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tables/tableSingleCells1.xml" ContentType="application/vnd.openxmlformats-officedocument.spreadsheetml.tableSingleCell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harts/chart3.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harts/chart4.xml" ContentType="application/vnd.openxmlformats-officedocument.drawingml.chart+xml"/>
  <Override PartName="/xl/drawings/drawing8.xml" ContentType="application/vnd.openxmlformats-officedocument.drawingml.chartshapes+xml"/>
  <Override PartName="/xl/charts/chart5.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embeddings/oleObject1.bin" ContentType="application/vnd.openxmlformats-officedocument.oleObject"/>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harts/chart6.xml" ContentType="application/vnd.openxmlformats-officedocument.drawingml.chart+xml"/>
  <Override PartName="/xl/drawings/drawing11.xml" ContentType="application/vnd.openxmlformats-officedocument.drawingml.chartshapes+xml"/>
  <Override PartName="/xl/charts/chart7.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image_word.png" ContentType="image/.png"/>
  <Override PartName="/customUI/images/image_export.png" ContentType="image/.png"/>
  <Override PartName="/customUI/images/image_help.png" ContentType="image/.png"/>
  <Override PartName="/customUI/images/image_cal.png" ContentType="image/.png"/>
  <Override PartName="/customUI/images/image_ini.png" ContentType="image/.png"/>
  <Override PartName="/customUI/images/image_saveas.png" ContentType="image/.png"/>
  <Override PartName="/customUI/images/image_import.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50656849640e4323"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601" codeName="{009DFEA7-8C9C-09C3-8CAF-802165E75F88}"/>
  <workbookPr codeName="ThisWorkbook"/>
  <mc:AlternateContent xmlns:mc="http://schemas.openxmlformats.org/markup-compatibility/2006">
    <mc:Choice Requires="x15">
      <x15ac:absPath xmlns:x15ac="http://schemas.microsoft.com/office/spreadsheetml/2010/11/ac" url="C:\Users\Zhang Qiang\Desktop\4个案例\"/>
    </mc:Choice>
  </mc:AlternateContent>
  <xr:revisionPtr revIDLastSave="0" documentId="8_{E1881862-0AFE-4964-A402-F013313D7F48}" xr6:coauthVersionLast="43" xr6:coauthVersionMax="43" xr10:uidLastSave="{00000000-0000-0000-0000-000000000000}"/>
  <bookViews>
    <workbookView xWindow="-120" yWindow="-120" windowWidth="29040" windowHeight="15840" tabRatio="593" xr2:uid="{00000000-000D-0000-FFFF-FFFF00000000}"/>
  </bookViews>
  <sheets>
    <sheet name="Input" sheetId="17" r:id="rId1"/>
    <sheet name="Calculation" sheetId="4" r:id="rId2"/>
    <sheet name="W.H curve" sheetId="6" r:id="rId3"/>
    <sheet name="erosion model" sheetId="12" r:id="rId4"/>
    <sheet name="calculation2" sheetId="15" r:id="rId5"/>
    <sheet name="User Manual" sheetId="3" r:id="rId6"/>
  </sheets>
  <functionGroups builtInGroupCount="19"/>
  <calcPr calcId="181029" calcMode="manual" iterate="1" iterateDelta="9.9999999999999995E-7"/>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642" i="4" l="1"/>
  <c r="E643" i="4"/>
  <c r="E644" i="4"/>
  <c r="E645" i="4"/>
  <c r="E646" i="4"/>
  <c r="E647" i="4"/>
  <c r="E648" i="4"/>
  <c r="E649" i="4"/>
  <c r="E650" i="4"/>
  <c r="E651" i="4"/>
  <c r="E652" i="4"/>
  <c r="E653" i="4"/>
  <c r="E654" i="4"/>
  <c r="E655"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742" i="4"/>
  <c r="E743" i="4"/>
  <c r="E744" i="4"/>
  <c r="E745" i="4"/>
  <c r="E746" i="4"/>
  <c r="E747" i="4"/>
  <c r="E748" i="4"/>
  <c r="E749" i="4"/>
  <c r="E750" i="4"/>
  <c r="E751" i="4"/>
  <c r="E752" i="4"/>
  <c r="E753" i="4"/>
  <c r="E754" i="4"/>
  <c r="E755" i="4"/>
  <c r="E756" i="4"/>
  <c r="E757" i="4"/>
  <c r="E758" i="4"/>
  <c r="E759" i="4"/>
  <c r="E760" i="4"/>
  <c r="E761" i="4"/>
  <c r="E762" i="4"/>
  <c r="E763" i="4"/>
  <c r="E764"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809" i="4"/>
  <c r="E810" i="4"/>
  <c r="E811" i="4"/>
  <c r="E812" i="4"/>
  <c r="E813" i="4"/>
  <c r="E814" i="4"/>
  <c r="E815" i="4"/>
  <c r="E816" i="4"/>
  <c r="E817" i="4"/>
  <c r="E818" i="4"/>
  <c r="E819" i="4"/>
  <c r="E820" i="4"/>
  <c r="E821" i="4"/>
  <c r="E822" i="4"/>
  <c r="E823" i="4"/>
  <c r="E824" i="4"/>
  <c r="E825" i="4"/>
  <c r="E826" i="4"/>
  <c r="E827" i="4"/>
  <c r="E828" i="4"/>
  <c r="E829" i="4"/>
  <c r="E830" i="4"/>
  <c r="E831" i="4"/>
  <c r="E832" i="4"/>
  <c r="E833" i="4"/>
  <c r="E834" i="4"/>
  <c r="E835" i="4"/>
  <c r="E836" i="4"/>
  <c r="E837" i="4"/>
  <c r="E838" i="4"/>
  <c r="E839" i="4"/>
  <c r="E840" i="4"/>
  <c r="E841" i="4"/>
  <c r="E842" i="4"/>
  <c r="E843" i="4"/>
  <c r="E844" i="4"/>
  <c r="E845" i="4"/>
  <c r="E846" i="4"/>
  <c r="E847" i="4"/>
  <c r="E848" i="4"/>
  <c r="E849" i="4"/>
  <c r="E850" i="4"/>
  <c r="E851" i="4"/>
  <c r="E852" i="4"/>
  <c r="E853" i="4"/>
  <c r="E854" i="4"/>
  <c r="E855" i="4"/>
  <c r="E856" i="4"/>
  <c r="E857" i="4"/>
  <c r="E858" i="4"/>
  <c r="E859" i="4"/>
  <c r="E860" i="4"/>
  <c r="E861" i="4"/>
  <c r="E862" i="4"/>
  <c r="E863" i="4"/>
  <c r="E864" i="4"/>
  <c r="E865" i="4"/>
  <c r="E866" i="4"/>
  <c r="E867" i="4"/>
  <c r="E868" i="4"/>
  <c r="E869" i="4"/>
  <c r="E870" i="4"/>
  <c r="E871" i="4"/>
  <c r="E872" i="4"/>
  <c r="E873" i="4"/>
  <c r="E874" i="4"/>
  <c r="E875" i="4"/>
  <c r="E876" i="4"/>
  <c r="E877" i="4"/>
  <c r="E878" i="4"/>
  <c r="E879" i="4"/>
  <c r="E880" i="4"/>
  <c r="E881" i="4"/>
  <c r="E882" i="4"/>
  <c r="E883" i="4"/>
  <c r="E884" i="4"/>
  <c r="E885" i="4"/>
  <c r="E886" i="4"/>
  <c r="E887" i="4"/>
  <c r="E888" i="4"/>
  <c r="E889" i="4"/>
  <c r="E890" i="4"/>
  <c r="E891" i="4"/>
  <c r="E892" i="4"/>
  <c r="E893" i="4"/>
  <c r="E894" i="4"/>
  <c r="E895" i="4"/>
  <c r="E896" i="4"/>
  <c r="E897" i="4"/>
  <c r="E898" i="4"/>
  <c r="E899" i="4"/>
  <c r="E900" i="4"/>
  <c r="E901" i="4"/>
  <c r="E902" i="4"/>
  <c r="E903" i="4"/>
  <c r="E904" i="4"/>
  <c r="E905" i="4"/>
  <c r="E906" i="4"/>
  <c r="E907" i="4"/>
  <c r="E908" i="4"/>
  <c r="E909" i="4"/>
  <c r="E910" i="4"/>
  <c r="E911" i="4"/>
  <c r="E912" i="4"/>
  <c r="E913" i="4"/>
  <c r="E914" i="4"/>
  <c r="E915" i="4"/>
  <c r="E916" i="4"/>
  <c r="E917" i="4"/>
  <c r="E918" i="4"/>
  <c r="E919" i="4"/>
  <c r="E920" i="4"/>
  <c r="E921" i="4"/>
  <c r="E922" i="4"/>
  <c r="E923" i="4"/>
  <c r="E924" i="4"/>
  <c r="E925" i="4"/>
  <c r="E926" i="4"/>
  <c r="E927" i="4"/>
  <c r="E928" i="4"/>
  <c r="E929" i="4"/>
  <c r="E930" i="4"/>
  <c r="E931" i="4"/>
  <c r="E932" i="4"/>
  <c r="E933" i="4"/>
  <c r="E934" i="4"/>
  <c r="E935" i="4"/>
  <c r="E936" i="4"/>
  <c r="E937" i="4"/>
  <c r="E938" i="4"/>
  <c r="E939" i="4"/>
  <c r="E940" i="4"/>
  <c r="E941" i="4"/>
  <c r="E942" i="4"/>
  <c r="E943" i="4"/>
  <c r="E944" i="4"/>
  <c r="E945" i="4"/>
  <c r="E946" i="4"/>
  <c r="E947" i="4"/>
  <c r="E948" i="4"/>
  <c r="E949" i="4"/>
  <c r="E950" i="4"/>
  <c r="E951" i="4"/>
  <c r="E952" i="4"/>
  <c r="E953" i="4"/>
  <c r="E954" i="4"/>
  <c r="E955" i="4"/>
  <c r="E956" i="4"/>
  <c r="E957" i="4"/>
  <c r="E958" i="4"/>
  <c r="E959" i="4"/>
  <c r="E960" i="4"/>
  <c r="E961" i="4"/>
  <c r="E962" i="4"/>
  <c r="E963" i="4"/>
  <c r="E964" i="4"/>
  <c r="E965" i="4"/>
  <c r="E966" i="4"/>
  <c r="E967" i="4"/>
  <c r="E968" i="4"/>
  <c r="E969" i="4"/>
  <c r="E970" i="4"/>
  <c r="E971" i="4"/>
  <c r="E972" i="4"/>
  <c r="E973" i="4"/>
  <c r="E974" i="4"/>
  <c r="E975" i="4"/>
  <c r="E976" i="4"/>
  <c r="E977" i="4"/>
  <c r="E978" i="4"/>
  <c r="E979" i="4"/>
  <c r="E980" i="4"/>
  <c r="E981" i="4"/>
  <c r="E982" i="4"/>
  <c r="E983" i="4"/>
  <c r="E984" i="4"/>
  <c r="E985" i="4"/>
  <c r="E986" i="4"/>
  <c r="E987" i="4"/>
  <c r="E988" i="4"/>
  <c r="E989" i="4"/>
  <c r="E990" i="4"/>
  <c r="E991" i="4"/>
  <c r="E992" i="4"/>
  <c r="E993" i="4"/>
  <c r="E994" i="4"/>
  <c r="E995" i="4"/>
  <c r="E996" i="4"/>
  <c r="E997" i="4"/>
  <c r="E998" i="4"/>
  <c r="E999" i="4"/>
  <c r="E1000" i="4"/>
  <c r="K10" i="4"/>
  <c r="K11" i="4"/>
  <c r="B61" i="4" l="1"/>
  <c r="P51" i="4" l="1"/>
  <c r="L51" i="4" l="1"/>
  <c r="D61" i="4" s="1"/>
  <c r="O46" i="4" l="1"/>
  <c r="Z642" i="4" l="1"/>
  <c r="Z643" i="4"/>
  <c r="Z644" i="4"/>
  <c r="Z645" i="4"/>
  <c r="Z646" i="4"/>
  <c r="Z647" i="4"/>
  <c r="Z648" i="4"/>
  <c r="Z649" i="4"/>
  <c r="Z650" i="4"/>
  <c r="Z651" i="4"/>
  <c r="Z652" i="4"/>
  <c r="Z653" i="4"/>
  <c r="Z654" i="4"/>
  <c r="Z655" i="4"/>
  <c r="Z656" i="4"/>
  <c r="Z657" i="4"/>
  <c r="Z658" i="4"/>
  <c r="Z659" i="4"/>
  <c r="Z660" i="4"/>
  <c r="Z661" i="4"/>
  <c r="Z662" i="4"/>
  <c r="Z663" i="4"/>
  <c r="Z664" i="4"/>
  <c r="Z665" i="4"/>
  <c r="Z666" i="4"/>
  <c r="Z667" i="4"/>
  <c r="Z668" i="4"/>
  <c r="Z669" i="4"/>
  <c r="Z670" i="4"/>
  <c r="Z671" i="4"/>
  <c r="Z672" i="4"/>
  <c r="Z673" i="4"/>
  <c r="Z674" i="4"/>
  <c r="Z675" i="4"/>
  <c r="Z676" i="4"/>
  <c r="Z677" i="4"/>
  <c r="Z678" i="4"/>
  <c r="Z679" i="4"/>
  <c r="Z680" i="4"/>
  <c r="Z681" i="4"/>
  <c r="Z682" i="4"/>
  <c r="Z683" i="4"/>
  <c r="Z684" i="4"/>
  <c r="Z685" i="4"/>
  <c r="Z686" i="4"/>
  <c r="Z687" i="4"/>
  <c r="Z688" i="4"/>
  <c r="Z689" i="4"/>
  <c r="Z690" i="4"/>
  <c r="Z691" i="4"/>
  <c r="Z692" i="4"/>
  <c r="Z693" i="4"/>
  <c r="Z694" i="4"/>
  <c r="Z695" i="4"/>
  <c r="Z696" i="4"/>
  <c r="Z697" i="4"/>
  <c r="Z698" i="4"/>
  <c r="Z699" i="4"/>
  <c r="Z700" i="4"/>
  <c r="Z701" i="4"/>
  <c r="Z702" i="4"/>
  <c r="Z703" i="4"/>
  <c r="Z704" i="4"/>
  <c r="Z705" i="4"/>
  <c r="Z706" i="4"/>
  <c r="Z707" i="4"/>
  <c r="Z708" i="4"/>
  <c r="Z709" i="4"/>
  <c r="Z710" i="4"/>
  <c r="Z711" i="4"/>
  <c r="Z712" i="4"/>
  <c r="Z713" i="4"/>
  <c r="Z714" i="4"/>
  <c r="Z715" i="4"/>
  <c r="Z716" i="4"/>
  <c r="Z717" i="4"/>
  <c r="Z718" i="4"/>
  <c r="Z719" i="4"/>
  <c r="Z720" i="4"/>
  <c r="Z721" i="4"/>
  <c r="Z722" i="4"/>
  <c r="Z723" i="4"/>
  <c r="Z724" i="4"/>
  <c r="Z725" i="4"/>
  <c r="Z726" i="4"/>
  <c r="Z727" i="4"/>
  <c r="Z728" i="4"/>
  <c r="Z729" i="4"/>
  <c r="Z730" i="4"/>
  <c r="Z731" i="4"/>
  <c r="Z732" i="4"/>
  <c r="Z733" i="4"/>
  <c r="Z734" i="4"/>
  <c r="Z735" i="4"/>
  <c r="Z736" i="4"/>
  <c r="Z737" i="4"/>
  <c r="Z738" i="4"/>
  <c r="Z739" i="4"/>
  <c r="Z740" i="4"/>
  <c r="Z741" i="4"/>
  <c r="Z742" i="4"/>
  <c r="Z743" i="4"/>
  <c r="Z744" i="4"/>
  <c r="Z745" i="4"/>
  <c r="Z746" i="4"/>
  <c r="Z747" i="4"/>
  <c r="Z748" i="4"/>
  <c r="Z749" i="4"/>
  <c r="Z750" i="4"/>
  <c r="Z751" i="4"/>
  <c r="Z752" i="4"/>
  <c r="Z753" i="4"/>
  <c r="Z754" i="4"/>
  <c r="Z755" i="4"/>
  <c r="Z756" i="4"/>
  <c r="Z757" i="4"/>
  <c r="Z758" i="4"/>
  <c r="Z759" i="4"/>
  <c r="Z760" i="4"/>
  <c r="Z761" i="4"/>
  <c r="Z762" i="4"/>
  <c r="Z763" i="4"/>
  <c r="Z764" i="4"/>
  <c r="Z765" i="4"/>
  <c r="Z766" i="4"/>
  <c r="Z767" i="4"/>
  <c r="Z768" i="4"/>
  <c r="Z769" i="4"/>
  <c r="Z770" i="4"/>
  <c r="Z771" i="4"/>
  <c r="Z772" i="4"/>
  <c r="Z773" i="4"/>
  <c r="Z774" i="4"/>
  <c r="Z775" i="4"/>
  <c r="Z776" i="4"/>
  <c r="Z777" i="4"/>
  <c r="Z778" i="4"/>
  <c r="Z779" i="4"/>
  <c r="Z780" i="4"/>
  <c r="Z781" i="4"/>
  <c r="Z782" i="4"/>
  <c r="Z783" i="4"/>
  <c r="Z784" i="4"/>
  <c r="Z785" i="4"/>
  <c r="Z786" i="4"/>
  <c r="Z787" i="4"/>
  <c r="Z788" i="4"/>
  <c r="Z789" i="4"/>
  <c r="Z790" i="4"/>
  <c r="Z791" i="4"/>
  <c r="Z792" i="4"/>
  <c r="Z793" i="4"/>
  <c r="Z794" i="4"/>
  <c r="Z795" i="4"/>
  <c r="Z796" i="4"/>
  <c r="Z797" i="4"/>
  <c r="Z798" i="4"/>
  <c r="Z799" i="4"/>
  <c r="Z800" i="4"/>
  <c r="Z801" i="4"/>
  <c r="Z802" i="4"/>
  <c r="Z803" i="4"/>
  <c r="Z804" i="4"/>
  <c r="Z805" i="4"/>
  <c r="Z806" i="4"/>
  <c r="Z807" i="4"/>
  <c r="Z808" i="4"/>
  <c r="Z809" i="4"/>
  <c r="Z810" i="4"/>
  <c r="Z811" i="4"/>
  <c r="Z812" i="4"/>
  <c r="Z813" i="4"/>
  <c r="Z814" i="4"/>
  <c r="Z815" i="4"/>
  <c r="Z816" i="4"/>
  <c r="Z817" i="4"/>
  <c r="Z818" i="4"/>
  <c r="Z819" i="4"/>
  <c r="Z820" i="4"/>
  <c r="Z821" i="4"/>
  <c r="Z822" i="4"/>
  <c r="Z823" i="4"/>
  <c r="Z824" i="4"/>
  <c r="Z825" i="4"/>
  <c r="Z826" i="4"/>
  <c r="Z827" i="4"/>
  <c r="Z828" i="4"/>
  <c r="Z829" i="4"/>
  <c r="Z830" i="4"/>
  <c r="Z831" i="4"/>
  <c r="Z832" i="4"/>
  <c r="Z833" i="4"/>
  <c r="Z834" i="4"/>
  <c r="Z835" i="4"/>
  <c r="Z836" i="4"/>
  <c r="Z837" i="4"/>
  <c r="Z838" i="4"/>
  <c r="Z839" i="4"/>
  <c r="Z840" i="4"/>
  <c r="Z841" i="4"/>
  <c r="Z842" i="4"/>
  <c r="Z843" i="4"/>
  <c r="Z844" i="4"/>
  <c r="Z845" i="4"/>
  <c r="Z846" i="4"/>
  <c r="Z847" i="4"/>
  <c r="Z848" i="4"/>
  <c r="Z849" i="4"/>
  <c r="Z850" i="4"/>
  <c r="Z851" i="4"/>
  <c r="Z852" i="4"/>
  <c r="Z853" i="4"/>
  <c r="Z854" i="4"/>
  <c r="Z855" i="4"/>
  <c r="Z856" i="4"/>
  <c r="Z857" i="4"/>
  <c r="Z858" i="4"/>
  <c r="Z859" i="4"/>
  <c r="Z860" i="4"/>
  <c r="Z861" i="4"/>
  <c r="Z862" i="4"/>
  <c r="Z863" i="4"/>
  <c r="Z864" i="4"/>
  <c r="Z865" i="4"/>
  <c r="Z866" i="4"/>
  <c r="Z867" i="4"/>
  <c r="Z868" i="4"/>
  <c r="Z869" i="4"/>
  <c r="Z870" i="4"/>
  <c r="Z871" i="4"/>
  <c r="Z872" i="4"/>
  <c r="Z873" i="4"/>
  <c r="Z874" i="4"/>
  <c r="Z875" i="4"/>
  <c r="Z876" i="4"/>
  <c r="Z877" i="4"/>
  <c r="Z878" i="4"/>
  <c r="Z879" i="4"/>
  <c r="Z880" i="4"/>
  <c r="Z881" i="4"/>
  <c r="Z882" i="4"/>
  <c r="Z883" i="4"/>
  <c r="Z884" i="4"/>
  <c r="Z885" i="4"/>
  <c r="Z886" i="4"/>
  <c r="Z887" i="4"/>
  <c r="Z888" i="4"/>
  <c r="Z889" i="4"/>
  <c r="Z890" i="4"/>
  <c r="Z891" i="4"/>
  <c r="Z892" i="4"/>
  <c r="Z893" i="4"/>
  <c r="Z894" i="4"/>
  <c r="Z895" i="4"/>
  <c r="Z896" i="4"/>
  <c r="Z897" i="4"/>
  <c r="Z898" i="4"/>
  <c r="Z899" i="4"/>
  <c r="Z900" i="4"/>
  <c r="Z901" i="4"/>
  <c r="Z902" i="4"/>
  <c r="Z903" i="4"/>
  <c r="Z904" i="4"/>
  <c r="Z905" i="4"/>
  <c r="Z906" i="4"/>
  <c r="Z907" i="4"/>
  <c r="Z908" i="4"/>
  <c r="Z909" i="4"/>
  <c r="Z910" i="4"/>
  <c r="Z911" i="4"/>
  <c r="Z912" i="4"/>
  <c r="Z913" i="4"/>
  <c r="Z914" i="4"/>
  <c r="Z915" i="4"/>
  <c r="Z916" i="4"/>
  <c r="Z917" i="4"/>
  <c r="Z918" i="4"/>
  <c r="Z919" i="4"/>
  <c r="Z920" i="4"/>
  <c r="Z921" i="4"/>
  <c r="Z922" i="4"/>
  <c r="Z923" i="4"/>
  <c r="Z924" i="4"/>
  <c r="Z925" i="4"/>
  <c r="Z926" i="4"/>
  <c r="Z927" i="4"/>
  <c r="Z928" i="4"/>
  <c r="Z929" i="4"/>
  <c r="Z930" i="4"/>
  <c r="Z931" i="4"/>
  <c r="Z932" i="4"/>
  <c r="Z933" i="4"/>
  <c r="Z934" i="4"/>
  <c r="Z935" i="4"/>
  <c r="Z936" i="4"/>
  <c r="Z937" i="4"/>
  <c r="Z938" i="4"/>
  <c r="Z939" i="4"/>
  <c r="Z940" i="4"/>
  <c r="Z941" i="4"/>
  <c r="Z942" i="4"/>
  <c r="Z943" i="4"/>
  <c r="Z944" i="4"/>
  <c r="Z945" i="4"/>
  <c r="Z946" i="4"/>
  <c r="Z947" i="4"/>
  <c r="Z948" i="4"/>
  <c r="Z949" i="4"/>
  <c r="Z950" i="4"/>
  <c r="Z951" i="4"/>
  <c r="Z952" i="4"/>
  <c r="Z953" i="4"/>
  <c r="Z954" i="4"/>
  <c r="Z955" i="4"/>
  <c r="Z956" i="4"/>
  <c r="Z957" i="4"/>
  <c r="Z958" i="4"/>
  <c r="Z959" i="4"/>
  <c r="Z960" i="4"/>
  <c r="Z961" i="4"/>
  <c r="Z962" i="4"/>
  <c r="Z963" i="4"/>
  <c r="Z964" i="4"/>
  <c r="Z965" i="4"/>
  <c r="Z966" i="4"/>
  <c r="Z967" i="4"/>
  <c r="Z968" i="4"/>
  <c r="Z969" i="4"/>
  <c r="Z970" i="4"/>
  <c r="Z971" i="4"/>
  <c r="Z972" i="4"/>
  <c r="Z973" i="4"/>
  <c r="Z974" i="4"/>
  <c r="Z975" i="4"/>
  <c r="Z976" i="4"/>
  <c r="Z977" i="4"/>
  <c r="Z978" i="4"/>
  <c r="Z979" i="4"/>
  <c r="Z980" i="4"/>
  <c r="Z981" i="4"/>
  <c r="Z982" i="4"/>
  <c r="Z983" i="4"/>
  <c r="Z984" i="4"/>
  <c r="Z985" i="4"/>
  <c r="Z986" i="4"/>
  <c r="Z987" i="4"/>
  <c r="Z988" i="4"/>
  <c r="Z989" i="4"/>
  <c r="Z990" i="4"/>
  <c r="Z991" i="4"/>
  <c r="Z992" i="4"/>
  <c r="Z993" i="4"/>
  <c r="Z994" i="4"/>
  <c r="Z995" i="4"/>
  <c r="Z996" i="4"/>
  <c r="Z997" i="4"/>
  <c r="Z998" i="4"/>
  <c r="Z999" i="4"/>
  <c r="Z60" i="4"/>
  <c r="R642" i="4"/>
  <c r="R643" i="4"/>
  <c r="R644" i="4"/>
  <c r="R645" i="4"/>
  <c r="R646" i="4"/>
  <c r="R647" i="4"/>
  <c r="R648" i="4"/>
  <c r="R649" i="4"/>
  <c r="R650" i="4"/>
  <c r="R651" i="4"/>
  <c r="R652" i="4"/>
  <c r="R653" i="4"/>
  <c r="R654" i="4"/>
  <c r="R655" i="4"/>
  <c r="R656" i="4"/>
  <c r="R657" i="4"/>
  <c r="R658" i="4"/>
  <c r="R659" i="4"/>
  <c r="R660" i="4"/>
  <c r="R661" i="4"/>
  <c r="R662" i="4"/>
  <c r="R663" i="4"/>
  <c r="R664" i="4"/>
  <c r="R665" i="4"/>
  <c r="R666" i="4"/>
  <c r="R667" i="4"/>
  <c r="R668" i="4"/>
  <c r="R669" i="4"/>
  <c r="R670" i="4"/>
  <c r="R671" i="4"/>
  <c r="R672" i="4"/>
  <c r="R673" i="4"/>
  <c r="R674" i="4"/>
  <c r="R675" i="4"/>
  <c r="R676" i="4"/>
  <c r="R677" i="4"/>
  <c r="R678" i="4"/>
  <c r="R679" i="4"/>
  <c r="R680" i="4"/>
  <c r="R681" i="4"/>
  <c r="R682" i="4"/>
  <c r="R683" i="4"/>
  <c r="R684" i="4"/>
  <c r="R685" i="4"/>
  <c r="R686" i="4"/>
  <c r="R687" i="4"/>
  <c r="R688" i="4"/>
  <c r="R689" i="4"/>
  <c r="R690" i="4"/>
  <c r="R691" i="4"/>
  <c r="R692" i="4"/>
  <c r="R693" i="4"/>
  <c r="R694" i="4"/>
  <c r="R695" i="4"/>
  <c r="R696" i="4"/>
  <c r="R697" i="4"/>
  <c r="R698" i="4"/>
  <c r="R699" i="4"/>
  <c r="R700" i="4"/>
  <c r="R701" i="4"/>
  <c r="R702" i="4"/>
  <c r="R703" i="4"/>
  <c r="R704" i="4"/>
  <c r="R705" i="4"/>
  <c r="R706" i="4"/>
  <c r="R707" i="4"/>
  <c r="R708" i="4"/>
  <c r="R709" i="4"/>
  <c r="R710" i="4"/>
  <c r="R711" i="4"/>
  <c r="R712" i="4"/>
  <c r="R713" i="4"/>
  <c r="R714" i="4"/>
  <c r="R715" i="4"/>
  <c r="R716" i="4"/>
  <c r="R717" i="4"/>
  <c r="R718" i="4"/>
  <c r="R719" i="4"/>
  <c r="R720" i="4"/>
  <c r="R721" i="4"/>
  <c r="R722" i="4"/>
  <c r="R723" i="4"/>
  <c r="R724" i="4"/>
  <c r="R725" i="4"/>
  <c r="R726" i="4"/>
  <c r="R727" i="4"/>
  <c r="R728" i="4"/>
  <c r="R729" i="4"/>
  <c r="R730" i="4"/>
  <c r="R731" i="4"/>
  <c r="R732" i="4"/>
  <c r="R733" i="4"/>
  <c r="R734" i="4"/>
  <c r="R735" i="4"/>
  <c r="R736" i="4"/>
  <c r="R737" i="4"/>
  <c r="R738" i="4"/>
  <c r="R739" i="4"/>
  <c r="R740" i="4"/>
  <c r="R741" i="4"/>
  <c r="R742" i="4"/>
  <c r="R743" i="4"/>
  <c r="R744" i="4"/>
  <c r="R745" i="4"/>
  <c r="R746" i="4"/>
  <c r="R747" i="4"/>
  <c r="R748" i="4"/>
  <c r="R749" i="4"/>
  <c r="R750" i="4"/>
  <c r="R751" i="4"/>
  <c r="R752" i="4"/>
  <c r="R753" i="4"/>
  <c r="R754" i="4"/>
  <c r="R755" i="4"/>
  <c r="R756" i="4"/>
  <c r="R757" i="4"/>
  <c r="R758" i="4"/>
  <c r="R759" i="4"/>
  <c r="R760" i="4"/>
  <c r="R761" i="4"/>
  <c r="R762" i="4"/>
  <c r="R763" i="4"/>
  <c r="R764" i="4"/>
  <c r="R765" i="4"/>
  <c r="R766" i="4"/>
  <c r="R767" i="4"/>
  <c r="R768" i="4"/>
  <c r="R769" i="4"/>
  <c r="R770" i="4"/>
  <c r="R771" i="4"/>
  <c r="R772" i="4"/>
  <c r="R773" i="4"/>
  <c r="R774" i="4"/>
  <c r="R775" i="4"/>
  <c r="R776" i="4"/>
  <c r="R777" i="4"/>
  <c r="R778" i="4"/>
  <c r="R779" i="4"/>
  <c r="R780" i="4"/>
  <c r="R781" i="4"/>
  <c r="R782" i="4"/>
  <c r="R783" i="4"/>
  <c r="R784" i="4"/>
  <c r="R785" i="4"/>
  <c r="R786" i="4"/>
  <c r="R787" i="4"/>
  <c r="R788" i="4"/>
  <c r="R789" i="4"/>
  <c r="R790" i="4"/>
  <c r="R791" i="4"/>
  <c r="R792" i="4"/>
  <c r="R793" i="4"/>
  <c r="R794" i="4"/>
  <c r="R795" i="4"/>
  <c r="R796" i="4"/>
  <c r="R797" i="4"/>
  <c r="R798" i="4"/>
  <c r="R799" i="4"/>
  <c r="R800" i="4"/>
  <c r="R801" i="4"/>
  <c r="R802" i="4"/>
  <c r="R803" i="4"/>
  <c r="R804" i="4"/>
  <c r="R805" i="4"/>
  <c r="R806" i="4"/>
  <c r="R807" i="4"/>
  <c r="R808" i="4"/>
  <c r="R809" i="4"/>
  <c r="R810" i="4"/>
  <c r="R811" i="4"/>
  <c r="R812" i="4"/>
  <c r="R813" i="4"/>
  <c r="R814" i="4"/>
  <c r="R815" i="4"/>
  <c r="R816" i="4"/>
  <c r="R817" i="4"/>
  <c r="R818" i="4"/>
  <c r="R819" i="4"/>
  <c r="R820" i="4"/>
  <c r="R821" i="4"/>
  <c r="R822" i="4"/>
  <c r="R823" i="4"/>
  <c r="R824" i="4"/>
  <c r="R825" i="4"/>
  <c r="R826" i="4"/>
  <c r="R827" i="4"/>
  <c r="R828" i="4"/>
  <c r="R829" i="4"/>
  <c r="R830" i="4"/>
  <c r="R831" i="4"/>
  <c r="R832" i="4"/>
  <c r="R833" i="4"/>
  <c r="R834" i="4"/>
  <c r="R835" i="4"/>
  <c r="R836" i="4"/>
  <c r="R837" i="4"/>
  <c r="R838" i="4"/>
  <c r="R839" i="4"/>
  <c r="R840" i="4"/>
  <c r="R841" i="4"/>
  <c r="R842" i="4"/>
  <c r="R843" i="4"/>
  <c r="R844" i="4"/>
  <c r="R845" i="4"/>
  <c r="R846" i="4"/>
  <c r="R847" i="4"/>
  <c r="R848" i="4"/>
  <c r="R849" i="4"/>
  <c r="R850" i="4"/>
  <c r="R851" i="4"/>
  <c r="R852" i="4"/>
  <c r="R853" i="4"/>
  <c r="R854" i="4"/>
  <c r="R855" i="4"/>
  <c r="R856" i="4"/>
  <c r="R857" i="4"/>
  <c r="R858" i="4"/>
  <c r="R859" i="4"/>
  <c r="R860" i="4"/>
  <c r="R861" i="4"/>
  <c r="R862" i="4"/>
  <c r="R863" i="4"/>
  <c r="R864" i="4"/>
  <c r="R865" i="4"/>
  <c r="R866" i="4"/>
  <c r="R867" i="4"/>
  <c r="R868" i="4"/>
  <c r="R869" i="4"/>
  <c r="R870" i="4"/>
  <c r="R871" i="4"/>
  <c r="R872" i="4"/>
  <c r="R873" i="4"/>
  <c r="R874" i="4"/>
  <c r="R875" i="4"/>
  <c r="R876" i="4"/>
  <c r="R877" i="4"/>
  <c r="R878" i="4"/>
  <c r="R879" i="4"/>
  <c r="R880" i="4"/>
  <c r="R881" i="4"/>
  <c r="R882" i="4"/>
  <c r="R883" i="4"/>
  <c r="R884" i="4"/>
  <c r="R885" i="4"/>
  <c r="R886" i="4"/>
  <c r="R887" i="4"/>
  <c r="R888" i="4"/>
  <c r="R889" i="4"/>
  <c r="R890" i="4"/>
  <c r="R891" i="4"/>
  <c r="R892" i="4"/>
  <c r="R893" i="4"/>
  <c r="R894" i="4"/>
  <c r="R895" i="4"/>
  <c r="R896" i="4"/>
  <c r="R897" i="4"/>
  <c r="R898" i="4"/>
  <c r="R899" i="4"/>
  <c r="R900" i="4"/>
  <c r="R901" i="4"/>
  <c r="R902" i="4"/>
  <c r="R903" i="4"/>
  <c r="R904" i="4"/>
  <c r="R905" i="4"/>
  <c r="R906" i="4"/>
  <c r="R907" i="4"/>
  <c r="R908" i="4"/>
  <c r="R909" i="4"/>
  <c r="R910" i="4"/>
  <c r="R911" i="4"/>
  <c r="R912" i="4"/>
  <c r="R913" i="4"/>
  <c r="R914" i="4"/>
  <c r="R915" i="4"/>
  <c r="R916" i="4"/>
  <c r="R917" i="4"/>
  <c r="R918" i="4"/>
  <c r="R919" i="4"/>
  <c r="R920" i="4"/>
  <c r="R921" i="4"/>
  <c r="R922" i="4"/>
  <c r="R923" i="4"/>
  <c r="R924" i="4"/>
  <c r="R925" i="4"/>
  <c r="R926" i="4"/>
  <c r="R927" i="4"/>
  <c r="R928" i="4"/>
  <c r="R929" i="4"/>
  <c r="R930" i="4"/>
  <c r="R931" i="4"/>
  <c r="R932" i="4"/>
  <c r="R933" i="4"/>
  <c r="R934" i="4"/>
  <c r="R935" i="4"/>
  <c r="R936" i="4"/>
  <c r="R937" i="4"/>
  <c r="R938" i="4"/>
  <c r="R939" i="4"/>
  <c r="R940" i="4"/>
  <c r="R941" i="4"/>
  <c r="R942" i="4"/>
  <c r="R943" i="4"/>
  <c r="R944" i="4"/>
  <c r="R945" i="4"/>
  <c r="R946" i="4"/>
  <c r="R947" i="4"/>
  <c r="R948" i="4"/>
  <c r="R949" i="4"/>
  <c r="R950" i="4"/>
  <c r="R951" i="4"/>
  <c r="R952" i="4"/>
  <c r="R953" i="4"/>
  <c r="R954" i="4"/>
  <c r="R955" i="4"/>
  <c r="R956" i="4"/>
  <c r="R957" i="4"/>
  <c r="R958" i="4"/>
  <c r="R959" i="4"/>
  <c r="R960" i="4"/>
  <c r="R961" i="4"/>
  <c r="R962" i="4"/>
  <c r="R963" i="4"/>
  <c r="R964" i="4"/>
  <c r="R965" i="4"/>
  <c r="R966" i="4"/>
  <c r="R967" i="4"/>
  <c r="R968" i="4"/>
  <c r="R969" i="4"/>
  <c r="R970" i="4"/>
  <c r="R971" i="4"/>
  <c r="R972" i="4"/>
  <c r="R973" i="4"/>
  <c r="R974" i="4"/>
  <c r="R975" i="4"/>
  <c r="R976" i="4"/>
  <c r="R977" i="4"/>
  <c r="R978" i="4"/>
  <c r="R979" i="4"/>
  <c r="R980" i="4"/>
  <c r="R981" i="4"/>
  <c r="R982" i="4"/>
  <c r="R983" i="4"/>
  <c r="R984" i="4"/>
  <c r="R985" i="4"/>
  <c r="R986" i="4"/>
  <c r="R987" i="4"/>
  <c r="R988" i="4"/>
  <c r="R989" i="4"/>
  <c r="R990" i="4"/>
  <c r="R991" i="4"/>
  <c r="R992" i="4"/>
  <c r="R993" i="4"/>
  <c r="R994" i="4"/>
  <c r="R995" i="4"/>
  <c r="R996" i="4"/>
  <c r="R997" i="4"/>
  <c r="R998" i="4"/>
  <c r="R999" i="4"/>
  <c r="R60"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61" i="4"/>
  <c r="L50" i="4"/>
  <c r="V54" i="4"/>
  <c r="L54" i="4"/>
  <c r="L53" i="4"/>
  <c r="M53" i="4" s="1"/>
  <c r="L55" i="4"/>
  <c r="L52" i="4"/>
  <c r="P52" i="4"/>
  <c r="P53" i="4"/>
  <c r="S51" i="4" s="1"/>
  <c r="E61" i="15"/>
  <c r="F61" i="15" s="1"/>
  <c r="J62" i="15"/>
  <c r="J61" i="15"/>
  <c r="C61" i="15"/>
  <c r="C55" i="15"/>
  <c r="P54" i="15"/>
  <c r="L54" i="15"/>
  <c r="F54" i="15"/>
  <c r="P53" i="15"/>
  <c r="S51" i="15" s="1"/>
  <c r="L53" i="15"/>
  <c r="M53" i="15" s="1"/>
  <c r="F53" i="15"/>
  <c r="C53" i="15"/>
  <c r="P52" i="15"/>
  <c r="L52" i="15"/>
  <c r="F52" i="15"/>
  <c r="C52" i="15"/>
  <c r="P51" i="15"/>
  <c r="S52" i="15" s="1"/>
  <c r="L51" i="15"/>
  <c r="D61" i="15" s="1"/>
  <c r="L61" i="15" s="1"/>
  <c r="U61" i="15" s="1"/>
  <c r="V61" i="15" s="1"/>
  <c r="F51" i="15"/>
  <c r="C51" i="15"/>
  <c r="O25" i="15"/>
  <c r="K25" i="15"/>
  <c r="I25" i="15"/>
  <c r="O24" i="15"/>
  <c r="K24" i="15"/>
  <c r="I24" i="15"/>
  <c r="O23" i="15"/>
  <c r="K23" i="15"/>
  <c r="I23" i="15"/>
  <c r="O22" i="15"/>
  <c r="K22" i="15"/>
  <c r="I22" i="15"/>
  <c r="O21" i="15"/>
  <c r="K21" i="15"/>
  <c r="I21" i="15"/>
  <c r="O20" i="15"/>
  <c r="K20" i="15"/>
  <c r="I20" i="15"/>
  <c r="O19" i="15"/>
  <c r="K19" i="15"/>
  <c r="I19" i="15"/>
  <c r="O18" i="15"/>
  <c r="K18" i="15"/>
  <c r="I18" i="15"/>
  <c r="O16" i="15"/>
  <c r="O15" i="15"/>
  <c r="O14" i="15"/>
  <c r="O13" i="15"/>
  <c r="O12" i="15"/>
  <c r="K11" i="15"/>
  <c r="K12" i="15" s="1"/>
  <c r="K13" i="15" s="1"/>
  <c r="K14" i="15" s="1"/>
  <c r="K15" i="15" s="1"/>
  <c r="K16" i="15" s="1"/>
  <c r="I11" i="15"/>
  <c r="I12" i="15" s="1"/>
  <c r="I13" i="15" s="1"/>
  <c r="I14" i="15" s="1"/>
  <c r="I15" i="15" s="1"/>
  <c r="I16" i="15" s="1"/>
  <c r="J10" i="15"/>
  <c r="H55" i="15"/>
  <c r="AL642" i="4"/>
  <c r="AL643" i="4"/>
  <c r="AL644" i="4"/>
  <c r="AL645" i="4"/>
  <c r="AL646" i="4"/>
  <c r="AL647" i="4"/>
  <c r="AL648" i="4"/>
  <c r="AL649" i="4"/>
  <c r="AL650" i="4"/>
  <c r="AL651" i="4"/>
  <c r="AL652" i="4"/>
  <c r="AL653" i="4"/>
  <c r="AL654" i="4"/>
  <c r="AL655" i="4"/>
  <c r="AL656" i="4"/>
  <c r="AL657" i="4"/>
  <c r="AL658" i="4"/>
  <c r="AL659" i="4"/>
  <c r="AL660" i="4"/>
  <c r="AL661" i="4"/>
  <c r="AL662" i="4"/>
  <c r="AL663" i="4"/>
  <c r="AL664" i="4"/>
  <c r="AL665" i="4"/>
  <c r="AL666" i="4"/>
  <c r="AL667" i="4"/>
  <c r="AL668" i="4"/>
  <c r="AL669" i="4"/>
  <c r="AL670" i="4"/>
  <c r="AL671" i="4"/>
  <c r="AL672" i="4"/>
  <c r="AL673" i="4"/>
  <c r="AL674" i="4"/>
  <c r="AL675" i="4"/>
  <c r="AL676" i="4"/>
  <c r="AL677" i="4"/>
  <c r="AL678" i="4"/>
  <c r="AL679" i="4"/>
  <c r="AL680" i="4"/>
  <c r="AL681" i="4"/>
  <c r="AL682" i="4"/>
  <c r="AL683" i="4"/>
  <c r="AL684" i="4"/>
  <c r="AL685" i="4"/>
  <c r="AL686" i="4"/>
  <c r="AL687" i="4"/>
  <c r="AL688" i="4"/>
  <c r="AL689" i="4"/>
  <c r="AL690" i="4"/>
  <c r="AL691" i="4"/>
  <c r="AL692" i="4"/>
  <c r="AL693" i="4"/>
  <c r="AL694" i="4"/>
  <c r="AL695" i="4"/>
  <c r="AL696" i="4"/>
  <c r="AL697" i="4"/>
  <c r="AL698" i="4"/>
  <c r="AL699" i="4"/>
  <c r="AL700" i="4"/>
  <c r="AL701" i="4"/>
  <c r="AL702" i="4"/>
  <c r="AL703" i="4"/>
  <c r="AL704" i="4"/>
  <c r="AL705" i="4"/>
  <c r="AL706" i="4"/>
  <c r="AL707" i="4"/>
  <c r="AL708" i="4"/>
  <c r="AL709" i="4"/>
  <c r="AL710" i="4"/>
  <c r="AL711" i="4"/>
  <c r="AL712" i="4"/>
  <c r="AL713" i="4"/>
  <c r="AL714" i="4"/>
  <c r="AL715" i="4"/>
  <c r="AL716" i="4"/>
  <c r="AL717" i="4"/>
  <c r="AL718" i="4"/>
  <c r="AL719" i="4"/>
  <c r="AL720" i="4"/>
  <c r="AL721" i="4"/>
  <c r="AL722" i="4"/>
  <c r="AL723" i="4"/>
  <c r="AL724" i="4"/>
  <c r="AL725" i="4"/>
  <c r="AL726" i="4"/>
  <c r="AL727" i="4"/>
  <c r="AL728" i="4"/>
  <c r="AL729" i="4"/>
  <c r="AL730" i="4"/>
  <c r="AL731" i="4"/>
  <c r="AL732" i="4"/>
  <c r="AL733" i="4"/>
  <c r="AL734" i="4"/>
  <c r="AL735" i="4"/>
  <c r="AL736" i="4"/>
  <c r="AL737" i="4"/>
  <c r="AL738" i="4"/>
  <c r="AL739" i="4"/>
  <c r="AL740" i="4"/>
  <c r="AL741" i="4"/>
  <c r="AL742" i="4"/>
  <c r="AL743" i="4"/>
  <c r="AL744" i="4"/>
  <c r="AL745" i="4"/>
  <c r="AL746" i="4"/>
  <c r="AL747" i="4"/>
  <c r="AL748" i="4"/>
  <c r="AL749" i="4"/>
  <c r="AL750" i="4"/>
  <c r="AL751" i="4"/>
  <c r="AL752" i="4"/>
  <c r="AL753" i="4"/>
  <c r="AL754" i="4"/>
  <c r="AL755" i="4"/>
  <c r="AL756" i="4"/>
  <c r="AL757" i="4"/>
  <c r="AL758" i="4"/>
  <c r="AL759" i="4"/>
  <c r="AL760" i="4"/>
  <c r="AL761" i="4"/>
  <c r="AL762" i="4"/>
  <c r="AL763" i="4"/>
  <c r="AL764" i="4"/>
  <c r="AL765" i="4"/>
  <c r="AL766" i="4"/>
  <c r="AL767" i="4"/>
  <c r="AL768" i="4"/>
  <c r="AL769" i="4"/>
  <c r="AL770" i="4"/>
  <c r="AL771" i="4"/>
  <c r="AL772" i="4"/>
  <c r="AL773" i="4"/>
  <c r="AL774" i="4"/>
  <c r="AL775" i="4"/>
  <c r="AL776" i="4"/>
  <c r="AL777" i="4"/>
  <c r="AL778" i="4"/>
  <c r="AL779" i="4"/>
  <c r="AL780" i="4"/>
  <c r="AL781" i="4"/>
  <c r="AL782" i="4"/>
  <c r="AL783" i="4"/>
  <c r="AL784" i="4"/>
  <c r="AL785" i="4"/>
  <c r="AL786" i="4"/>
  <c r="AL787" i="4"/>
  <c r="AL788" i="4"/>
  <c r="AL789" i="4"/>
  <c r="AL790" i="4"/>
  <c r="AL791" i="4"/>
  <c r="AL792" i="4"/>
  <c r="AL793" i="4"/>
  <c r="AL794" i="4"/>
  <c r="AL795" i="4"/>
  <c r="AL796" i="4"/>
  <c r="AL797" i="4"/>
  <c r="AL798" i="4"/>
  <c r="AL799" i="4"/>
  <c r="AL800" i="4"/>
  <c r="AL801" i="4"/>
  <c r="AL802" i="4"/>
  <c r="AL803" i="4"/>
  <c r="AL804" i="4"/>
  <c r="AL805" i="4"/>
  <c r="AL806" i="4"/>
  <c r="AL807" i="4"/>
  <c r="AL808" i="4"/>
  <c r="AL809" i="4"/>
  <c r="AL810" i="4"/>
  <c r="AL811" i="4"/>
  <c r="AL812" i="4"/>
  <c r="AL813" i="4"/>
  <c r="AL814" i="4"/>
  <c r="AL815" i="4"/>
  <c r="AL816" i="4"/>
  <c r="AL817" i="4"/>
  <c r="AL818" i="4"/>
  <c r="AL819" i="4"/>
  <c r="AL820" i="4"/>
  <c r="AL821" i="4"/>
  <c r="AL822" i="4"/>
  <c r="AL823" i="4"/>
  <c r="AL824" i="4"/>
  <c r="AL825" i="4"/>
  <c r="AL826" i="4"/>
  <c r="AL827" i="4"/>
  <c r="AL828" i="4"/>
  <c r="AL829" i="4"/>
  <c r="AL830" i="4"/>
  <c r="AL831" i="4"/>
  <c r="AL832" i="4"/>
  <c r="AL833" i="4"/>
  <c r="AL834" i="4"/>
  <c r="AL835" i="4"/>
  <c r="AL836" i="4"/>
  <c r="AL837" i="4"/>
  <c r="AL838" i="4"/>
  <c r="AL839" i="4"/>
  <c r="AL840" i="4"/>
  <c r="AL841" i="4"/>
  <c r="AL842" i="4"/>
  <c r="AL843" i="4"/>
  <c r="AL844" i="4"/>
  <c r="AL845" i="4"/>
  <c r="AL846" i="4"/>
  <c r="AL847" i="4"/>
  <c r="AL848" i="4"/>
  <c r="AL849" i="4"/>
  <c r="AL850" i="4"/>
  <c r="AL851" i="4"/>
  <c r="AL852" i="4"/>
  <c r="AL853" i="4"/>
  <c r="AL854" i="4"/>
  <c r="AL855" i="4"/>
  <c r="AL856" i="4"/>
  <c r="AL857" i="4"/>
  <c r="AL858" i="4"/>
  <c r="AL859" i="4"/>
  <c r="AL860" i="4"/>
  <c r="AL861" i="4"/>
  <c r="AL862" i="4"/>
  <c r="AL863" i="4"/>
  <c r="AL864" i="4"/>
  <c r="AL865" i="4"/>
  <c r="AL866" i="4"/>
  <c r="AL867" i="4"/>
  <c r="AL868" i="4"/>
  <c r="AL869" i="4"/>
  <c r="AL870" i="4"/>
  <c r="AL871" i="4"/>
  <c r="AL872" i="4"/>
  <c r="AL873" i="4"/>
  <c r="AL874" i="4"/>
  <c r="AL875" i="4"/>
  <c r="AL876" i="4"/>
  <c r="AL877" i="4"/>
  <c r="AL878" i="4"/>
  <c r="AL879" i="4"/>
  <c r="AL880" i="4"/>
  <c r="AL881" i="4"/>
  <c r="AL882" i="4"/>
  <c r="AL883" i="4"/>
  <c r="AL884" i="4"/>
  <c r="AL885" i="4"/>
  <c r="AL886" i="4"/>
  <c r="AL887" i="4"/>
  <c r="AL888" i="4"/>
  <c r="AL889" i="4"/>
  <c r="AL890" i="4"/>
  <c r="AL891" i="4"/>
  <c r="AL892" i="4"/>
  <c r="AL893" i="4"/>
  <c r="AL894" i="4"/>
  <c r="AL895" i="4"/>
  <c r="AL896" i="4"/>
  <c r="AL897" i="4"/>
  <c r="AL898" i="4"/>
  <c r="AL899" i="4"/>
  <c r="AL900" i="4"/>
  <c r="AL901" i="4"/>
  <c r="AL902" i="4"/>
  <c r="AL903" i="4"/>
  <c r="AL904" i="4"/>
  <c r="AL905" i="4"/>
  <c r="AL906" i="4"/>
  <c r="AL907" i="4"/>
  <c r="AL908" i="4"/>
  <c r="AL909" i="4"/>
  <c r="AL910" i="4"/>
  <c r="AL911" i="4"/>
  <c r="AL912" i="4"/>
  <c r="AL913" i="4"/>
  <c r="AL914" i="4"/>
  <c r="AL915" i="4"/>
  <c r="AL916" i="4"/>
  <c r="AL917" i="4"/>
  <c r="AL918" i="4"/>
  <c r="AL919" i="4"/>
  <c r="AL920" i="4"/>
  <c r="AL921" i="4"/>
  <c r="AL922" i="4"/>
  <c r="AL923" i="4"/>
  <c r="AL924" i="4"/>
  <c r="AL925" i="4"/>
  <c r="AL926" i="4"/>
  <c r="AL927" i="4"/>
  <c r="AL928" i="4"/>
  <c r="AL929" i="4"/>
  <c r="AL930" i="4"/>
  <c r="AL931" i="4"/>
  <c r="AL932" i="4"/>
  <c r="AL933" i="4"/>
  <c r="AL934" i="4"/>
  <c r="AL935" i="4"/>
  <c r="AL936" i="4"/>
  <c r="AL937" i="4"/>
  <c r="AL938" i="4"/>
  <c r="AL939" i="4"/>
  <c r="AL940" i="4"/>
  <c r="AL941" i="4"/>
  <c r="AL942" i="4"/>
  <c r="AL943" i="4"/>
  <c r="AL944" i="4"/>
  <c r="AL945" i="4"/>
  <c r="AL946" i="4"/>
  <c r="AL947" i="4"/>
  <c r="AL948" i="4"/>
  <c r="AL949" i="4"/>
  <c r="AL950" i="4"/>
  <c r="AL951" i="4"/>
  <c r="AL952" i="4"/>
  <c r="AL953" i="4"/>
  <c r="AL954" i="4"/>
  <c r="AL955" i="4"/>
  <c r="AL956" i="4"/>
  <c r="AL957" i="4"/>
  <c r="AL958" i="4"/>
  <c r="AL959" i="4"/>
  <c r="AL960" i="4"/>
  <c r="AL961" i="4"/>
  <c r="AL962" i="4"/>
  <c r="AL963" i="4"/>
  <c r="AL964" i="4"/>
  <c r="AL965" i="4"/>
  <c r="AL966" i="4"/>
  <c r="AL967" i="4"/>
  <c r="AL968" i="4"/>
  <c r="AL969" i="4"/>
  <c r="AL970" i="4"/>
  <c r="AL971" i="4"/>
  <c r="AL972" i="4"/>
  <c r="AL973" i="4"/>
  <c r="AL974" i="4"/>
  <c r="AL975" i="4"/>
  <c r="AL976" i="4"/>
  <c r="AL977" i="4"/>
  <c r="AL978" i="4"/>
  <c r="AL979" i="4"/>
  <c r="AL980" i="4"/>
  <c r="AL981" i="4"/>
  <c r="AL982" i="4"/>
  <c r="AL983" i="4"/>
  <c r="AL984" i="4"/>
  <c r="AL985" i="4"/>
  <c r="AL986" i="4"/>
  <c r="AL987" i="4"/>
  <c r="AL988" i="4"/>
  <c r="AL989" i="4"/>
  <c r="AL990" i="4"/>
  <c r="AL991" i="4"/>
  <c r="AL992" i="4"/>
  <c r="AL993" i="4"/>
  <c r="AL994" i="4"/>
  <c r="AL995" i="4"/>
  <c r="AL996" i="4"/>
  <c r="AL997" i="4"/>
  <c r="AL998" i="4"/>
  <c r="AL999" i="4"/>
  <c r="AL1000" i="4"/>
  <c r="AK642" i="4"/>
  <c r="AK643" i="4"/>
  <c r="AK644" i="4"/>
  <c r="AK645" i="4"/>
  <c r="AK646" i="4"/>
  <c r="AK647" i="4"/>
  <c r="AK648" i="4"/>
  <c r="AK649" i="4"/>
  <c r="AK650" i="4"/>
  <c r="AK651" i="4"/>
  <c r="AK652" i="4"/>
  <c r="AK653" i="4"/>
  <c r="AK654" i="4"/>
  <c r="AK655" i="4"/>
  <c r="AK656" i="4"/>
  <c r="AK657" i="4"/>
  <c r="AK658" i="4"/>
  <c r="AK659" i="4"/>
  <c r="AK660" i="4"/>
  <c r="AK661" i="4"/>
  <c r="AK662" i="4"/>
  <c r="AK663" i="4"/>
  <c r="AK664" i="4"/>
  <c r="AK665" i="4"/>
  <c r="AK666" i="4"/>
  <c r="AK667" i="4"/>
  <c r="AK668" i="4"/>
  <c r="AK669" i="4"/>
  <c r="AK670" i="4"/>
  <c r="AK671" i="4"/>
  <c r="AK672" i="4"/>
  <c r="AK673" i="4"/>
  <c r="AK674" i="4"/>
  <c r="AK675" i="4"/>
  <c r="AK676" i="4"/>
  <c r="AK677" i="4"/>
  <c r="AK678" i="4"/>
  <c r="AK679" i="4"/>
  <c r="AK680" i="4"/>
  <c r="AK681" i="4"/>
  <c r="AK682" i="4"/>
  <c r="AK683" i="4"/>
  <c r="AK684" i="4"/>
  <c r="AK685" i="4"/>
  <c r="AK686" i="4"/>
  <c r="AK687" i="4"/>
  <c r="AK688" i="4"/>
  <c r="AK689" i="4"/>
  <c r="AK690" i="4"/>
  <c r="AK691" i="4"/>
  <c r="AK692" i="4"/>
  <c r="AK693" i="4"/>
  <c r="AK694" i="4"/>
  <c r="AK695" i="4"/>
  <c r="AK696" i="4"/>
  <c r="AK697" i="4"/>
  <c r="AK698" i="4"/>
  <c r="AK699" i="4"/>
  <c r="AK700" i="4"/>
  <c r="AK701" i="4"/>
  <c r="AK702" i="4"/>
  <c r="AK703" i="4"/>
  <c r="AK704" i="4"/>
  <c r="AK705" i="4"/>
  <c r="AK706" i="4"/>
  <c r="AK707" i="4"/>
  <c r="AK708" i="4"/>
  <c r="AK709" i="4"/>
  <c r="AK710" i="4"/>
  <c r="AK711" i="4"/>
  <c r="AK712" i="4"/>
  <c r="AK713" i="4"/>
  <c r="AK714" i="4"/>
  <c r="AK715" i="4"/>
  <c r="AK716" i="4"/>
  <c r="AK717" i="4"/>
  <c r="AK718" i="4"/>
  <c r="AK719" i="4"/>
  <c r="AK720" i="4"/>
  <c r="AK721" i="4"/>
  <c r="AK722" i="4"/>
  <c r="AK723" i="4"/>
  <c r="AK724" i="4"/>
  <c r="AK725" i="4"/>
  <c r="AK726" i="4"/>
  <c r="AK727" i="4"/>
  <c r="AK728" i="4"/>
  <c r="AK729" i="4"/>
  <c r="AK730" i="4"/>
  <c r="AK731" i="4"/>
  <c r="AK732" i="4"/>
  <c r="AK733" i="4"/>
  <c r="AK734" i="4"/>
  <c r="AK735" i="4"/>
  <c r="AK736" i="4"/>
  <c r="AK737" i="4"/>
  <c r="AK738" i="4"/>
  <c r="AK739" i="4"/>
  <c r="AK740" i="4"/>
  <c r="AK741" i="4"/>
  <c r="AK742" i="4"/>
  <c r="AK743" i="4"/>
  <c r="AK744" i="4"/>
  <c r="AK745" i="4"/>
  <c r="AK746" i="4"/>
  <c r="AK747" i="4"/>
  <c r="AK748" i="4"/>
  <c r="AK749" i="4"/>
  <c r="AK750" i="4"/>
  <c r="AK751" i="4"/>
  <c r="AK752" i="4"/>
  <c r="AK753" i="4"/>
  <c r="AK754" i="4"/>
  <c r="AK755" i="4"/>
  <c r="AK756" i="4"/>
  <c r="AK757" i="4"/>
  <c r="AK758" i="4"/>
  <c r="AK759" i="4"/>
  <c r="AK760" i="4"/>
  <c r="AK761" i="4"/>
  <c r="AK762" i="4"/>
  <c r="AK763" i="4"/>
  <c r="AK764" i="4"/>
  <c r="AK765" i="4"/>
  <c r="AK766" i="4"/>
  <c r="AK767" i="4"/>
  <c r="AK768" i="4"/>
  <c r="AK769" i="4"/>
  <c r="AK770" i="4"/>
  <c r="AK771" i="4"/>
  <c r="AK772" i="4"/>
  <c r="AK773" i="4"/>
  <c r="AK774" i="4"/>
  <c r="AK775" i="4"/>
  <c r="AK776" i="4"/>
  <c r="AK777" i="4"/>
  <c r="AK778" i="4"/>
  <c r="AK779" i="4"/>
  <c r="AK780" i="4"/>
  <c r="AK781" i="4"/>
  <c r="AK782" i="4"/>
  <c r="AK783" i="4"/>
  <c r="AK784" i="4"/>
  <c r="AK785" i="4"/>
  <c r="AK786" i="4"/>
  <c r="AK787" i="4"/>
  <c r="AK788" i="4"/>
  <c r="AK789" i="4"/>
  <c r="AK790" i="4"/>
  <c r="AK791" i="4"/>
  <c r="AK792" i="4"/>
  <c r="AK793" i="4"/>
  <c r="AK794" i="4"/>
  <c r="AK795" i="4"/>
  <c r="AK796" i="4"/>
  <c r="AK797" i="4"/>
  <c r="AK798" i="4"/>
  <c r="AK799" i="4"/>
  <c r="AK800" i="4"/>
  <c r="AK801" i="4"/>
  <c r="AK802" i="4"/>
  <c r="AK803" i="4"/>
  <c r="AK804" i="4"/>
  <c r="AK805" i="4"/>
  <c r="AK806" i="4"/>
  <c r="AK807" i="4"/>
  <c r="AK808" i="4"/>
  <c r="AK809" i="4"/>
  <c r="AK810" i="4"/>
  <c r="AK811" i="4"/>
  <c r="AK812" i="4"/>
  <c r="AK813" i="4"/>
  <c r="AK814" i="4"/>
  <c r="AK815" i="4"/>
  <c r="AK816" i="4"/>
  <c r="AK817" i="4"/>
  <c r="AK818" i="4"/>
  <c r="AK819" i="4"/>
  <c r="AK820" i="4"/>
  <c r="AK821" i="4"/>
  <c r="AK822" i="4"/>
  <c r="AK823" i="4"/>
  <c r="AK824" i="4"/>
  <c r="AK825" i="4"/>
  <c r="AK826" i="4"/>
  <c r="AK827" i="4"/>
  <c r="AK828" i="4"/>
  <c r="AK829" i="4"/>
  <c r="AK830" i="4"/>
  <c r="AK831" i="4"/>
  <c r="AK832" i="4"/>
  <c r="AK833" i="4"/>
  <c r="AK834" i="4"/>
  <c r="AK835" i="4"/>
  <c r="AK836" i="4"/>
  <c r="AK837" i="4"/>
  <c r="AK838" i="4"/>
  <c r="AK839" i="4"/>
  <c r="AK840" i="4"/>
  <c r="AK841" i="4"/>
  <c r="AK842" i="4"/>
  <c r="AK843" i="4"/>
  <c r="AK844" i="4"/>
  <c r="AK845" i="4"/>
  <c r="AK846" i="4"/>
  <c r="AK847" i="4"/>
  <c r="AK848" i="4"/>
  <c r="AK849" i="4"/>
  <c r="AK850" i="4"/>
  <c r="AK851" i="4"/>
  <c r="AK852" i="4"/>
  <c r="AK853" i="4"/>
  <c r="AK854" i="4"/>
  <c r="AK855" i="4"/>
  <c r="AK856" i="4"/>
  <c r="AK857" i="4"/>
  <c r="AK858" i="4"/>
  <c r="AK859" i="4"/>
  <c r="AK860" i="4"/>
  <c r="AK861" i="4"/>
  <c r="AK862" i="4"/>
  <c r="AK863" i="4"/>
  <c r="AK864" i="4"/>
  <c r="AK865" i="4"/>
  <c r="AK866" i="4"/>
  <c r="AK867" i="4"/>
  <c r="AK868" i="4"/>
  <c r="AK869" i="4"/>
  <c r="AK870" i="4"/>
  <c r="AK871" i="4"/>
  <c r="AK872" i="4"/>
  <c r="AK873" i="4"/>
  <c r="AK874" i="4"/>
  <c r="AK875" i="4"/>
  <c r="AK876" i="4"/>
  <c r="AK877" i="4"/>
  <c r="AK878" i="4"/>
  <c r="AK879" i="4"/>
  <c r="AK880" i="4"/>
  <c r="AK881" i="4"/>
  <c r="AK882" i="4"/>
  <c r="AK883" i="4"/>
  <c r="AK884" i="4"/>
  <c r="AK885" i="4"/>
  <c r="AK886" i="4"/>
  <c r="AK887" i="4"/>
  <c r="AK888" i="4"/>
  <c r="AK889" i="4"/>
  <c r="AK890" i="4"/>
  <c r="AK891" i="4"/>
  <c r="AK892" i="4"/>
  <c r="AK893" i="4"/>
  <c r="AK894" i="4"/>
  <c r="AK895" i="4"/>
  <c r="AK896" i="4"/>
  <c r="AK897" i="4"/>
  <c r="AK898" i="4"/>
  <c r="AK899" i="4"/>
  <c r="AK900" i="4"/>
  <c r="AK901" i="4"/>
  <c r="AK902" i="4"/>
  <c r="AK903" i="4"/>
  <c r="AK904" i="4"/>
  <c r="AK905" i="4"/>
  <c r="AK906" i="4"/>
  <c r="AK907" i="4"/>
  <c r="AK908" i="4"/>
  <c r="AK909" i="4"/>
  <c r="AK910" i="4"/>
  <c r="AK911" i="4"/>
  <c r="AK912" i="4"/>
  <c r="AK913" i="4"/>
  <c r="AK914" i="4"/>
  <c r="AK915" i="4"/>
  <c r="AK916" i="4"/>
  <c r="AK917" i="4"/>
  <c r="AK918" i="4"/>
  <c r="AK919" i="4"/>
  <c r="AK920" i="4"/>
  <c r="AK921" i="4"/>
  <c r="AK922" i="4"/>
  <c r="AK923" i="4"/>
  <c r="AK924" i="4"/>
  <c r="AK925" i="4"/>
  <c r="AK926" i="4"/>
  <c r="AK927" i="4"/>
  <c r="AK928" i="4"/>
  <c r="AK929" i="4"/>
  <c r="AK930" i="4"/>
  <c r="AK931" i="4"/>
  <c r="AK932" i="4"/>
  <c r="AK933" i="4"/>
  <c r="AK934" i="4"/>
  <c r="AK935" i="4"/>
  <c r="AK936" i="4"/>
  <c r="AK937" i="4"/>
  <c r="AK938" i="4"/>
  <c r="AK939" i="4"/>
  <c r="AK940" i="4"/>
  <c r="AK941" i="4"/>
  <c r="AK942" i="4"/>
  <c r="AK943" i="4"/>
  <c r="AK944" i="4"/>
  <c r="AK945" i="4"/>
  <c r="AK946" i="4"/>
  <c r="AK947" i="4"/>
  <c r="AK948" i="4"/>
  <c r="AK949" i="4"/>
  <c r="AK950" i="4"/>
  <c r="AK951" i="4"/>
  <c r="AK952" i="4"/>
  <c r="AK953" i="4"/>
  <c r="AK954" i="4"/>
  <c r="AK955" i="4"/>
  <c r="AK956" i="4"/>
  <c r="AK957" i="4"/>
  <c r="AK958" i="4"/>
  <c r="AK959" i="4"/>
  <c r="AK960" i="4"/>
  <c r="AK961" i="4"/>
  <c r="AK962" i="4"/>
  <c r="AK963" i="4"/>
  <c r="AK964" i="4"/>
  <c r="AK965" i="4"/>
  <c r="AK966" i="4"/>
  <c r="AK967" i="4"/>
  <c r="AK968" i="4"/>
  <c r="AK969" i="4"/>
  <c r="AK970" i="4"/>
  <c r="AK971" i="4"/>
  <c r="AK972" i="4"/>
  <c r="AK973" i="4"/>
  <c r="AK974" i="4"/>
  <c r="AK975" i="4"/>
  <c r="AK976" i="4"/>
  <c r="AK977" i="4"/>
  <c r="AK978" i="4"/>
  <c r="AK979" i="4"/>
  <c r="AK980" i="4"/>
  <c r="AK981" i="4"/>
  <c r="AK982" i="4"/>
  <c r="AK983" i="4"/>
  <c r="AK984" i="4"/>
  <c r="AK985" i="4"/>
  <c r="AK986" i="4"/>
  <c r="AK987" i="4"/>
  <c r="AK988" i="4"/>
  <c r="AK989" i="4"/>
  <c r="AK990" i="4"/>
  <c r="AK991" i="4"/>
  <c r="AK992" i="4"/>
  <c r="AK993" i="4"/>
  <c r="AK994" i="4"/>
  <c r="AK995" i="4"/>
  <c r="AK996" i="4"/>
  <c r="AK997" i="4"/>
  <c r="AK998" i="4"/>
  <c r="AK999" i="4"/>
  <c r="AK1000" i="4"/>
  <c r="AJ642" i="4"/>
  <c r="AJ643" i="4"/>
  <c r="AJ644" i="4"/>
  <c r="AJ645" i="4"/>
  <c r="AJ646" i="4"/>
  <c r="AJ647" i="4"/>
  <c r="AJ648" i="4"/>
  <c r="AJ649" i="4"/>
  <c r="AJ650" i="4"/>
  <c r="AJ651" i="4"/>
  <c r="AJ652" i="4"/>
  <c r="AJ653" i="4"/>
  <c r="AJ654" i="4"/>
  <c r="AJ655" i="4"/>
  <c r="AJ656" i="4"/>
  <c r="AJ657" i="4"/>
  <c r="AJ658" i="4"/>
  <c r="AJ659" i="4"/>
  <c r="AJ660" i="4"/>
  <c r="AJ661" i="4"/>
  <c r="AJ662" i="4"/>
  <c r="AJ663" i="4"/>
  <c r="AJ664" i="4"/>
  <c r="AJ665" i="4"/>
  <c r="AJ666" i="4"/>
  <c r="AJ667" i="4"/>
  <c r="AJ668" i="4"/>
  <c r="AJ669" i="4"/>
  <c r="AJ670" i="4"/>
  <c r="AJ671" i="4"/>
  <c r="AJ672" i="4"/>
  <c r="AJ673" i="4"/>
  <c r="AJ674" i="4"/>
  <c r="AJ675" i="4"/>
  <c r="AJ676" i="4"/>
  <c r="AJ677" i="4"/>
  <c r="AJ678" i="4"/>
  <c r="AJ679" i="4"/>
  <c r="AJ680" i="4"/>
  <c r="AJ681" i="4"/>
  <c r="AJ682" i="4"/>
  <c r="AJ683" i="4"/>
  <c r="AJ684" i="4"/>
  <c r="AJ685" i="4"/>
  <c r="AJ686" i="4"/>
  <c r="AJ687" i="4"/>
  <c r="AJ688" i="4"/>
  <c r="AJ689" i="4"/>
  <c r="AJ690" i="4"/>
  <c r="AJ691" i="4"/>
  <c r="AJ692" i="4"/>
  <c r="AJ693" i="4"/>
  <c r="AJ694" i="4"/>
  <c r="AJ695" i="4"/>
  <c r="AJ696" i="4"/>
  <c r="AJ697" i="4"/>
  <c r="AJ698" i="4"/>
  <c r="AJ699" i="4"/>
  <c r="AJ700" i="4"/>
  <c r="AJ701" i="4"/>
  <c r="AJ702" i="4"/>
  <c r="AJ703" i="4"/>
  <c r="AJ704" i="4"/>
  <c r="AJ705" i="4"/>
  <c r="AJ706" i="4"/>
  <c r="AJ707" i="4"/>
  <c r="AJ708" i="4"/>
  <c r="AJ709" i="4"/>
  <c r="AJ710" i="4"/>
  <c r="AJ711" i="4"/>
  <c r="AJ712" i="4"/>
  <c r="AJ713" i="4"/>
  <c r="AJ714" i="4"/>
  <c r="AJ715" i="4"/>
  <c r="AJ716" i="4"/>
  <c r="AJ717" i="4"/>
  <c r="AJ718" i="4"/>
  <c r="AJ719" i="4"/>
  <c r="AJ720" i="4"/>
  <c r="AJ721" i="4"/>
  <c r="AJ722" i="4"/>
  <c r="AJ723" i="4"/>
  <c r="AJ724" i="4"/>
  <c r="AJ725" i="4"/>
  <c r="AJ726" i="4"/>
  <c r="AJ727" i="4"/>
  <c r="AJ728" i="4"/>
  <c r="AJ729" i="4"/>
  <c r="AJ730" i="4"/>
  <c r="AJ731" i="4"/>
  <c r="AJ732" i="4"/>
  <c r="AJ733" i="4"/>
  <c r="AJ734" i="4"/>
  <c r="AJ735" i="4"/>
  <c r="AJ736" i="4"/>
  <c r="AJ737" i="4"/>
  <c r="AJ738" i="4"/>
  <c r="AJ739" i="4"/>
  <c r="AJ740" i="4"/>
  <c r="AJ741" i="4"/>
  <c r="AJ742" i="4"/>
  <c r="AJ743" i="4"/>
  <c r="AJ744" i="4"/>
  <c r="AJ745" i="4"/>
  <c r="AJ746" i="4"/>
  <c r="AJ747" i="4"/>
  <c r="AJ748" i="4"/>
  <c r="AJ749" i="4"/>
  <c r="AJ750" i="4"/>
  <c r="AJ751" i="4"/>
  <c r="AJ752" i="4"/>
  <c r="AJ753" i="4"/>
  <c r="AJ754" i="4"/>
  <c r="AJ755" i="4"/>
  <c r="AJ756" i="4"/>
  <c r="AJ757" i="4"/>
  <c r="AJ758" i="4"/>
  <c r="AJ759" i="4"/>
  <c r="AJ760" i="4"/>
  <c r="AJ761" i="4"/>
  <c r="AJ762" i="4"/>
  <c r="AJ763" i="4"/>
  <c r="AJ764" i="4"/>
  <c r="AJ765" i="4"/>
  <c r="AJ766" i="4"/>
  <c r="AJ767" i="4"/>
  <c r="AJ768" i="4"/>
  <c r="AJ769" i="4"/>
  <c r="AJ770" i="4"/>
  <c r="AJ771" i="4"/>
  <c r="AJ772" i="4"/>
  <c r="AJ773" i="4"/>
  <c r="AJ774" i="4"/>
  <c r="AJ775" i="4"/>
  <c r="AJ776" i="4"/>
  <c r="AJ777" i="4"/>
  <c r="AJ778" i="4"/>
  <c r="AJ779" i="4"/>
  <c r="AJ780" i="4"/>
  <c r="AJ781" i="4"/>
  <c r="AJ782" i="4"/>
  <c r="AJ783" i="4"/>
  <c r="AJ784" i="4"/>
  <c r="AJ785" i="4"/>
  <c r="AJ786" i="4"/>
  <c r="AJ787" i="4"/>
  <c r="AJ788" i="4"/>
  <c r="AJ789" i="4"/>
  <c r="AJ790" i="4"/>
  <c r="AJ791" i="4"/>
  <c r="AJ792" i="4"/>
  <c r="AJ793" i="4"/>
  <c r="AJ794" i="4"/>
  <c r="AJ795" i="4"/>
  <c r="AJ796" i="4"/>
  <c r="AJ797" i="4"/>
  <c r="AJ798" i="4"/>
  <c r="AJ799" i="4"/>
  <c r="AJ800" i="4"/>
  <c r="AJ801" i="4"/>
  <c r="AJ802" i="4"/>
  <c r="AJ803" i="4"/>
  <c r="AJ804" i="4"/>
  <c r="AJ805" i="4"/>
  <c r="AJ806" i="4"/>
  <c r="AJ807" i="4"/>
  <c r="AJ808" i="4"/>
  <c r="AJ809" i="4"/>
  <c r="AJ810" i="4"/>
  <c r="AJ811" i="4"/>
  <c r="AJ812" i="4"/>
  <c r="AJ813" i="4"/>
  <c r="AJ814" i="4"/>
  <c r="AJ815" i="4"/>
  <c r="AJ816" i="4"/>
  <c r="AJ817" i="4"/>
  <c r="AJ818" i="4"/>
  <c r="AJ819" i="4"/>
  <c r="AJ820" i="4"/>
  <c r="AJ821" i="4"/>
  <c r="AJ822" i="4"/>
  <c r="AJ823" i="4"/>
  <c r="AJ824" i="4"/>
  <c r="AJ825" i="4"/>
  <c r="AJ826" i="4"/>
  <c r="AJ827" i="4"/>
  <c r="AJ828" i="4"/>
  <c r="AJ829" i="4"/>
  <c r="AJ830" i="4"/>
  <c r="AJ831" i="4"/>
  <c r="AJ832" i="4"/>
  <c r="AJ833" i="4"/>
  <c r="AJ834" i="4"/>
  <c r="AJ835" i="4"/>
  <c r="AJ836" i="4"/>
  <c r="AJ837" i="4"/>
  <c r="AJ838" i="4"/>
  <c r="AJ839" i="4"/>
  <c r="AJ840" i="4"/>
  <c r="AJ841" i="4"/>
  <c r="AJ842" i="4"/>
  <c r="AJ843" i="4"/>
  <c r="AJ844" i="4"/>
  <c r="AJ845" i="4"/>
  <c r="AJ846" i="4"/>
  <c r="AJ847" i="4"/>
  <c r="AJ848" i="4"/>
  <c r="AJ849" i="4"/>
  <c r="AJ850" i="4"/>
  <c r="AJ851" i="4"/>
  <c r="AJ852" i="4"/>
  <c r="AJ853" i="4"/>
  <c r="AJ854" i="4"/>
  <c r="AJ855" i="4"/>
  <c r="AJ856" i="4"/>
  <c r="AJ857" i="4"/>
  <c r="AJ858" i="4"/>
  <c r="AJ859" i="4"/>
  <c r="AJ860" i="4"/>
  <c r="AJ861" i="4"/>
  <c r="AJ862" i="4"/>
  <c r="AJ863" i="4"/>
  <c r="AJ864" i="4"/>
  <c r="AJ865" i="4"/>
  <c r="AJ866" i="4"/>
  <c r="AJ867" i="4"/>
  <c r="AJ868" i="4"/>
  <c r="AJ869" i="4"/>
  <c r="AJ870" i="4"/>
  <c r="AJ871" i="4"/>
  <c r="AJ872" i="4"/>
  <c r="AJ873" i="4"/>
  <c r="AJ874" i="4"/>
  <c r="AJ875" i="4"/>
  <c r="AJ876" i="4"/>
  <c r="AJ877" i="4"/>
  <c r="AJ878" i="4"/>
  <c r="AJ879" i="4"/>
  <c r="AJ880" i="4"/>
  <c r="AJ881" i="4"/>
  <c r="AJ882" i="4"/>
  <c r="AJ883" i="4"/>
  <c r="AJ884" i="4"/>
  <c r="AJ885" i="4"/>
  <c r="AJ886" i="4"/>
  <c r="AJ887" i="4"/>
  <c r="AJ888" i="4"/>
  <c r="AJ889" i="4"/>
  <c r="AJ890" i="4"/>
  <c r="AJ891" i="4"/>
  <c r="AJ892" i="4"/>
  <c r="AJ893" i="4"/>
  <c r="AJ894" i="4"/>
  <c r="AJ895" i="4"/>
  <c r="AJ896" i="4"/>
  <c r="AJ897" i="4"/>
  <c r="AJ898" i="4"/>
  <c r="AJ899" i="4"/>
  <c r="AJ900" i="4"/>
  <c r="AJ901" i="4"/>
  <c r="AJ902" i="4"/>
  <c r="AJ903" i="4"/>
  <c r="AJ904" i="4"/>
  <c r="AJ905" i="4"/>
  <c r="AJ906" i="4"/>
  <c r="AJ907" i="4"/>
  <c r="AJ908" i="4"/>
  <c r="AJ909" i="4"/>
  <c r="AJ910" i="4"/>
  <c r="AJ911" i="4"/>
  <c r="AJ912" i="4"/>
  <c r="AJ913" i="4"/>
  <c r="AJ914" i="4"/>
  <c r="AJ915" i="4"/>
  <c r="AJ916" i="4"/>
  <c r="AJ917" i="4"/>
  <c r="AJ918" i="4"/>
  <c r="AJ919" i="4"/>
  <c r="AJ920" i="4"/>
  <c r="AJ921" i="4"/>
  <c r="AJ922" i="4"/>
  <c r="AJ923" i="4"/>
  <c r="AJ924" i="4"/>
  <c r="AJ925" i="4"/>
  <c r="AJ926" i="4"/>
  <c r="AJ927" i="4"/>
  <c r="AJ928" i="4"/>
  <c r="AJ929" i="4"/>
  <c r="AJ930" i="4"/>
  <c r="AJ931" i="4"/>
  <c r="AJ932" i="4"/>
  <c r="AJ933" i="4"/>
  <c r="AJ934" i="4"/>
  <c r="AJ935" i="4"/>
  <c r="AJ936" i="4"/>
  <c r="AJ937" i="4"/>
  <c r="AJ938" i="4"/>
  <c r="AJ939" i="4"/>
  <c r="AJ940" i="4"/>
  <c r="AJ941" i="4"/>
  <c r="AJ942" i="4"/>
  <c r="AJ943" i="4"/>
  <c r="AJ944" i="4"/>
  <c r="AJ945" i="4"/>
  <c r="AJ946" i="4"/>
  <c r="AJ947" i="4"/>
  <c r="AJ948" i="4"/>
  <c r="AJ949" i="4"/>
  <c r="AJ950" i="4"/>
  <c r="AJ951" i="4"/>
  <c r="AJ952" i="4"/>
  <c r="AJ953" i="4"/>
  <c r="AJ954" i="4"/>
  <c r="AJ955" i="4"/>
  <c r="AJ956" i="4"/>
  <c r="AJ957" i="4"/>
  <c r="AJ958" i="4"/>
  <c r="AJ959" i="4"/>
  <c r="AJ960" i="4"/>
  <c r="AJ961" i="4"/>
  <c r="AJ962" i="4"/>
  <c r="AJ963" i="4"/>
  <c r="AJ964" i="4"/>
  <c r="AJ965" i="4"/>
  <c r="AJ966" i="4"/>
  <c r="AJ967" i="4"/>
  <c r="AJ968" i="4"/>
  <c r="AJ969" i="4"/>
  <c r="AJ970" i="4"/>
  <c r="AJ971" i="4"/>
  <c r="AJ972" i="4"/>
  <c r="AJ973" i="4"/>
  <c r="AJ974" i="4"/>
  <c r="AJ975" i="4"/>
  <c r="AJ976" i="4"/>
  <c r="AJ977" i="4"/>
  <c r="AJ978" i="4"/>
  <c r="AJ979" i="4"/>
  <c r="AJ980" i="4"/>
  <c r="AJ981" i="4"/>
  <c r="AJ982" i="4"/>
  <c r="AJ983" i="4"/>
  <c r="AJ984" i="4"/>
  <c r="AJ985" i="4"/>
  <c r="AJ986" i="4"/>
  <c r="AJ987" i="4"/>
  <c r="AJ988" i="4"/>
  <c r="AJ989" i="4"/>
  <c r="AJ990" i="4"/>
  <c r="AJ991" i="4"/>
  <c r="AJ992" i="4"/>
  <c r="AJ993" i="4"/>
  <c r="AJ994" i="4"/>
  <c r="AJ995" i="4"/>
  <c r="AJ996" i="4"/>
  <c r="AJ997" i="4"/>
  <c r="AJ998" i="4"/>
  <c r="AJ999" i="4"/>
  <c r="AJ1000" i="4"/>
  <c r="AI642" i="4"/>
  <c r="AI643" i="4"/>
  <c r="AI644" i="4"/>
  <c r="AI645" i="4"/>
  <c r="AI646" i="4"/>
  <c r="AI647" i="4"/>
  <c r="AI648" i="4"/>
  <c r="AI649" i="4"/>
  <c r="AI650" i="4"/>
  <c r="AI651" i="4"/>
  <c r="AI652" i="4"/>
  <c r="AI653" i="4"/>
  <c r="AI654" i="4"/>
  <c r="AI655" i="4"/>
  <c r="AI656" i="4"/>
  <c r="AI657" i="4"/>
  <c r="AI658" i="4"/>
  <c r="AI659" i="4"/>
  <c r="AI660" i="4"/>
  <c r="AI661" i="4"/>
  <c r="AI662" i="4"/>
  <c r="AI663" i="4"/>
  <c r="AI664" i="4"/>
  <c r="AI665" i="4"/>
  <c r="AI666" i="4"/>
  <c r="AI667" i="4"/>
  <c r="AI668" i="4"/>
  <c r="AI669" i="4"/>
  <c r="AI670" i="4"/>
  <c r="AI671" i="4"/>
  <c r="AI672" i="4"/>
  <c r="AI673" i="4"/>
  <c r="AI674" i="4"/>
  <c r="AI675" i="4"/>
  <c r="AI676" i="4"/>
  <c r="AI677" i="4"/>
  <c r="AI678" i="4"/>
  <c r="AI679" i="4"/>
  <c r="AI680" i="4"/>
  <c r="AI681" i="4"/>
  <c r="AI682" i="4"/>
  <c r="AI683" i="4"/>
  <c r="AI684" i="4"/>
  <c r="AI685" i="4"/>
  <c r="AI686" i="4"/>
  <c r="AI687" i="4"/>
  <c r="AI688" i="4"/>
  <c r="AI689" i="4"/>
  <c r="AI690" i="4"/>
  <c r="AI691" i="4"/>
  <c r="AI692" i="4"/>
  <c r="AI693" i="4"/>
  <c r="AI694" i="4"/>
  <c r="AI695" i="4"/>
  <c r="AI696" i="4"/>
  <c r="AI697" i="4"/>
  <c r="AI698" i="4"/>
  <c r="AI699" i="4"/>
  <c r="AI700" i="4"/>
  <c r="AI701" i="4"/>
  <c r="AI702" i="4"/>
  <c r="AI703" i="4"/>
  <c r="AI704" i="4"/>
  <c r="AI705" i="4"/>
  <c r="AI706" i="4"/>
  <c r="AI707" i="4"/>
  <c r="AI708" i="4"/>
  <c r="AI709" i="4"/>
  <c r="AI710" i="4"/>
  <c r="AI711" i="4"/>
  <c r="AI712" i="4"/>
  <c r="AI713" i="4"/>
  <c r="AI714" i="4"/>
  <c r="AI715" i="4"/>
  <c r="AI716" i="4"/>
  <c r="AI717" i="4"/>
  <c r="AI718" i="4"/>
  <c r="AI719" i="4"/>
  <c r="AI720" i="4"/>
  <c r="AI721" i="4"/>
  <c r="AI722" i="4"/>
  <c r="AI723" i="4"/>
  <c r="AI724" i="4"/>
  <c r="AI725" i="4"/>
  <c r="AI726" i="4"/>
  <c r="AI727" i="4"/>
  <c r="AI728" i="4"/>
  <c r="AI729" i="4"/>
  <c r="AI730" i="4"/>
  <c r="AI731" i="4"/>
  <c r="AI732" i="4"/>
  <c r="AI733" i="4"/>
  <c r="AI734" i="4"/>
  <c r="AI735" i="4"/>
  <c r="AI736" i="4"/>
  <c r="AI737" i="4"/>
  <c r="AI738" i="4"/>
  <c r="AI739" i="4"/>
  <c r="AI740" i="4"/>
  <c r="AI741" i="4"/>
  <c r="AI742" i="4"/>
  <c r="AI743" i="4"/>
  <c r="AI744" i="4"/>
  <c r="AI745" i="4"/>
  <c r="AI746" i="4"/>
  <c r="AI747" i="4"/>
  <c r="AI748" i="4"/>
  <c r="AI749" i="4"/>
  <c r="AI750" i="4"/>
  <c r="AI751" i="4"/>
  <c r="AI752" i="4"/>
  <c r="AI753" i="4"/>
  <c r="AI754" i="4"/>
  <c r="AI755" i="4"/>
  <c r="AI756" i="4"/>
  <c r="AI757" i="4"/>
  <c r="AI758" i="4"/>
  <c r="AI759" i="4"/>
  <c r="AI760" i="4"/>
  <c r="AI761" i="4"/>
  <c r="AI762" i="4"/>
  <c r="AI763" i="4"/>
  <c r="AI764" i="4"/>
  <c r="AI765" i="4"/>
  <c r="AI766" i="4"/>
  <c r="AI767" i="4"/>
  <c r="AI768" i="4"/>
  <c r="AI769" i="4"/>
  <c r="AI770" i="4"/>
  <c r="AI771" i="4"/>
  <c r="AI772" i="4"/>
  <c r="AI773" i="4"/>
  <c r="AI774" i="4"/>
  <c r="AI775" i="4"/>
  <c r="AI776" i="4"/>
  <c r="AI777" i="4"/>
  <c r="AI778" i="4"/>
  <c r="AI779" i="4"/>
  <c r="AI780" i="4"/>
  <c r="AI781" i="4"/>
  <c r="AI782" i="4"/>
  <c r="AI783" i="4"/>
  <c r="AI784" i="4"/>
  <c r="AI785" i="4"/>
  <c r="AI786" i="4"/>
  <c r="AI787" i="4"/>
  <c r="AI788" i="4"/>
  <c r="AI789" i="4"/>
  <c r="AI790" i="4"/>
  <c r="AI791" i="4"/>
  <c r="AI792" i="4"/>
  <c r="AI793" i="4"/>
  <c r="AI794" i="4"/>
  <c r="AI795" i="4"/>
  <c r="AI796" i="4"/>
  <c r="AI797" i="4"/>
  <c r="AI798" i="4"/>
  <c r="AI799" i="4"/>
  <c r="AI800" i="4"/>
  <c r="AI801" i="4"/>
  <c r="AI802" i="4"/>
  <c r="AI803" i="4"/>
  <c r="AI804" i="4"/>
  <c r="AI805" i="4"/>
  <c r="AI806" i="4"/>
  <c r="AI807" i="4"/>
  <c r="AI808" i="4"/>
  <c r="AI809" i="4"/>
  <c r="AI810" i="4"/>
  <c r="AI811" i="4"/>
  <c r="AI812" i="4"/>
  <c r="AI813" i="4"/>
  <c r="AI814" i="4"/>
  <c r="AI815" i="4"/>
  <c r="AI816" i="4"/>
  <c r="AI817" i="4"/>
  <c r="AI818" i="4"/>
  <c r="AI819" i="4"/>
  <c r="AI820" i="4"/>
  <c r="AI821" i="4"/>
  <c r="AI822" i="4"/>
  <c r="AI823" i="4"/>
  <c r="AI824" i="4"/>
  <c r="AI825" i="4"/>
  <c r="AI826" i="4"/>
  <c r="AI827" i="4"/>
  <c r="AI828" i="4"/>
  <c r="AI829" i="4"/>
  <c r="AI830" i="4"/>
  <c r="AI831" i="4"/>
  <c r="AI832" i="4"/>
  <c r="AI833" i="4"/>
  <c r="AI834" i="4"/>
  <c r="AI835" i="4"/>
  <c r="AI836" i="4"/>
  <c r="AI837" i="4"/>
  <c r="AI838" i="4"/>
  <c r="AI839" i="4"/>
  <c r="AI840" i="4"/>
  <c r="AI841" i="4"/>
  <c r="AI842" i="4"/>
  <c r="AI843" i="4"/>
  <c r="AI844" i="4"/>
  <c r="AI845" i="4"/>
  <c r="AI846" i="4"/>
  <c r="AI847" i="4"/>
  <c r="AI848" i="4"/>
  <c r="AI849" i="4"/>
  <c r="AI850" i="4"/>
  <c r="AI851" i="4"/>
  <c r="AI852" i="4"/>
  <c r="AI853" i="4"/>
  <c r="AI854" i="4"/>
  <c r="AI855" i="4"/>
  <c r="AI856" i="4"/>
  <c r="AI857" i="4"/>
  <c r="AI858" i="4"/>
  <c r="AI859" i="4"/>
  <c r="AI860" i="4"/>
  <c r="AI861" i="4"/>
  <c r="AI862" i="4"/>
  <c r="AI863" i="4"/>
  <c r="AI864" i="4"/>
  <c r="AI865" i="4"/>
  <c r="AI866" i="4"/>
  <c r="AI867" i="4"/>
  <c r="AI868" i="4"/>
  <c r="AI869" i="4"/>
  <c r="AI870" i="4"/>
  <c r="AI871" i="4"/>
  <c r="AI872" i="4"/>
  <c r="AI873" i="4"/>
  <c r="AI874" i="4"/>
  <c r="AI875" i="4"/>
  <c r="AI876" i="4"/>
  <c r="AI877" i="4"/>
  <c r="AI878" i="4"/>
  <c r="AI879" i="4"/>
  <c r="AI880" i="4"/>
  <c r="AI881" i="4"/>
  <c r="AI882" i="4"/>
  <c r="AI883" i="4"/>
  <c r="AI884" i="4"/>
  <c r="AI885" i="4"/>
  <c r="AI886" i="4"/>
  <c r="AI887" i="4"/>
  <c r="AI888" i="4"/>
  <c r="AI889" i="4"/>
  <c r="AI890" i="4"/>
  <c r="AI891" i="4"/>
  <c r="AI892" i="4"/>
  <c r="AI893" i="4"/>
  <c r="AI894" i="4"/>
  <c r="AI895" i="4"/>
  <c r="AI896" i="4"/>
  <c r="AI897" i="4"/>
  <c r="AI898" i="4"/>
  <c r="AI899" i="4"/>
  <c r="AI900" i="4"/>
  <c r="AI901" i="4"/>
  <c r="AI902" i="4"/>
  <c r="AI903" i="4"/>
  <c r="AI904" i="4"/>
  <c r="AI905" i="4"/>
  <c r="AI906" i="4"/>
  <c r="AI907" i="4"/>
  <c r="AI908" i="4"/>
  <c r="AI909" i="4"/>
  <c r="AI910" i="4"/>
  <c r="AI911" i="4"/>
  <c r="AI912" i="4"/>
  <c r="AI913" i="4"/>
  <c r="AI914" i="4"/>
  <c r="AI915" i="4"/>
  <c r="AI916" i="4"/>
  <c r="AI917" i="4"/>
  <c r="AI918" i="4"/>
  <c r="AI919" i="4"/>
  <c r="AI920" i="4"/>
  <c r="AI921" i="4"/>
  <c r="AI922" i="4"/>
  <c r="AI923" i="4"/>
  <c r="AI924" i="4"/>
  <c r="AI925" i="4"/>
  <c r="AI926" i="4"/>
  <c r="AI927" i="4"/>
  <c r="AI928" i="4"/>
  <c r="AI929" i="4"/>
  <c r="AI930" i="4"/>
  <c r="AI931" i="4"/>
  <c r="AI932" i="4"/>
  <c r="AI933" i="4"/>
  <c r="AI934" i="4"/>
  <c r="AI935" i="4"/>
  <c r="AI936" i="4"/>
  <c r="AI937" i="4"/>
  <c r="AI938" i="4"/>
  <c r="AI939" i="4"/>
  <c r="AI940" i="4"/>
  <c r="AI941" i="4"/>
  <c r="AI942" i="4"/>
  <c r="AI943" i="4"/>
  <c r="AI944" i="4"/>
  <c r="AI945" i="4"/>
  <c r="AI946" i="4"/>
  <c r="AI947" i="4"/>
  <c r="AI948" i="4"/>
  <c r="AI949" i="4"/>
  <c r="AI950" i="4"/>
  <c r="AI951" i="4"/>
  <c r="AI952" i="4"/>
  <c r="AI953" i="4"/>
  <c r="AI954" i="4"/>
  <c r="AI955" i="4"/>
  <c r="AI956" i="4"/>
  <c r="AI957" i="4"/>
  <c r="AI958" i="4"/>
  <c r="AI959" i="4"/>
  <c r="AI960" i="4"/>
  <c r="AI961" i="4"/>
  <c r="AI962" i="4"/>
  <c r="AI963" i="4"/>
  <c r="AI964" i="4"/>
  <c r="AI965" i="4"/>
  <c r="AI966" i="4"/>
  <c r="AI967" i="4"/>
  <c r="AI968" i="4"/>
  <c r="AI969" i="4"/>
  <c r="AI970" i="4"/>
  <c r="AI971" i="4"/>
  <c r="AI972" i="4"/>
  <c r="AI973" i="4"/>
  <c r="AI974" i="4"/>
  <c r="AI975" i="4"/>
  <c r="AI976" i="4"/>
  <c r="AI977" i="4"/>
  <c r="AI978" i="4"/>
  <c r="AI979" i="4"/>
  <c r="AI980" i="4"/>
  <c r="AI981" i="4"/>
  <c r="AI982" i="4"/>
  <c r="AI983" i="4"/>
  <c r="AI984" i="4"/>
  <c r="AI985" i="4"/>
  <c r="AI986" i="4"/>
  <c r="AI987" i="4"/>
  <c r="AI988" i="4"/>
  <c r="AI989" i="4"/>
  <c r="AI990" i="4"/>
  <c r="AI991" i="4"/>
  <c r="AI992" i="4"/>
  <c r="AI993" i="4"/>
  <c r="AI994" i="4"/>
  <c r="AI995" i="4"/>
  <c r="AI996" i="4"/>
  <c r="AI997" i="4"/>
  <c r="AI998" i="4"/>
  <c r="AI999" i="4"/>
  <c r="AI1000" i="4"/>
  <c r="AH642" i="4"/>
  <c r="AH643" i="4"/>
  <c r="AH644" i="4"/>
  <c r="AH645" i="4"/>
  <c r="AH646" i="4"/>
  <c r="AH647" i="4"/>
  <c r="AH648" i="4"/>
  <c r="AH649" i="4"/>
  <c r="AH650" i="4"/>
  <c r="AH651" i="4"/>
  <c r="AH652" i="4"/>
  <c r="AH653" i="4"/>
  <c r="AH654" i="4"/>
  <c r="AH655" i="4"/>
  <c r="AH656" i="4"/>
  <c r="AH657" i="4"/>
  <c r="AH658" i="4"/>
  <c r="AH659" i="4"/>
  <c r="AH660" i="4"/>
  <c r="AH661" i="4"/>
  <c r="AH662" i="4"/>
  <c r="AH663" i="4"/>
  <c r="AH664" i="4"/>
  <c r="AH665" i="4"/>
  <c r="AH666" i="4"/>
  <c r="AH667" i="4"/>
  <c r="AH668" i="4"/>
  <c r="AH669" i="4"/>
  <c r="AH670" i="4"/>
  <c r="AH671" i="4"/>
  <c r="AH672" i="4"/>
  <c r="AH673" i="4"/>
  <c r="AH674" i="4"/>
  <c r="AH675" i="4"/>
  <c r="AH676" i="4"/>
  <c r="AH677" i="4"/>
  <c r="AH678" i="4"/>
  <c r="AH679" i="4"/>
  <c r="AH680" i="4"/>
  <c r="AH681" i="4"/>
  <c r="AH682" i="4"/>
  <c r="AH683" i="4"/>
  <c r="AH684" i="4"/>
  <c r="AH685" i="4"/>
  <c r="AH686" i="4"/>
  <c r="AH687" i="4"/>
  <c r="AH688" i="4"/>
  <c r="AH689" i="4"/>
  <c r="AH690" i="4"/>
  <c r="AH691" i="4"/>
  <c r="AH692" i="4"/>
  <c r="AH693" i="4"/>
  <c r="AH694" i="4"/>
  <c r="AH695" i="4"/>
  <c r="AH696" i="4"/>
  <c r="AH697" i="4"/>
  <c r="AH698" i="4"/>
  <c r="AH699" i="4"/>
  <c r="AH700" i="4"/>
  <c r="AH701" i="4"/>
  <c r="AH702" i="4"/>
  <c r="AH703" i="4"/>
  <c r="AH704" i="4"/>
  <c r="AH705" i="4"/>
  <c r="AH706" i="4"/>
  <c r="AH707" i="4"/>
  <c r="AH708" i="4"/>
  <c r="AH709" i="4"/>
  <c r="AH710" i="4"/>
  <c r="AH711" i="4"/>
  <c r="AH712" i="4"/>
  <c r="AH713" i="4"/>
  <c r="AH714" i="4"/>
  <c r="AH715" i="4"/>
  <c r="AH716" i="4"/>
  <c r="AH717" i="4"/>
  <c r="AH718" i="4"/>
  <c r="AH719" i="4"/>
  <c r="AH720" i="4"/>
  <c r="AH721" i="4"/>
  <c r="AH722" i="4"/>
  <c r="AH723" i="4"/>
  <c r="AH724" i="4"/>
  <c r="AH725" i="4"/>
  <c r="AH726" i="4"/>
  <c r="AH727" i="4"/>
  <c r="AH728" i="4"/>
  <c r="AH729" i="4"/>
  <c r="AH730" i="4"/>
  <c r="AH731" i="4"/>
  <c r="AH732" i="4"/>
  <c r="AH733" i="4"/>
  <c r="AH734" i="4"/>
  <c r="AH735" i="4"/>
  <c r="AH736" i="4"/>
  <c r="AH737" i="4"/>
  <c r="AH738" i="4"/>
  <c r="AH739" i="4"/>
  <c r="AH740" i="4"/>
  <c r="AH741" i="4"/>
  <c r="AH742" i="4"/>
  <c r="AH743" i="4"/>
  <c r="AH744" i="4"/>
  <c r="AH745" i="4"/>
  <c r="AH746" i="4"/>
  <c r="AH747" i="4"/>
  <c r="AH748" i="4"/>
  <c r="AH749" i="4"/>
  <c r="AH750" i="4"/>
  <c r="AH751" i="4"/>
  <c r="AH752" i="4"/>
  <c r="AH753" i="4"/>
  <c r="AH754" i="4"/>
  <c r="AH755" i="4"/>
  <c r="AH756" i="4"/>
  <c r="AH757" i="4"/>
  <c r="AH758" i="4"/>
  <c r="AH759" i="4"/>
  <c r="AH760" i="4"/>
  <c r="AH761" i="4"/>
  <c r="AH762" i="4"/>
  <c r="AH763" i="4"/>
  <c r="AH764" i="4"/>
  <c r="AH765" i="4"/>
  <c r="AH766" i="4"/>
  <c r="AH767" i="4"/>
  <c r="AH768" i="4"/>
  <c r="AH769" i="4"/>
  <c r="AH770" i="4"/>
  <c r="AH771" i="4"/>
  <c r="AH772" i="4"/>
  <c r="AH773" i="4"/>
  <c r="AH774" i="4"/>
  <c r="AH775" i="4"/>
  <c r="AH776" i="4"/>
  <c r="AH777" i="4"/>
  <c r="AH778" i="4"/>
  <c r="AH779" i="4"/>
  <c r="AH780" i="4"/>
  <c r="AH781" i="4"/>
  <c r="AH782" i="4"/>
  <c r="AH783" i="4"/>
  <c r="AH784" i="4"/>
  <c r="AH785" i="4"/>
  <c r="AH786" i="4"/>
  <c r="AH787" i="4"/>
  <c r="AH788" i="4"/>
  <c r="AH789" i="4"/>
  <c r="AH790" i="4"/>
  <c r="AH791" i="4"/>
  <c r="AH792" i="4"/>
  <c r="AH793" i="4"/>
  <c r="AH794" i="4"/>
  <c r="AH795" i="4"/>
  <c r="AH796" i="4"/>
  <c r="AH797" i="4"/>
  <c r="AH798" i="4"/>
  <c r="AH799" i="4"/>
  <c r="AH800" i="4"/>
  <c r="AH801" i="4"/>
  <c r="AH802" i="4"/>
  <c r="AH803" i="4"/>
  <c r="AH804" i="4"/>
  <c r="AH805" i="4"/>
  <c r="AH806" i="4"/>
  <c r="AH807" i="4"/>
  <c r="AH808" i="4"/>
  <c r="AH809" i="4"/>
  <c r="AH810" i="4"/>
  <c r="AH811" i="4"/>
  <c r="AH812" i="4"/>
  <c r="AH813" i="4"/>
  <c r="AH814" i="4"/>
  <c r="AH815" i="4"/>
  <c r="AH816" i="4"/>
  <c r="AH817" i="4"/>
  <c r="AH818" i="4"/>
  <c r="AH819" i="4"/>
  <c r="AH820" i="4"/>
  <c r="AH821" i="4"/>
  <c r="AH822" i="4"/>
  <c r="AH823" i="4"/>
  <c r="AH824" i="4"/>
  <c r="AH825" i="4"/>
  <c r="AH826" i="4"/>
  <c r="AH827" i="4"/>
  <c r="AH828" i="4"/>
  <c r="AH829" i="4"/>
  <c r="AH830" i="4"/>
  <c r="AH831" i="4"/>
  <c r="AH832" i="4"/>
  <c r="AH833" i="4"/>
  <c r="AH834" i="4"/>
  <c r="AH835" i="4"/>
  <c r="AH836" i="4"/>
  <c r="AH837" i="4"/>
  <c r="AH838" i="4"/>
  <c r="AH839" i="4"/>
  <c r="AH840" i="4"/>
  <c r="AH841" i="4"/>
  <c r="AH842" i="4"/>
  <c r="AH843" i="4"/>
  <c r="AH844" i="4"/>
  <c r="AH845" i="4"/>
  <c r="AH846" i="4"/>
  <c r="AH847" i="4"/>
  <c r="AH848" i="4"/>
  <c r="AH849" i="4"/>
  <c r="AH850" i="4"/>
  <c r="AH851" i="4"/>
  <c r="AH852" i="4"/>
  <c r="AH853" i="4"/>
  <c r="AH854" i="4"/>
  <c r="AH855" i="4"/>
  <c r="AH856" i="4"/>
  <c r="AH857" i="4"/>
  <c r="AH858" i="4"/>
  <c r="AH859" i="4"/>
  <c r="AH860" i="4"/>
  <c r="AH861" i="4"/>
  <c r="AH862" i="4"/>
  <c r="AH863" i="4"/>
  <c r="AH864" i="4"/>
  <c r="AH865" i="4"/>
  <c r="AH866" i="4"/>
  <c r="AH867" i="4"/>
  <c r="AH868" i="4"/>
  <c r="AH869" i="4"/>
  <c r="AH870" i="4"/>
  <c r="AH871" i="4"/>
  <c r="AH872" i="4"/>
  <c r="AH873" i="4"/>
  <c r="AH874" i="4"/>
  <c r="AH875" i="4"/>
  <c r="AH876" i="4"/>
  <c r="AH877" i="4"/>
  <c r="AH878" i="4"/>
  <c r="AH879" i="4"/>
  <c r="AH880" i="4"/>
  <c r="AH881" i="4"/>
  <c r="AH882" i="4"/>
  <c r="AH883" i="4"/>
  <c r="AH884" i="4"/>
  <c r="AH885" i="4"/>
  <c r="AH886" i="4"/>
  <c r="AH887" i="4"/>
  <c r="AH888" i="4"/>
  <c r="AH889" i="4"/>
  <c r="AH890" i="4"/>
  <c r="AH891" i="4"/>
  <c r="AH892" i="4"/>
  <c r="AH893" i="4"/>
  <c r="AH894" i="4"/>
  <c r="AH895" i="4"/>
  <c r="AH896" i="4"/>
  <c r="AH897" i="4"/>
  <c r="AH898" i="4"/>
  <c r="AH899" i="4"/>
  <c r="AH900" i="4"/>
  <c r="AH901" i="4"/>
  <c r="AH902" i="4"/>
  <c r="AH903" i="4"/>
  <c r="AH904" i="4"/>
  <c r="AH905" i="4"/>
  <c r="AH906" i="4"/>
  <c r="AH907" i="4"/>
  <c r="AH908" i="4"/>
  <c r="AH909" i="4"/>
  <c r="AH910" i="4"/>
  <c r="AH911" i="4"/>
  <c r="AH912" i="4"/>
  <c r="AH913" i="4"/>
  <c r="AH914" i="4"/>
  <c r="AH915" i="4"/>
  <c r="AH916" i="4"/>
  <c r="AH917" i="4"/>
  <c r="AH918" i="4"/>
  <c r="AH919" i="4"/>
  <c r="AH920" i="4"/>
  <c r="AH921" i="4"/>
  <c r="AH922" i="4"/>
  <c r="AH923" i="4"/>
  <c r="AH924" i="4"/>
  <c r="AH925" i="4"/>
  <c r="AH926" i="4"/>
  <c r="AH927" i="4"/>
  <c r="AH928" i="4"/>
  <c r="AH929" i="4"/>
  <c r="AH930" i="4"/>
  <c r="AH931" i="4"/>
  <c r="AH932" i="4"/>
  <c r="AH933" i="4"/>
  <c r="AH934" i="4"/>
  <c r="AH935" i="4"/>
  <c r="AH936" i="4"/>
  <c r="AH937" i="4"/>
  <c r="AH938" i="4"/>
  <c r="AH939" i="4"/>
  <c r="AH940" i="4"/>
  <c r="AH941" i="4"/>
  <c r="AH942" i="4"/>
  <c r="AH943" i="4"/>
  <c r="AH944" i="4"/>
  <c r="AH945" i="4"/>
  <c r="AH946" i="4"/>
  <c r="AH947" i="4"/>
  <c r="AH948" i="4"/>
  <c r="AH949" i="4"/>
  <c r="AH950" i="4"/>
  <c r="AH951" i="4"/>
  <c r="AH952" i="4"/>
  <c r="AH953" i="4"/>
  <c r="AH954" i="4"/>
  <c r="AH955" i="4"/>
  <c r="AH956" i="4"/>
  <c r="AH957" i="4"/>
  <c r="AH958" i="4"/>
  <c r="AH959" i="4"/>
  <c r="AH960" i="4"/>
  <c r="AH961" i="4"/>
  <c r="AH962" i="4"/>
  <c r="AH963" i="4"/>
  <c r="AH964" i="4"/>
  <c r="AH965" i="4"/>
  <c r="AH966" i="4"/>
  <c r="AH967" i="4"/>
  <c r="AH968" i="4"/>
  <c r="AH969" i="4"/>
  <c r="AH970" i="4"/>
  <c r="AH971" i="4"/>
  <c r="AH972" i="4"/>
  <c r="AH973" i="4"/>
  <c r="AH974" i="4"/>
  <c r="AH975" i="4"/>
  <c r="AH976" i="4"/>
  <c r="AH977" i="4"/>
  <c r="AH978" i="4"/>
  <c r="AH979" i="4"/>
  <c r="AH980" i="4"/>
  <c r="AH981" i="4"/>
  <c r="AH982" i="4"/>
  <c r="AH983" i="4"/>
  <c r="AH984" i="4"/>
  <c r="AH985" i="4"/>
  <c r="AH986" i="4"/>
  <c r="AH987" i="4"/>
  <c r="AH988" i="4"/>
  <c r="AH989" i="4"/>
  <c r="AH990" i="4"/>
  <c r="AH991" i="4"/>
  <c r="AH992" i="4"/>
  <c r="AH993" i="4"/>
  <c r="AH994" i="4"/>
  <c r="AH995" i="4"/>
  <c r="AH996" i="4"/>
  <c r="AH997" i="4"/>
  <c r="AH998" i="4"/>
  <c r="AH999" i="4"/>
  <c r="AH1000" i="4"/>
  <c r="AG642" i="4"/>
  <c r="AG643" i="4"/>
  <c r="AG644" i="4"/>
  <c r="AG645" i="4"/>
  <c r="AG646" i="4"/>
  <c r="AG647" i="4"/>
  <c r="AG648" i="4"/>
  <c r="AG649" i="4"/>
  <c r="AG650" i="4"/>
  <c r="AG651" i="4"/>
  <c r="AG652" i="4"/>
  <c r="AG653" i="4"/>
  <c r="AG654" i="4"/>
  <c r="AG655" i="4"/>
  <c r="AG656" i="4"/>
  <c r="AG657" i="4"/>
  <c r="AG658" i="4"/>
  <c r="AG659" i="4"/>
  <c r="AG660" i="4"/>
  <c r="AG661" i="4"/>
  <c r="AG662" i="4"/>
  <c r="AG663" i="4"/>
  <c r="AG664" i="4"/>
  <c r="AG665" i="4"/>
  <c r="AG666" i="4"/>
  <c r="AG667" i="4"/>
  <c r="AG668" i="4"/>
  <c r="AG669" i="4"/>
  <c r="AG670" i="4"/>
  <c r="AG671" i="4"/>
  <c r="AG672" i="4"/>
  <c r="AG673" i="4"/>
  <c r="AG674" i="4"/>
  <c r="AG675" i="4"/>
  <c r="AG676" i="4"/>
  <c r="AG677" i="4"/>
  <c r="AG678" i="4"/>
  <c r="AG679" i="4"/>
  <c r="AG680" i="4"/>
  <c r="AG681" i="4"/>
  <c r="AG682" i="4"/>
  <c r="AG683" i="4"/>
  <c r="AG684" i="4"/>
  <c r="AG685" i="4"/>
  <c r="AG686" i="4"/>
  <c r="AG687" i="4"/>
  <c r="AG688" i="4"/>
  <c r="AG689" i="4"/>
  <c r="AG690" i="4"/>
  <c r="AG691" i="4"/>
  <c r="AG692" i="4"/>
  <c r="AG693" i="4"/>
  <c r="AG694" i="4"/>
  <c r="AG695" i="4"/>
  <c r="AG696" i="4"/>
  <c r="AG697" i="4"/>
  <c r="AG698" i="4"/>
  <c r="AG699" i="4"/>
  <c r="AG700" i="4"/>
  <c r="AG701" i="4"/>
  <c r="AG702" i="4"/>
  <c r="AG703" i="4"/>
  <c r="AG704" i="4"/>
  <c r="AG705" i="4"/>
  <c r="AG706" i="4"/>
  <c r="AG707" i="4"/>
  <c r="AG708" i="4"/>
  <c r="AG709" i="4"/>
  <c r="AG710" i="4"/>
  <c r="AG711" i="4"/>
  <c r="AG712" i="4"/>
  <c r="AG713" i="4"/>
  <c r="AG714" i="4"/>
  <c r="AG715" i="4"/>
  <c r="AG716" i="4"/>
  <c r="AG717" i="4"/>
  <c r="AG718" i="4"/>
  <c r="AG719" i="4"/>
  <c r="AG720" i="4"/>
  <c r="AG721" i="4"/>
  <c r="AG722" i="4"/>
  <c r="AG723" i="4"/>
  <c r="AG724" i="4"/>
  <c r="AG725" i="4"/>
  <c r="AG726" i="4"/>
  <c r="AG727" i="4"/>
  <c r="AG728" i="4"/>
  <c r="AG729" i="4"/>
  <c r="AG730" i="4"/>
  <c r="AG731" i="4"/>
  <c r="AG732" i="4"/>
  <c r="AG733" i="4"/>
  <c r="AG734" i="4"/>
  <c r="AG735" i="4"/>
  <c r="AG736" i="4"/>
  <c r="AG737" i="4"/>
  <c r="AG738" i="4"/>
  <c r="AG739" i="4"/>
  <c r="AG740" i="4"/>
  <c r="AG741" i="4"/>
  <c r="AG742" i="4"/>
  <c r="AG743" i="4"/>
  <c r="AG744" i="4"/>
  <c r="AG745" i="4"/>
  <c r="AG746" i="4"/>
  <c r="AG747" i="4"/>
  <c r="AG748" i="4"/>
  <c r="AG749" i="4"/>
  <c r="AG750" i="4"/>
  <c r="AG751" i="4"/>
  <c r="AG752" i="4"/>
  <c r="AG753" i="4"/>
  <c r="AG754" i="4"/>
  <c r="AG755" i="4"/>
  <c r="AG756" i="4"/>
  <c r="AG757" i="4"/>
  <c r="AG758" i="4"/>
  <c r="AG759" i="4"/>
  <c r="AG760" i="4"/>
  <c r="AG761" i="4"/>
  <c r="AG762" i="4"/>
  <c r="AG763" i="4"/>
  <c r="AG764" i="4"/>
  <c r="AG765" i="4"/>
  <c r="AG766" i="4"/>
  <c r="AG767" i="4"/>
  <c r="AG768" i="4"/>
  <c r="AG769" i="4"/>
  <c r="AG770" i="4"/>
  <c r="AG771" i="4"/>
  <c r="AG772" i="4"/>
  <c r="AG773" i="4"/>
  <c r="AG774" i="4"/>
  <c r="AG775" i="4"/>
  <c r="AG776" i="4"/>
  <c r="AG777" i="4"/>
  <c r="AG778" i="4"/>
  <c r="AG779" i="4"/>
  <c r="AG780" i="4"/>
  <c r="AG781" i="4"/>
  <c r="AG782" i="4"/>
  <c r="AG783" i="4"/>
  <c r="AG784" i="4"/>
  <c r="AG785" i="4"/>
  <c r="AG786" i="4"/>
  <c r="AG787" i="4"/>
  <c r="AG788" i="4"/>
  <c r="AG789" i="4"/>
  <c r="AG790" i="4"/>
  <c r="AG791" i="4"/>
  <c r="AG792" i="4"/>
  <c r="AG793" i="4"/>
  <c r="AG794" i="4"/>
  <c r="AG795" i="4"/>
  <c r="AG796" i="4"/>
  <c r="AG797" i="4"/>
  <c r="AG798" i="4"/>
  <c r="AG799" i="4"/>
  <c r="AG800" i="4"/>
  <c r="AG801" i="4"/>
  <c r="AG802" i="4"/>
  <c r="AG803" i="4"/>
  <c r="AG804" i="4"/>
  <c r="AG805" i="4"/>
  <c r="AG806" i="4"/>
  <c r="AG807" i="4"/>
  <c r="AG808" i="4"/>
  <c r="AG809" i="4"/>
  <c r="AG810" i="4"/>
  <c r="AG811" i="4"/>
  <c r="AG812" i="4"/>
  <c r="AG813" i="4"/>
  <c r="AG814" i="4"/>
  <c r="AG815" i="4"/>
  <c r="AG816" i="4"/>
  <c r="AG817" i="4"/>
  <c r="AG818" i="4"/>
  <c r="AG819" i="4"/>
  <c r="AG820" i="4"/>
  <c r="AG821" i="4"/>
  <c r="AG822" i="4"/>
  <c r="AG823" i="4"/>
  <c r="AG824" i="4"/>
  <c r="AG825" i="4"/>
  <c r="AG826" i="4"/>
  <c r="AG827" i="4"/>
  <c r="AG828" i="4"/>
  <c r="AG829" i="4"/>
  <c r="AG830" i="4"/>
  <c r="AG831" i="4"/>
  <c r="AG832" i="4"/>
  <c r="AG833" i="4"/>
  <c r="AG834" i="4"/>
  <c r="AG835" i="4"/>
  <c r="AG836" i="4"/>
  <c r="AG837" i="4"/>
  <c r="AG838" i="4"/>
  <c r="AG839" i="4"/>
  <c r="AG840" i="4"/>
  <c r="AG841" i="4"/>
  <c r="AG842" i="4"/>
  <c r="AG843" i="4"/>
  <c r="AG844" i="4"/>
  <c r="AG845" i="4"/>
  <c r="AG846" i="4"/>
  <c r="AG847" i="4"/>
  <c r="AG848" i="4"/>
  <c r="AG849" i="4"/>
  <c r="AG850" i="4"/>
  <c r="AG851" i="4"/>
  <c r="AG852" i="4"/>
  <c r="AG853" i="4"/>
  <c r="AG854" i="4"/>
  <c r="AG855" i="4"/>
  <c r="AG856" i="4"/>
  <c r="AG857" i="4"/>
  <c r="AG858" i="4"/>
  <c r="AG859" i="4"/>
  <c r="AG860" i="4"/>
  <c r="AG861" i="4"/>
  <c r="AG862" i="4"/>
  <c r="AG863" i="4"/>
  <c r="AG864" i="4"/>
  <c r="AG865" i="4"/>
  <c r="AG866" i="4"/>
  <c r="AG867" i="4"/>
  <c r="AG868" i="4"/>
  <c r="AG869" i="4"/>
  <c r="AG870" i="4"/>
  <c r="AG871" i="4"/>
  <c r="AG872" i="4"/>
  <c r="AG873" i="4"/>
  <c r="AG874" i="4"/>
  <c r="AG875" i="4"/>
  <c r="AG876" i="4"/>
  <c r="AG877" i="4"/>
  <c r="AG878" i="4"/>
  <c r="AG879" i="4"/>
  <c r="AG880" i="4"/>
  <c r="AG881" i="4"/>
  <c r="AG882" i="4"/>
  <c r="AG883" i="4"/>
  <c r="AG884" i="4"/>
  <c r="AG885" i="4"/>
  <c r="AG886" i="4"/>
  <c r="AG887" i="4"/>
  <c r="AG888" i="4"/>
  <c r="AG889" i="4"/>
  <c r="AG890" i="4"/>
  <c r="AG891" i="4"/>
  <c r="AG892" i="4"/>
  <c r="AG893" i="4"/>
  <c r="AG894" i="4"/>
  <c r="AG895" i="4"/>
  <c r="AG896" i="4"/>
  <c r="AG897" i="4"/>
  <c r="AG898" i="4"/>
  <c r="AG899" i="4"/>
  <c r="AG900" i="4"/>
  <c r="AG901" i="4"/>
  <c r="AG902" i="4"/>
  <c r="AG903" i="4"/>
  <c r="AG904" i="4"/>
  <c r="AG905" i="4"/>
  <c r="AG906" i="4"/>
  <c r="AG907" i="4"/>
  <c r="AG908" i="4"/>
  <c r="AG909" i="4"/>
  <c r="AG910" i="4"/>
  <c r="AG911" i="4"/>
  <c r="AG912" i="4"/>
  <c r="AG913" i="4"/>
  <c r="AG914" i="4"/>
  <c r="AG915" i="4"/>
  <c r="AG916" i="4"/>
  <c r="AG917" i="4"/>
  <c r="AG918" i="4"/>
  <c r="AG919" i="4"/>
  <c r="AG920" i="4"/>
  <c r="AG921" i="4"/>
  <c r="AG922" i="4"/>
  <c r="AG923" i="4"/>
  <c r="AG924" i="4"/>
  <c r="AG925" i="4"/>
  <c r="AG926" i="4"/>
  <c r="AG927" i="4"/>
  <c r="AG928" i="4"/>
  <c r="AG929" i="4"/>
  <c r="AG930" i="4"/>
  <c r="AG931" i="4"/>
  <c r="AG932" i="4"/>
  <c r="AG933" i="4"/>
  <c r="AG934" i="4"/>
  <c r="AG935" i="4"/>
  <c r="AG936" i="4"/>
  <c r="AG937" i="4"/>
  <c r="AG938" i="4"/>
  <c r="AG939" i="4"/>
  <c r="AG940" i="4"/>
  <c r="AG941" i="4"/>
  <c r="AG942" i="4"/>
  <c r="AG943" i="4"/>
  <c r="AG944" i="4"/>
  <c r="AG945" i="4"/>
  <c r="AG946" i="4"/>
  <c r="AG947" i="4"/>
  <c r="AG948" i="4"/>
  <c r="AG949" i="4"/>
  <c r="AG950" i="4"/>
  <c r="AG951" i="4"/>
  <c r="AG952" i="4"/>
  <c r="AG953" i="4"/>
  <c r="AG954" i="4"/>
  <c r="AG955" i="4"/>
  <c r="AG956" i="4"/>
  <c r="AG957" i="4"/>
  <c r="AG958" i="4"/>
  <c r="AG959" i="4"/>
  <c r="AG960" i="4"/>
  <c r="AG961" i="4"/>
  <c r="AG962" i="4"/>
  <c r="AG963" i="4"/>
  <c r="AG964" i="4"/>
  <c r="AG965" i="4"/>
  <c r="AG966" i="4"/>
  <c r="AG967" i="4"/>
  <c r="AG968" i="4"/>
  <c r="AG969" i="4"/>
  <c r="AG970" i="4"/>
  <c r="AG971" i="4"/>
  <c r="AG972" i="4"/>
  <c r="AG973" i="4"/>
  <c r="AG974" i="4"/>
  <c r="AG975" i="4"/>
  <c r="AG976" i="4"/>
  <c r="AG977" i="4"/>
  <c r="AG978" i="4"/>
  <c r="AG979" i="4"/>
  <c r="AG980" i="4"/>
  <c r="AG981" i="4"/>
  <c r="AG982" i="4"/>
  <c r="AG983" i="4"/>
  <c r="AG984" i="4"/>
  <c r="AG985" i="4"/>
  <c r="AG986" i="4"/>
  <c r="AG987" i="4"/>
  <c r="AG988" i="4"/>
  <c r="AG989" i="4"/>
  <c r="AG990" i="4"/>
  <c r="AG991" i="4"/>
  <c r="AG992" i="4"/>
  <c r="AG993" i="4"/>
  <c r="AG994" i="4"/>
  <c r="AG995" i="4"/>
  <c r="AG996" i="4"/>
  <c r="AG997" i="4"/>
  <c r="AG998" i="4"/>
  <c r="AG999" i="4"/>
  <c r="AG1000" i="4"/>
  <c r="AF642" i="4"/>
  <c r="AF643" i="4"/>
  <c r="AF644" i="4"/>
  <c r="AF645" i="4"/>
  <c r="AF646" i="4"/>
  <c r="AF647" i="4"/>
  <c r="AF648" i="4"/>
  <c r="AF649" i="4"/>
  <c r="AF650" i="4"/>
  <c r="AF651" i="4"/>
  <c r="AF652" i="4"/>
  <c r="AF653" i="4"/>
  <c r="AF654" i="4"/>
  <c r="AF655" i="4"/>
  <c r="AF656" i="4"/>
  <c r="AF657" i="4"/>
  <c r="AF658" i="4"/>
  <c r="AF659" i="4"/>
  <c r="AF660" i="4"/>
  <c r="AF661" i="4"/>
  <c r="AF662" i="4"/>
  <c r="AF663" i="4"/>
  <c r="AF664" i="4"/>
  <c r="AF665" i="4"/>
  <c r="AF666" i="4"/>
  <c r="AF667" i="4"/>
  <c r="AF668" i="4"/>
  <c r="AF669" i="4"/>
  <c r="AF670" i="4"/>
  <c r="AF671" i="4"/>
  <c r="AF672" i="4"/>
  <c r="AF673" i="4"/>
  <c r="AF674" i="4"/>
  <c r="AF675" i="4"/>
  <c r="AF676" i="4"/>
  <c r="AF677" i="4"/>
  <c r="AF678" i="4"/>
  <c r="AF679" i="4"/>
  <c r="AF680" i="4"/>
  <c r="AF681" i="4"/>
  <c r="AF682" i="4"/>
  <c r="AF683" i="4"/>
  <c r="AF684" i="4"/>
  <c r="AF685" i="4"/>
  <c r="AF686" i="4"/>
  <c r="AF687" i="4"/>
  <c r="AF688" i="4"/>
  <c r="AF689" i="4"/>
  <c r="AF690" i="4"/>
  <c r="AF691" i="4"/>
  <c r="AF692" i="4"/>
  <c r="AF693" i="4"/>
  <c r="AF694" i="4"/>
  <c r="AF695" i="4"/>
  <c r="AF696" i="4"/>
  <c r="AF697" i="4"/>
  <c r="AF698" i="4"/>
  <c r="AF699" i="4"/>
  <c r="AF700" i="4"/>
  <c r="AF701" i="4"/>
  <c r="AF702" i="4"/>
  <c r="AF703" i="4"/>
  <c r="AF704" i="4"/>
  <c r="AF705" i="4"/>
  <c r="AF706" i="4"/>
  <c r="AF707" i="4"/>
  <c r="AF708" i="4"/>
  <c r="AF709" i="4"/>
  <c r="AF710" i="4"/>
  <c r="AF711" i="4"/>
  <c r="AF712" i="4"/>
  <c r="AF713" i="4"/>
  <c r="AF714" i="4"/>
  <c r="AF715" i="4"/>
  <c r="AF716" i="4"/>
  <c r="AF717" i="4"/>
  <c r="AF718" i="4"/>
  <c r="AF719" i="4"/>
  <c r="AF720" i="4"/>
  <c r="AF721" i="4"/>
  <c r="AF722" i="4"/>
  <c r="AF723" i="4"/>
  <c r="AF724" i="4"/>
  <c r="AF725" i="4"/>
  <c r="AF726" i="4"/>
  <c r="AF727" i="4"/>
  <c r="AF728" i="4"/>
  <c r="AF729" i="4"/>
  <c r="AF730" i="4"/>
  <c r="AF731" i="4"/>
  <c r="AF732" i="4"/>
  <c r="AF733" i="4"/>
  <c r="AF734" i="4"/>
  <c r="AF735" i="4"/>
  <c r="AF736" i="4"/>
  <c r="AF737" i="4"/>
  <c r="AF738" i="4"/>
  <c r="AF739" i="4"/>
  <c r="AF740" i="4"/>
  <c r="AF741" i="4"/>
  <c r="AF742" i="4"/>
  <c r="AF743" i="4"/>
  <c r="AF744" i="4"/>
  <c r="AF745" i="4"/>
  <c r="AF746" i="4"/>
  <c r="AF747" i="4"/>
  <c r="AF748" i="4"/>
  <c r="AF749" i="4"/>
  <c r="AF750" i="4"/>
  <c r="AF751" i="4"/>
  <c r="AF752" i="4"/>
  <c r="AF753" i="4"/>
  <c r="AF754" i="4"/>
  <c r="AF755" i="4"/>
  <c r="AF756" i="4"/>
  <c r="AF757" i="4"/>
  <c r="AF758" i="4"/>
  <c r="AF759" i="4"/>
  <c r="AF760" i="4"/>
  <c r="AF761" i="4"/>
  <c r="AF762" i="4"/>
  <c r="AF763" i="4"/>
  <c r="AF764" i="4"/>
  <c r="AF765" i="4"/>
  <c r="AF766" i="4"/>
  <c r="AF767" i="4"/>
  <c r="AF768" i="4"/>
  <c r="AF769" i="4"/>
  <c r="AF770" i="4"/>
  <c r="AF771" i="4"/>
  <c r="AF772" i="4"/>
  <c r="AF773" i="4"/>
  <c r="AF774" i="4"/>
  <c r="AF775" i="4"/>
  <c r="AF776" i="4"/>
  <c r="AF777" i="4"/>
  <c r="AF778" i="4"/>
  <c r="AF779" i="4"/>
  <c r="AF780" i="4"/>
  <c r="AF781" i="4"/>
  <c r="AF782" i="4"/>
  <c r="AF783" i="4"/>
  <c r="AF784" i="4"/>
  <c r="AF785" i="4"/>
  <c r="AF786" i="4"/>
  <c r="AF787" i="4"/>
  <c r="AF788" i="4"/>
  <c r="AF789" i="4"/>
  <c r="AF790" i="4"/>
  <c r="AF791" i="4"/>
  <c r="AF792" i="4"/>
  <c r="AF793" i="4"/>
  <c r="AF794" i="4"/>
  <c r="AF795" i="4"/>
  <c r="AF796" i="4"/>
  <c r="AF797" i="4"/>
  <c r="AF798" i="4"/>
  <c r="AF799" i="4"/>
  <c r="AF800" i="4"/>
  <c r="AF801" i="4"/>
  <c r="AF802" i="4"/>
  <c r="AF803" i="4"/>
  <c r="AF804" i="4"/>
  <c r="AF805" i="4"/>
  <c r="AF806" i="4"/>
  <c r="AF807" i="4"/>
  <c r="AF808" i="4"/>
  <c r="AF809" i="4"/>
  <c r="AF810" i="4"/>
  <c r="AF811" i="4"/>
  <c r="AF812" i="4"/>
  <c r="AF813" i="4"/>
  <c r="AF814" i="4"/>
  <c r="AF815" i="4"/>
  <c r="AF816" i="4"/>
  <c r="AF817" i="4"/>
  <c r="AF818" i="4"/>
  <c r="AF819" i="4"/>
  <c r="AF820" i="4"/>
  <c r="AF821" i="4"/>
  <c r="AF822" i="4"/>
  <c r="AF823" i="4"/>
  <c r="AF824" i="4"/>
  <c r="AF825" i="4"/>
  <c r="AF826" i="4"/>
  <c r="AF827" i="4"/>
  <c r="AF828" i="4"/>
  <c r="AF829" i="4"/>
  <c r="AF830" i="4"/>
  <c r="AF831" i="4"/>
  <c r="AF832" i="4"/>
  <c r="AF833" i="4"/>
  <c r="AF834" i="4"/>
  <c r="AF835" i="4"/>
  <c r="AF836" i="4"/>
  <c r="AF837" i="4"/>
  <c r="AF838" i="4"/>
  <c r="AF839" i="4"/>
  <c r="AF840" i="4"/>
  <c r="AF841" i="4"/>
  <c r="AF842" i="4"/>
  <c r="AF843" i="4"/>
  <c r="AF844" i="4"/>
  <c r="AF845" i="4"/>
  <c r="AF846" i="4"/>
  <c r="AF847" i="4"/>
  <c r="AF848" i="4"/>
  <c r="AF849" i="4"/>
  <c r="AF850" i="4"/>
  <c r="AF851" i="4"/>
  <c r="AF852" i="4"/>
  <c r="AF853" i="4"/>
  <c r="AF854" i="4"/>
  <c r="AF855" i="4"/>
  <c r="AF856" i="4"/>
  <c r="AF857" i="4"/>
  <c r="AF858" i="4"/>
  <c r="AF859" i="4"/>
  <c r="AF860" i="4"/>
  <c r="AF861" i="4"/>
  <c r="AF862" i="4"/>
  <c r="AF863" i="4"/>
  <c r="AF864" i="4"/>
  <c r="AF865" i="4"/>
  <c r="AF866" i="4"/>
  <c r="AF867" i="4"/>
  <c r="AF868" i="4"/>
  <c r="AF869" i="4"/>
  <c r="AF870" i="4"/>
  <c r="AF871" i="4"/>
  <c r="AF872" i="4"/>
  <c r="AF873" i="4"/>
  <c r="AF874" i="4"/>
  <c r="AF875" i="4"/>
  <c r="AF876" i="4"/>
  <c r="AF877" i="4"/>
  <c r="AF878" i="4"/>
  <c r="AF879" i="4"/>
  <c r="AF880" i="4"/>
  <c r="AF881" i="4"/>
  <c r="AF882" i="4"/>
  <c r="AF883" i="4"/>
  <c r="AF884" i="4"/>
  <c r="AF885" i="4"/>
  <c r="AF886" i="4"/>
  <c r="AF887" i="4"/>
  <c r="AF888" i="4"/>
  <c r="AF889" i="4"/>
  <c r="AF890" i="4"/>
  <c r="AF891" i="4"/>
  <c r="AF892" i="4"/>
  <c r="AF893" i="4"/>
  <c r="AF894" i="4"/>
  <c r="AF895" i="4"/>
  <c r="AF896" i="4"/>
  <c r="AF897" i="4"/>
  <c r="AF898" i="4"/>
  <c r="AF899" i="4"/>
  <c r="AF900" i="4"/>
  <c r="AF901" i="4"/>
  <c r="AF902" i="4"/>
  <c r="AF903" i="4"/>
  <c r="AF904" i="4"/>
  <c r="AF905" i="4"/>
  <c r="AF906" i="4"/>
  <c r="AF907" i="4"/>
  <c r="AF908" i="4"/>
  <c r="AF909" i="4"/>
  <c r="AF910" i="4"/>
  <c r="AF911" i="4"/>
  <c r="AF912" i="4"/>
  <c r="AF913" i="4"/>
  <c r="AF914" i="4"/>
  <c r="AF915" i="4"/>
  <c r="AF916" i="4"/>
  <c r="AF917" i="4"/>
  <c r="AF918" i="4"/>
  <c r="AF919" i="4"/>
  <c r="AF920" i="4"/>
  <c r="AF921" i="4"/>
  <c r="AF922" i="4"/>
  <c r="AF923" i="4"/>
  <c r="AF924" i="4"/>
  <c r="AF925" i="4"/>
  <c r="AF926" i="4"/>
  <c r="AF927" i="4"/>
  <c r="AF928" i="4"/>
  <c r="AF929" i="4"/>
  <c r="AF930" i="4"/>
  <c r="AF931" i="4"/>
  <c r="AF932" i="4"/>
  <c r="AF933" i="4"/>
  <c r="AF934" i="4"/>
  <c r="AF935" i="4"/>
  <c r="AF936" i="4"/>
  <c r="AF937" i="4"/>
  <c r="AF938" i="4"/>
  <c r="AF939" i="4"/>
  <c r="AF940" i="4"/>
  <c r="AF941" i="4"/>
  <c r="AF942" i="4"/>
  <c r="AF943" i="4"/>
  <c r="AF944" i="4"/>
  <c r="AF945" i="4"/>
  <c r="AF946" i="4"/>
  <c r="AF947" i="4"/>
  <c r="AF948" i="4"/>
  <c r="AF949" i="4"/>
  <c r="AF950" i="4"/>
  <c r="AF951" i="4"/>
  <c r="AF952" i="4"/>
  <c r="AF953" i="4"/>
  <c r="AF954" i="4"/>
  <c r="AF955" i="4"/>
  <c r="AF956" i="4"/>
  <c r="AF957" i="4"/>
  <c r="AF958" i="4"/>
  <c r="AF959" i="4"/>
  <c r="AF960" i="4"/>
  <c r="AF961" i="4"/>
  <c r="AF962" i="4"/>
  <c r="AF963" i="4"/>
  <c r="AF964" i="4"/>
  <c r="AF965" i="4"/>
  <c r="AF966" i="4"/>
  <c r="AF967" i="4"/>
  <c r="AF968" i="4"/>
  <c r="AF969" i="4"/>
  <c r="AF970" i="4"/>
  <c r="AF971" i="4"/>
  <c r="AF972" i="4"/>
  <c r="AF973" i="4"/>
  <c r="AF974" i="4"/>
  <c r="AF975" i="4"/>
  <c r="AF976" i="4"/>
  <c r="AF977" i="4"/>
  <c r="AF978" i="4"/>
  <c r="AF979" i="4"/>
  <c r="AF980" i="4"/>
  <c r="AF981" i="4"/>
  <c r="AF982" i="4"/>
  <c r="AF983" i="4"/>
  <c r="AF984" i="4"/>
  <c r="AF985" i="4"/>
  <c r="AF986" i="4"/>
  <c r="AF987" i="4"/>
  <c r="AF988" i="4"/>
  <c r="AF989" i="4"/>
  <c r="AF990" i="4"/>
  <c r="AF991" i="4"/>
  <c r="AF992" i="4"/>
  <c r="AF993" i="4"/>
  <c r="AF994" i="4"/>
  <c r="AF995" i="4"/>
  <c r="AF996" i="4"/>
  <c r="AF997" i="4"/>
  <c r="AF998" i="4"/>
  <c r="AF999" i="4"/>
  <c r="AF1000" i="4"/>
  <c r="AE642" i="4"/>
  <c r="AE643" i="4"/>
  <c r="AE644" i="4"/>
  <c r="AE645" i="4"/>
  <c r="AE646" i="4"/>
  <c r="AE647" i="4"/>
  <c r="AE648" i="4"/>
  <c r="AE649" i="4"/>
  <c r="AE650" i="4"/>
  <c r="AE651" i="4"/>
  <c r="AE652" i="4"/>
  <c r="AE653" i="4"/>
  <c r="AE654" i="4"/>
  <c r="AE655" i="4"/>
  <c r="AE656" i="4"/>
  <c r="AE657" i="4"/>
  <c r="AE658" i="4"/>
  <c r="AE659" i="4"/>
  <c r="AE660" i="4"/>
  <c r="AE661" i="4"/>
  <c r="AE662" i="4"/>
  <c r="AE663" i="4"/>
  <c r="AE664" i="4"/>
  <c r="AE665" i="4"/>
  <c r="AE666" i="4"/>
  <c r="AE667" i="4"/>
  <c r="AE668" i="4"/>
  <c r="AE669" i="4"/>
  <c r="AE670" i="4"/>
  <c r="AE671" i="4"/>
  <c r="AE672" i="4"/>
  <c r="AE673" i="4"/>
  <c r="AE674" i="4"/>
  <c r="AE675" i="4"/>
  <c r="AE676" i="4"/>
  <c r="AE677" i="4"/>
  <c r="AE678" i="4"/>
  <c r="AE679" i="4"/>
  <c r="AE680" i="4"/>
  <c r="AE681" i="4"/>
  <c r="AE682" i="4"/>
  <c r="AE683" i="4"/>
  <c r="AE684" i="4"/>
  <c r="AE685" i="4"/>
  <c r="AE686" i="4"/>
  <c r="AE687" i="4"/>
  <c r="AE688" i="4"/>
  <c r="AE689" i="4"/>
  <c r="AE690" i="4"/>
  <c r="AE691" i="4"/>
  <c r="AE692" i="4"/>
  <c r="AE693" i="4"/>
  <c r="AE694" i="4"/>
  <c r="AE695" i="4"/>
  <c r="AE696" i="4"/>
  <c r="AE697" i="4"/>
  <c r="AE698" i="4"/>
  <c r="AE699" i="4"/>
  <c r="AE700" i="4"/>
  <c r="AE701" i="4"/>
  <c r="AE702" i="4"/>
  <c r="AE703" i="4"/>
  <c r="AE704" i="4"/>
  <c r="AE705" i="4"/>
  <c r="AE706" i="4"/>
  <c r="AE707" i="4"/>
  <c r="AE708" i="4"/>
  <c r="AE709" i="4"/>
  <c r="AE710" i="4"/>
  <c r="AE711" i="4"/>
  <c r="AE712" i="4"/>
  <c r="AE713" i="4"/>
  <c r="AE714" i="4"/>
  <c r="AE715" i="4"/>
  <c r="AE716" i="4"/>
  <c r="AE717" i="4"/>
  <c r="AE718" i="4"/>
  <c r="AE719" i="4"/>
  <c r="AE720" i="4"/>
  <c r="AE721" i="4"/>
  <c r="AE722" i="4"/>
  <c r="AE723" i="4"/>
  <c r="AE724" i="4"/>
  <c r="AE725" i="4"/>
  <c r="AE726" i="4"/>
  <c r="AE727" i="4"/>
  <c r="AE728" i="4"/>
  <c r="AE729" i="4"/>
  <c r="AE730" i="4"/>
  <c r="AE731" i="4"/>
  <c r="AE732" i="4"/>
  <c r="AE733" i="4"/>
  <c r="AE734" i="4"/>
  <c r="AE735" i="4"/>
  <c r="AE736" i="4"/>
  <c r="AE737" i="4"/>
  <c r="AE738" i="4"/>
  <c r="AE739" i="4"/>
  <c r="AE740" i="4"/>
  <c r="AE741" i="4"/>
  <c r="AE742" i="4"/>
  <c r="AE743" i="4"/>
  <c r="AE744" i="4"/>
  <c r="AE745" i="4"/>
  <c r="AE746" i="4"/>
  <c r="AE747" i="4"/>
  <c r="AE748" i="4"/>
  <c r="AE749" i="4"/>
  <c r="AE750" i="4"/>
  <c r="AE751" i="4"/>
  <c r="AE752" i="4"/>
  <c r="AE753" i="4"/>
  <c r="AE754" i="4"/>
  <c r="AE755" i="4"/>
  <c r="AE756" i="4"/>
  <c r="AE757" i="4"/>
  <c r="AE758" i="4"/>
  <c r="AE759" i="4"/>
  <c r="AE760" i="4"/>
  <c r="AE761" i="4"/>
  <c r="AE762" i="4"/>
  <c r="AE763" i="4"/>
  <c r="AE764" i="4"/>
  <c r="AE765" i="4"/>
  <c r="AE766" i="4"/>
  <c r="AE767" i="4"/>
  <c r="AE768" i="4"/>
  <c r="AE769" i="4"/>
  <c r="AE770" i="4"/>
  <c r="AE771" i="4"/>
  <c r="AE772" i="4"/>
  <c r="AE773" i="4"/>
  <c r="AE774" i="4"/>
  <c r="AE775" i="4"/>
  <c r="AE776" i="4"/>
  <c r="AE777" i="4"/>
  <c r="AE778" i="4"/>
  <c r="AE779" i="4"/>
  <c r="AE780" i="4"/>
  <c r="AE781" i="4"/>
  <c r="AE782" i="4"/>
  <c r="AE783" i="4"/>
  <c r="AE784" i="4"/>
  <c r="AE785" i="4"/>
  <c r="AE786" i="4"/>
  <c r="AE787" i="4"/>
  <c r="AE788" i="4"/>
  <c r="AE789" i="4"/>
  <c r="AE790" i="4"/>
  <c r="AE791" i="4"/>
  <c r="AE792" i="4"/>
  <c r="AE793" i="4"/>
  <c r="AE794" i="4"/>
  <c r="AE795" i="4"/>
  <c r="AE796" i="4"/>
  <c r="AE797" i="4"/>
  <c r="AE798" i="4"/>
  <c r="AE799" i="4"/>
  <c r="AE800" i="4"/>
  <c r="AE801" i="4"/>
  <c r="AE802" i="4"/>
  <c r="AE803" i="4"/>
  <c r="AE804" i="4"/>
  <c r="AE805" i="4"/>
  <c r="AE806" i="4"/>
  <c r="AE807" i="4"/>
  <c r="AE808" i="4"/>
  <c r="AE809" i="4"/>
  <c r="AE810" i="4"/>
  <c r="AE811" i="4"/>
  <c r="AE812" i="4"/>
  <c r="AE813" i="4"/>
  <c r="AE814" i="4"/>
  <c r="AE815" i="4"/>
  <c r="AE816" i="4"/>
  <c r="AE817" i="4"/>
  <c r="AE818" i="4"/>
  <c r="AE819" i="4"/>
  <c r="AE820" i="4"/>
  <c r="AE821" i="4"/>
  <c r="AE822" i="4"/>
  <c r="AE823" i="4"/>
  <c r="AE824" i="4"/>
  <c r="AE825" i="4"/>
  <c r="AE826" i="4"/>
  <c r="AE827" i="4"/>
  <c r="AE828" i="4"/>
  <c r="AE829" i="4"/>
  <c r="AE830" i="4"/>
  <c r="AE831" i="4"/>
  <c r="AE832" i="4"/>
  <c r="AE833" i="4"/>
  <c r="AE834" i="4"/>
  <c r="AE835" i="4"/>
  <c r="AE836" i="4"/>
  <c r="AE837" i="4"/>
  <c r="AE838" i="4"/>
  <c r="AE839" i="4"/>
  <c r="AE840" i="4"/>
  <c r="AE841" i="4"/>
  <c r="AE842" i="4"/>
  <c r="AE843" i="4"/>
  <c r="AE844" i="4"/>
  <c r="AE845" i="4"/>
  <c r="AE846" i="4"/>
  <c r="AE847" i="4"/>
  <c r="AE848" i="4"/>
  <c r="AE849" i="4"/>
  <c r="AE850" i="4"/>
  <c r="AE851" i="4"/>
  <c r="AE852" i="4"/>
  <c r="AE853" i="4"/>
  <c r="AE854" i="4"/>
  <c r="AE855" i="4"/>
  <c r="AE856" i="4"/>
  <c r="AE857" i="4"/>
  <c r="AE858" i="4"/>
  <c r="AE859" i="4"/>
  <c r="AE860" i="4"/>
  <c r="AE861" i="4"/>
  <c r="AE862" i="4"/>
  <c r="AE863" i="4"/>
  <c r="AE864" i="4"/>
  <c r="AE865" i="4"/>
  <c r="AE866" i="4"/>
  <c r="AE867" i="4"/>
  <c r="AE868" i="4"/>
  <c r="AE869" i="4"/>
  <c r="AE870" i="4"/>
  <c r="AE871" i="4"/>
  <c r="AE872" i="4"/>
  <c r="AE873" i="4"/>
  <c r="AE874" i="4"/>
  <c r="AE875" i="4"/>
  <c r="AE876" i="4"/>
  <c r="AE877" i="4"/>
  <c r="AE878" i="4"/>
  <c r="AE879" i="4"/>
  <c r="AE880" i="4"/>
  <c r="AE881" i="4"/>
  <c r="AE882" i="4"/>
  <c r="AE883" i="4"/>
  <c r="AE884" i="4"/>
  <c r="AE885" i="4"/>
  <c r="AE886" i="4"/>
  <c r="AE887" i="4"/>
  <c r="AE888" i="4"/>
  <c r="AE889" i="4"/>
  <c r="AE890" i="4"/>
  <c r="AE891" i="4"/>
  <c r="AE892" i="4"/>
  <c r="AE893" i="4"/>
  <c r="AE894" i="4"/>
  <c r="AE895" i="4"/>
  <c r="AE896" i="4"/>
  <c r="AE897" i="4"/>
  <c r="AE898" i="4"/>
  <c r="AE899" i="4"/>
  <c r="AE900" i="4"/>
  <c r="AE901" i="4"/>
  <c r="AE902" i="4"/>
  <c r="AE903" i="4"/>
  <c r="AE904" i="4"/>
  <c r="AE905" i="4"/>
  <c r="AE906" i="4"/>
  <c r="AE907" i="4"/>
  <c r="AE908" i="4"/>
  <c r="AE909" i="4"/>
  <c r="AE910" i="4"/>
  <c r="AE911" i="4"/>
  <c r="AE912" i="4"/>
  <c r="AE913" i="4"/>
  <c r="AE914" i="4"/>
  <c r="AE915" i="4"/>
  <c r="AE916" i="4"/>
  <c r="AE917" i="4"/>
  <c r="AE918" i="4"/>
  <c r="AE919" i="4"/>
  <c r="AE920" i="4"/>
  <c r="AE921" i="4"/>
  <c r="AE922" i="4"/>
  <c r="AE923" i="4"/>
  <c r="AE924" i="4"/>
  <c r="AE925" i="4"/>
  <c r="AE926" i="4"/>
  <c r="AE927" i="4"/>
  <c r="AE928" i="4"/>
  <c r="AE929" i="4"/>
  <c r="AE930" i="4"/>
  <c r="AE931" i="4"/>
  <c r="AE932" i="4"/>
  <c r="AE933" i="4"/>
  <c r="AE934" i="4"/>
  <c r="AE935" i="4"/>
  <c r="AE936" i="4"/>
  <c r="AE937" i="4"/>
  <c r="AE938" i="4"/>
  <c r="AE939" i="4"/>
  <c r="AE940" i="4"/>
  <c r="AE941" i="4"/>
  <c r="AE942" i="4"/>
  <c r="AE943" i="4"/>
  <c r="AE944" i="4"/>
  <c r="AE945" i="4"/>
  <c r="AE946" i="4"/>
  <c r="AE947" i="4"/>
  <c r="AE948" i="4"/>
  <c r="AE949" i="4"/>
  <c r="AE950" i="4"/>
  <c r="AE951" i="4"/>
  <c r="AE952" i="4"/>
  <c r="AE953" i="4"/>
  <c r="AE954" i="4"/>
  <c r="AE955" i="4"/>
  <c r="AE956" i="4"/>
  <c r="AE957" i="4"/>
  <c r="AE958" i="4"/>
  <c r="AE959" i="4"/>
  <c r="AE960" i="4"/>
  <c r="AE961" i="4"/>
  <c r="AE962" i="4"/>
  <c r="AE963" i="4"/>
  <c r="AE964" i="4"/>
  <c r="AE965" i="4"/>
  <c r="AE966" i="4"/>
  <c r="AE967" i="4"/>
  <c r="AE968" i="4"/>
  <c r="AE969" i="4"/>
  <c r="AE970" i="4"/>
  <c r="AE971" i="4"/>
  <c r="AE972" i="4"/>
  <c r="AE973" i="4"/>
  <c r="AE974" i="4"/>
  <c r="AE975" i="4"/>
  <c r="AE976" i="4"/>
  <c r="AE977" i="4"/>
  <c r="AE978" i="4"/>
  <c r="AE979" i="4"/>
  <c r="AE980" i="4"/>
  <c r="AE981" i="4"/>
  <c r="AE982" i="4"/>
  <c r="AE983" i="4"/>
  <c r="AE984" i="4"/>
  <c r="AE985" i="4"/>
  <c r="AE986" i="4"/>
  <c r="AE987" i="4"/>
  <c r="AE988" i="4"/>
  <c r="AE989" i="4"/>
  <c r="AE990" i="4"/>
  <c r="AE991" i="4"/>
  <c r="AE992" i="4"/>
  <c r="AE993" i="4"/>
  <c r="AE994" i="4"/>
  <c r="AE995" i="4"/>
  <c r="AE996" i="4"/>
  <c r="AE997" i="4"/>
  <c r="AE998" i="4"/>
  <c r="AE999" i="4"/>
  <c r="AE1000" i="4"/>
  <c r="AD642" i="4"/>
  <c r="AD643" i="4"/>
  <c r="AD644" i="4"/>
  <c r="AD645" i="4"/>
  <c r="AD646" i="4"/>
  <c r="AD647" i="4"/>
  <c r="AD648" i="4"/>
  <c r="AD649" i="4"/>
  <c r="AD650" i="4"/>
  <c r="AD651" i="4"/>
  <c r="AD652" i="4"/>
  <c r="AD653" i="4"/>
  <c r="AD654" i="4"/>
  <c r="AD655" i="4"/>
  <c r="AD656" i="4"/>
  <c r="AD657" i="4"/>
  <c r="AD658" i="4"/>
  <c r="AD659" i="4"/>
  <c r="AD660" i="4"/>
  <c r="AD661" i="4"/>
  <c r="AD662" i="4"/>
  <c r="AD663" i="4"/>
  <c r="AD664" i="4"/>
  <c r="AD665" i="4"/>
  <c r="AD666" i="4"/>
  <c r="AD667" i="4"/>
  <c r="AD668" i="4"/>
  <c r="AD669" i="4"/>
  <c r="AD670" i="4"/>
  <c r="AD671" i="4"/>
  <c r="AD672" i="4"/>
  <c r="AD673" i="4"/>
  <c r="AD674" i="4"/>
  <c r="AD675" i="4"/>
  <c r="AD676" i="4"/>
  <c r="AD677" i="4"/>
  <c r="AD678" i="4"/>
  <c r="AD679" i="4"/>
  <c r="AD680" i="4"/>
  <c r="AD681" i="4"/>
  <c r="AD682" i="4"/>
  <c r="AD683" i="4"/>
  <c r="AD684" i="4"/>
  <c r="AD685" i="4"/>
  <c r="AD686" i="4"/>
  <c r="AD687" i="4"/>
  <c r="AD688" i="4"/>
  <c r="AD689" i="4"/>
  <c r="AD690" i="4"/>
  <c r="AD691" i="4"/>
  <c r="AD692" i="4"/>
  <c r="AD693" i="4"/>
  <c r="AD694" i="4"/>
  <c r="AD695" i="4"/>
  <c r="AD696" i="4"/>
  <c r="AD697" i="4"/>
  <c r="AD698" i="4"/>
  <c r="AD699" i="4"/>
  <c r="AD700" i="4"/>
  <c r="AD701" i="4"/>
  <c r="AD702" i="4"/>
  <c r="AD703" i="4"/>
  <c r="AD704" i="4"/>
  <c r="AD705" i="4"/>
  <c r="AD706" i="4"/>
  <c r="AD707" i="4"/>
  <c r="AD708" i="4"/>
  <c r="AD709" i="4"/>
  <c r="AD710" i="4"/>
  <c r="AD711" i="4"/>
  <c r="AD712" i="4"/>
  <c r="AD713" i="4"/>
  <c r="AD714" i="4"/>
  <c r="AD715" i="4"/>
  <c r="AD716" i="4"/>
  <c r="AD717" i="4"/>
  <c r="AD718" i="4"/>
  <c r="AD719" i="4"/>
  <c r="AD720" i="4"/>
  <c r="AD721" i="4"/>
  <c r="AD722" i="4"/>
  <c r="AD723" i="4"/>
  <c r="AD724" i="4"/>
  <c r="AD725" i="4"/>
  <c r="AD726" i="4"/>
  <c r="AD727" i="4"/>
  <c r="AD728" i="4"/>
  <c r="AD729" i="4"/>
  <c r="AD730" i="4"/>
  <c r="AD731" i="4"/>
  <c r="AD732" i="4"/>
  <c r="AD733" i="4"/>
  <c r="AD734" i="4"/>
  <c r="AD735" i="4"/>
  <c r="AD736" i="4"/>
  <c r="AD737" i="4"/>
  <c r="AD738" i="4"/>
  <c r="AD739" i="4"/>
  <c r="AD740" i="4"/>
  <c r="AD741" i="4"/>
  <c r="AD742" i="4"/>
  <c r="AD743" i="4"/>
  <c r="AD744" i="4"/>
  <c r="AD745" i="4"/>
  <c r="AD746" i="4"/>
  <c r="AD747" i="4"/>
  <c r="AD748" i="4"/>
  <c r="AD749" i="4"/>
  <c r="AD750" i="4"/>
  <c r="AD751" i="4"/>
  <c r="AD752" i="4"/>
  <c r="AD753" i="4"/>
  <c r="AD754" i="4"/>
  <c r="AD755" i="4"/>
  <c r="AD756" i="4"/>
  <c r="AD757" i="4"/>
  <c r="AD758" i="4"/>
  <c r="AD759" i="4"/>
  <c r="AD760" i="4"/>
  <c r="AD761" i="4"/>
  <c r="AD762" i="4"/>
  <c r="AD763" i="4"/>
  <c r="AD764" i="4"/>
  <c r="AD765" i="4"/>
  <c r="AD766" i="4"/>
  <c r="AD767" i="4"/>
  <c r="AD768" i="4"/>
  <c r="AD769" i="4"/>
  <c r="AD770" i="4"/>
  <c r="AD771" i="4"/>
  <c r="AD772" i="4"/>
  <c r="AD773" i="4"/>
  <c r="AD774" i="4"/>
  <c r="AD775" i="4"/>
  <c r="AD776" i="4"/>
  <c r="AD777" i="4"/>
  <c r="AD778" i="4"/>
  <c r="AD779" i="4"/>
  <c r="AD780" i="4"/>
  <c r="AD781" i="4"/>
  <c r="AD782" i="4"/>
  <c r="AD783" i="4"/>
  <c r="AD784" i="4"/>
  <c r="AD785" i="4"/>
  <c r="AD786" i="4"/>
  <c r="AD787" i="4"/>
  <c r="AD788" i="4"/>
  <c r="AD789" i="4"/>
  <c r="AD790" i="4"/>
  <c r="AD791" i="4"/>
  <c r="AD792" i="4"/>
  <c r="AD793" i="4"/>
  <c r="AD794" i="4"/>
  <c r="AD795" i="4"/>
  <c r="AD796" i="4"/>
  <c r="AD797" i="4"/>
  <c r="AD798" i="4"/>
  <c r="AD799" i="4"/>
  <c r="AD800" i="4"/>
  <c r="AD801" i="4"/>
  <c r="AD802" i="4"/>
  <c r="AD803" i="4"/>
  <c r="AD804" i="4"/>
  <c r="AD805" i="4"/>
  <c r="AD806" i="4"/>
  <c r="AD807" i="4"/>
  <c r="AD808" i="4"/>
  <c r="AD809" i="4"/>
  <c r="AD810" i="4"/>
  <c r="AD811" i="4"/>
  <c r="AD812" i="4"/>
  <c r="AD813" i="4"/>
  <c r="AD814" i="4"/>
  <c r="AD815" i="4"/>
  <c r="AD816" i="4"/>
  <c r="AD817" i="4"/>
  <c r="AD818" i="4"/>
  <c r="AD819" i="4"/>
  <c r="AD820" i="4"/>
  <c r="AD821" i="4"/>
  <c r="AD822" i="4"/>
  <c r="AD823" i="4"/>
  <c r="AD824" i="4"/>
  <c r="AD825" i="4"/>
  <c r="AD826" i="4"/>
  <c r="AD827" i="4"/>
  <c r="AD828" i="4"/>
  <c r="AD829" i="4"/>
  <c r="AD830" i="4"/>
  <c r="AD831" i="4"/>
  <c r="AD832" i="4"/>
  <c r="AD833" i="4"/>
  <c r="AD834" i="4"/>
  <c r="AD835" i="4"/>
  <c r="AD836" i="4"/>
  <c r="AD837" i="4"/>
  <c r="AD838" i="4"/>
  <c r="AD839" i="4"/>
  <c r="AD840" i="4"/>
  <c r="AD841" i="4"/>
  <c r="AD842" i="4"/>
  <c r="AD843" i="4"/>
  <c r="AD844" i="4"/>
  <c r="AD845" i="4"/>
  <c r="AD846" i="4"/>
  <c r="AD847" i="4"/>
  <c r="AD848" i="4"/>
  <c r="AD849" i="4"/>
  <c r="AD850" i="4"/>
  <c r="AD851" i="4"/>
  <c r="AD852" i="4"/>
  <c r="AD853" i="4"/>
  <c r="AD854" i="4"/>
  <c r="AD855" i="4"/>
  <c r="AD856" i="4"/>
  <c r="AD857" i="4"/>
  <c r="AD858" i="4"/>
  <c r="AD859" i="4"/>
  <c r="AD860" i="4"/>
  <c r="AD861" i="4"/>
  <c r="AD862" i="4"/>
  <c r="AD863" i="4"/>
  <c r="AD864" i="4"/>
  <c r="AD865" i="4"/>
  <c r="AD866" i="4"/>
  <c r="AD867" i="4"/>
  <c r="AD868" i="4"/>
  <c r="AD869" i="4"/>
  <c r="AD870" i="4"/>
  <c r="AD871" i="4"/>
  <c r="AD872" i="4"/>
  <c r="AD873" i="4"/>
  <c r="AD874" i="4"/>
  <c r="AD875" i="4"/>
  <c r="AD876" i="4"/>
  <c r="AD877" i="4"/>
  <c r="AD878" i="4"/>
  <c r="AD879" i="4"/>
  <c r="AD880" i="4"/>
  <c r="AD881" i="4"/>
  <c r="AD882" i="4"/>
  <c r="AD883" i="4"/>
  <c r="AD884" i="4"/>
  <c r="AD885" i="4"/>
  <c r="AD886" i="4"/>
  <c r="AD887" i="4"/>
  <c r="AD888" i="4"/>
  <c r="AD889" i="4"/>
  <c r="AD890" i="4"/>
  <c r="AD891" i="4"/>
  <c r="AD892" i="4"/>
  <c r="AD893" i="4"/>
  <c r="AD894" i="4"/>
  <c r="AD895" i="4"/>
  <c r="AD896" i="4"/>
  <c r="AD897" i="4"/>
  <c r="AD898" i="4"/>
  <c r="AD899" i="4"/>
  <c r="AD900" i="4"/>
  <c r="AD901" i="4"/>
  <c r="AD902" i="4"/>
  <c r="AD903" i="4"/>
  <c r="AD904" i="4"/>
  <c r="AD905" i="4"/>
  <c r="AD906" i="4"/>
  <c r="AD907" i="4"/>
  <c r="AD908" i="4"/>
  <c r="AD909" i="4"/>
  <c r="AD910" i="4"/>
  <c r="AD911" i="4"/>
  <c r="AD912" i="4"/>
  <c r="AD913" i="4"/>
  <c r="AD914" i="4"/>
  <c r="AD915" i="4"/>
  <c r="AD916" i="4"/>
  <c r="AD917" i="4"/>
  <c r="AD918" i="4"/>
  <c r="AD919" i="4"/>
  <c r="AD920" i="4"/>
  <c r="AD921" i="4"/>
  <c r="AD922" i="4"/>
  <c r="AD923" i="4"/>
  <c r="AD924" i="4"/>
  <c r="AD925" i="4"/>
  <c r="AD926" i="4"/>
  <c r="AD927" i="4"/>
  <c r="AD928" i="4"/>
  <c r="AD929" i="4"/>
  <c r="AD930" i="4"/>
  <c r="AD931" i="4"/>
  <c r="AD932" i="4"/>
  <c r="AD933" i="4"/>
  <c r="AD934" i="4"/>
  <c r="AD935" i="4"/>
  <c r="AD936" i="4"/>
  <c r="AD937" i="4"/>
  <c r="AD938" i="4"/>
  <c r="AD939" i="4"/>
  <c r="AD940" i="4"/>
  <c r="AD941" i="4"/>
  <c r="AD942" i="4"/>
  <c r="AD943" i="4"/>
  <c r="AD944" i="4"/>
  <c r="AD945" i="4"/>
  <c r="AD946" i="4"/>
  <c r="AD947" i="4"/>
  <c r="AD948" i="4"/>
  <c r="AD949" i="4"/>
  <c r="AD950" i="4"/>
  <c r="AD951" i="4"/>
  <c r="AD952" i="4"/>
  <c r="AD953" i="4"/>
  <c r="AD954" i="4"/>
  <c r="AD955" i="4"/>
  <c r="AD956" i="4"/>
  <c r="AD957" i="4"/>
  <c r="AD958" i="4"/>
  <c r="AD959" i="4"/>
  <c r="AD960" i="4"/>
  <c r="AD961" i="4"/>
  <c r="AD962" i="4"/>
  <c r="AD963" i="4"/>
  <c r="AD964" i="4"/>
  <c r="AD965" i="4"/>
  <c r="AD966" i="4"/>
  <c r="AD967" i="4"/>
  <c r="AD968" i="4"/>
  <c r="AD969" i="4"/>
  <c r="AD970" i="4"/>
  <c r="AD971" i="4"/>
  <c r="AD972" i="4"/>
  <c r="AD973" i="4"/>
  <c r="AD974" i="4"/>
  <c r="AD975" i="4"/>
  <c r="AD976" i="4"/>
  <c r="AD977" i="4"/>
  <c r="AD978" i="4"/>
  <c r="AD979" i="4"/>
  <c r="AD980" i="4"/>
  <c r="AD981" i="4"/>
  <c r="AD982" i="4"/>
  <c r="AD983" i="4"/>
  <c r="AD984" i="4"/>
  <c r="AD985" i="4"/>
  <c r="AD986" i="4"/>
  <c r="AD987" i="4"/>
  <c r="AD988" i="4"/>
  <c r="AD989" i="4"/>
  <c r="AD990" i="4"/>
  <c r="AD991" i="4"/>
  <c r="AD992" i="4"/>
  <c r="AD993" i="4"/>
  <c r="AD994" i="4"/>
  <c r="AD995" i="4"/>
  <c r="AD996" i="4"/>
  <c r="AD997" i="4"/>
  <c r="AD998" i="4"/>
  <c r="AD999" i="4"/>
  <c r="AD1000" i="4"/>
  <c r="AC642" i="4"/>
  <c r="AC643" i="4"/>
  <c r="AC644" i="4"/>
  <c r="AC645" i="4"/>
  <c r="AC646" i="4"/>
  <c r="AC647" i="4"/>
  <c r="AC648" i="4"/>
  <c r="AC649" i="4"/>
  <c r="AC650" i="4"/>
  <c r="AC651" i="4"/>
  <c r="AC652" i="4"/>
  <c r="AC653" i="4"/>
  <c r="AC654" i="4"/>
  <c r="AC655" i="4"/>
  <c r="AC656" i="4"/>
  <c r="AC657" i="4"/>
  <c r="AC658" i="4"/>
  <c r="AC659" i="4"/>
  <c r="AC660" i="4"/>
  <c r="AC661" i="4"/>
  <c r="AC662" i="4"/>
  <c r="AC663" i="4"/>
  <c r="AC664" i="4"/>
  <c r="AC665" i="4"/>
  <c r="AC666" i="4"/>
  <c r="AC667" i="4"/>
  <c r="AC668" i="4"/>
  <c r="AC669" i="4"/>
  <c r="AC670" i="4"/>
  <c r="AC671" i="4"/>
  <c r="AC672" i="4"/>
  <c r="AC673" i="4"/>
  <c r="AC674" i="4"/>
  <c r="AC675" i="4"/>
  <c r="AC676" i="4"/>
  <c r="AC677" i="4"/>
  <c r="AC678" i="4"/>
  <c r="AC679" i="4"/>
  <c r="AC680" i="4"/>
  <c r="AC681" i="4"/>
  <c r="AC682" i="4"/>
  <c r="AC683" i="4"/>
  <c r="AC684" i="4"/>
  <c r="AC685" i="4"/>
  <c r="AC686" i="4"/>
  <c r="AC687" i="4"/>
  <c r="AC688" i="4"/>
  <c r="AC689" i="4"/>
  <c r="AC690" i="4"/>
  <c r="AC691" i="4"/>
  <c r="AC692" i="4"/>
  <c r="AC693" i="4"/>
  <c r="AC694" i="4"/>
  <c r="AC695" i="4"/>
  <c r="AC696" i="4"/>
  <c r="AC697" i="4"/>
  <c r="AC698" i="4"/>
  <c r="AC699" i="4"/>
  <c r="AC700" i="4"/>
  <c r="AC701" i="4"/>
  <c r="AC702" i="4"/>
  <c r="AC703" i="4"/>
  <c r="AC704" i="4"/>
  <c r="AC705" i="4"/>
  <c r="AC706" i="4"/>
  <c r="AC707" i="4"/>
  <c r="AC708" i="4"/>
  <c r="AC709" i="4"/>
  <c r="AC710" i="4"/>
  <c r="AC711" i="4"/>
  <c r="AC712" i="4"/>
  <c r="AC713" i="4"/>
  <c r="AC714" i="4"/>
  <c r="AC715" i="4"/>
  <c r="AC716" i="4"/>
  <c r="AC717" i="4"/>
  <c r="AC718" i="4"/>
  <c r="AC719" i="4"/>
  <c r="AC720" i="4"/>
  <c r="AC721" i="4"/>
  <c r="AC722" i="4"/>
  <c r="AC723" i="4"/>
  <c r="AC724" i="4"/>
  <c r="AC725" i="4"/>
  <c r="AC726" i="4"/>
  <c r="AC727" i="4"/>
  <c r="AC728" i="4"/>
  <c r="AC729" i="4"/>
  <c r="AC730" i="4"/>
  <c r="AC731" i="4"/>
  <c r="AC732" i="4"/>
  <c r="AC733" i="4"/>
  <c r="AC734" i="4"/>
  <c r="AC735" i="4"/>
  <c r="AC736" i="4"/>
  <c r="AC737" i="4"/>
  <c r="AC738" i="4"/>
  <c r="AC739" i="4"/>
  <c r="AC740" i="4"/>
  <c r="AC741" i="4"/>
  <c r="AC742" i="4"/>
  <c r="AC743" i="4"/>
  <c r="AC744" i="4"/>
  <c r="AC745" i="4"/>
  <c r="AC746" i="4"/>
  <c r="AC747" i="4"/>
  <c r="AC748" i="4"/>
  <c r="AC749" i="4"/>
  <c r="AC750" i="4"/>
  <c r="AC751" i="4"/>
  <c r="AC752" i="4"/>
  <c r="AC753" i="4"/>
  <c r="AC754" i="4"/>
  <c r="AC755" i="4"/>
  <c r="AC756" i="4"/>
  <c r="AC757" i="4"/>
  <c r="AC758" i="4"/>
  <c r="AC759" i="4"/>
  <c r="AC760" i="4"/>
  <c r="AC761" i="4"/>
  <c r="AC762" i="4"/>
  <c r="AC763" i="4"/>
  <c r="AC764" i="4"/>
  <c r="AC765" i="4"/>
  <c r="AC766" i="4"/>
  <c r="AC767" i="4"/>
  <c r="AC768" i="4"/>
  <c r="AC769" i="4"/>
  <c r="AC770" i="4"/>
  <c r="AC771" i="4"/>
  <c r="AC772" i="4"/>
  <c r="AC773" i="4"/>
  <c r="AC774" i="4"/>
  <c r="AC775" i="4"/>
  <c r="AC776" i="4"/>
  <c r="AC777" i="4"/>
  <c r="AC778" i="4"/>
  <c r="AC779" i="4"/>
  <c r="AC780" i="4"/>
  <c r="AC781" i="4"/>
  <c r="AC782" i="4"/>
  <c r="AC783" i="4"/>
  <c r="AC784" i="4"/>
  <c r="AC785" i="4"/>
  <c r="AC786" i="4"/>
  <c r="AC787" i="4"/>
  <c r="AC788" i="4"/>
  <c r="AC789" i="4"/>
  <c r="AC790" i="4"/>
  <c r="AC791" i="4"/>
  <c r="AC792" i="4"/>
  <c r="AC793" i="4"/>
  <c r="AC794" i="4"/>
  <c r="AC795" i="4"/>
  <c r="AC796" i="4"/>
  <c r="AC797" i="4"/>
  <c r="AC798" i="4"/>
  <c r="AC799" i="4"/>
  <c r="AC800" i="4"/>
  <c r="AC801" i="4"/>
  <c r="AC802" i="4"/>
  <c r="AC803" i="4"/>
  <c r="AC804" i="4"/>
  <c r="AC805" i="4"/>
  <c r="AC806" i="4"/>
  <c r="AC807" i="4"/>
  <c r="AC808" i="4"/>
  <c r="AC809" i="4"/>
  <c r="AC810" i="4"/>
  <c r="AC811" i="4"/>
  <c r="AC812" i="4"/>
  <c r="AC813" i="4"/>
  <c r="AC814" i="4"/>
  <c r="AC815" i="4"/>
  <c r="AC816" i="4"/>
  <c r="AC817" i="4"/>
  <c r="AC818" i="4"/>
  <c r="AC819" i="4"/>
  <c r="AC820" i="4"/>
  <c r="AC821" i="4"/>
  <c r="AC822" i="4"/>
  <c r="AC823" i="4"/>
  <c r="AC824" i="4"/>
  <c r="AC825" i="4"/>
  <c r="AC826" i="4"/>
  <c r="AC827" i="4"/>
  <c r="AC828" i="4"/>
  <c r="AC829" i="4"/>
  <c r="AC830" i="4"/>
  <c r="AC831" i="4"/>
  <c r="AC832" i="4"/>
  <c r="AC833" i="4"/>
  <c r="AC834" i="4"/>
  <c r="AC835" i="4"/>
  <c r="AC836" i="4"/>
  <c r="AC837" i="4"/>
  <c r="AC838" i="4"/>
  <c r="AC839" i="4"/>
  <c r="AC840" i="4"/>
  <c r="AC841" i="4"/>
  <c r="AC842" i="4"/>
  <c r="AC843" i="4"/>
  <c r="AC844" i="4"/>
  <c r="AC845" i="4"/>
  <c r="AC846" i="4"/>
  <c r="AC847" i="4"/>
  <c r="AC848" i="4"/>
  <c r="AC849" i="4"/>
  <c r="AC850" i="4"/>
  <c r="AC851" i="4"/>
  <c r="AC852" i="4"/>
  <c r="AC853" i="4"/>
  <c r="AC854" i="4"/>
  <c r="AC855" i="4"/>
  <c r="AC856" i="4"/>
  <c r="AC857" i="4"/>
  <c r="AC858" i="4"/>
  <c r="AC859" i="4"/>
  <c r="AC860" i="4"/>
  <c r="AC861" i="4"/>
  <c r="AC862" i="4"/>
  <c r="AC863" i="4"/>
  <c r="AC864" i="4"/>
  <c r="AC865" i="4"/>
  <c r="AC866" i="4"/>
  <c r="AC867" i="4"/>
  <c r="AC868" i="4"/>
  <c r="AC869" i="4"/>
  <c r="AC870" i="4"/>
  <c r="AC871" i="4"/>
  <c r="AC872" i="4"/>
  <c r="AC873" i="4"/>
  <c r="AC874" i="4"/>
  <c r="AC875" i="4"/>
  <c r="AC876" i="4"/>
  <c r="AC877" i="4"/>
  <c r="AC878" i="4"/>
  <c r="AC879" i="4"/>
  <c r="AC880" i="4"/>
  <c r="AC881" i="4"/>
  <c r="AC882" i="4"/>
  <c r="AC883" i="4"/>
  <c r="AC884" i="4"/>
  <c r="AC885" i="4"/>
  <c r="AC886" i="4"/>
  <c r="AC887" i="4"/>
  <c r="AC888" i="4"/>
  <c r="AC889" i="4"/>
  <c r="AC890" i="4"/>
  <c r="AC891" i="4"/>
  <c r="AC892" i="4"/>
  <c r="AC893" i="4"/>
  <c r="AC894" i="4"/>
  <c r="AC895" i="4"/>
  <c r="AC896" i="4"/>
  <c r="AC897" i="4"/>
  <c r="AC898" i="4"/>
  <c r="AC899" i="4"/>
  <c r="AC900" i="4"/>
  <c r="AC901" i="4"/>
  <c r="AC902" i="4"/>
  <c r="AC903" i="4"/>
  <c r="AC904" i="4"/>
  <c r="AC905" i="4"/>
  <c r="AC906" i="4"/>
  <c r="AC907" i="4"/>
  <c r="AC908" i="4"/>
  <c r="AC909" i="4"/>
  <c r="AC910" i="4"/>
  <c r="AC911" i="4"/>
  <c r="AC912" i="4"/>
  <c r="AC913" i="4"/>
  <c r="AC914" i="4"/>
  <c r="AC915" i="4"/>
  <c r="AC916" i="4"/>
  <c r="AC917" i="4"/>
  <c r="AC918" i="4"/>
  <c r="AC919" i="4"/>
  <c r="AC920" i="4"/>
  <c r="AC921" i="4"/>
  <c r="AC922" i="4"/>
  <c r="AC923" i="4"/>
  <c r="AC924" i="4"/>
  <c r="AC925" i="4"/>
  <c r="AC926" i="4"/>
  <c r="AC927" i="4"/>
  <c r="AC928" i="4"/>
  <c r="AC929" i="4"/>
  <c r="AC930" i="4"/>
  <c r="AC931" i="4"/>
  <c r="AC932" i="4"/>
  <c r="AC933" i="4"/>
  <c r="AC934" i="4"/>
  <c r="AC935" i="4"/>
  <c r="AC936" i="4"/>
  <c r="AC937" i="4"/>
  <c r="AC938" i="4"/>
  <c r="AC939" i="4"/>
  <c r="AC940" i="4"/>
  <c r="AC941" i="4"/>
  <c r="AC942" i="4"/>
  <c r="AC943" i="4"/>
  <c r="AC944" i="4"/>
  <c r="AC945" i="4"/>
  <c r="AC946" i="4"/>
  <c r="AC947" i="4"/>
  <c r="AC948" i="4"/>
  <c r="AC949" i="4"/>
  <c r="AC950" i="4"/>
  <c r="AC951" i="4"/>
  <c r="AC952" i="4"/>
  <c r="AC953" i="4"/>
  <c r="AC954" i="4"/>
  <c r="AC955" i="4"/>
  <c r="AC956" i="4"/>
  <c r="AC957" i="4"/>
  <c r="AC958" i="4"/>
  <c r="AC959" i="4"/>
  <c r="AC960" i="4"/>
  <c r="AC961" i="4"/>
  <c r="AC962" i="4"/>
  <c r="AC963" i="4"/>
  <c r="AC964" i="4"/>
  <c r="AC965" i="4"/>
  <c r="AC966" i="4"/>
  <c r="AC967" i="4"/>
  <c r="AC968" i="4"/>
  <c r="AC969" i="4"/>
  <c r="AC970" i="4"/>
  <c r="AC971" i="4"/>
  <c r="AC972" i="4"/>
  <c r="AC973" i="4"/>
  <c r="AC974" i="4"/>
  <c r="AC975" i="4"/>
  <c r="AC976" i="4"/>
  <c r="AC977" i="4"/>
  <c r="AC978" i="4"/>
  <c r="AC979" i="4"/>
  <c r="AC980" i="4"/>
  <c r="AC981" i="4"/>
  <c r="AC982" i="4"/>
  <c r="AC983" i="4"/>
  <c r="AC984" i="4"/>
  <c r="AC985" i="4"/>
  <c r="AC986" i="4"/>
  <c r="AC987" i="4"/>
  <c r="AC988" i="4"/>
  <c r="AC989" i="4"/>
  <c r="AC990" i="4"/>
  <c r="AC991" i="4"/>
  <c r="AC992" i="4"/>
  <c r="AC993" i="4"/>
  <c r="AC994" i="4"/>
  <c r="AC995" i="4"/>
  <c r="AC996" i="4"/>
  <c r="AC997" i="4"/>
  <c r="AC998" i="4"/>
  <c r="AC999" i="4"/>
  <c r="AC1000" i="4"/>
  <c r="AB642" i="4"/>
  <c r="AB643" i="4"/>
  <c r="AB644" i="4"/>
  <c r="AB645" i="4"/>
  <c r="AB646" i="4"/>
  <c r="AB647" i="4"/>
  <c r="AB648" i="4"/>
  <c r="AB649" i="4"/>
  <c r="AB650" i="4"/>
  <c r="AB651" i="4"/>
  <c r="AB652" i="4"/>
  <c r="AB653" i="4"/>
  <c r="AB654" i="4"/>
  <c r="AB655" i="4"/>
  <c r="AB656" i="4"/>
  <c r="AB657" i="4"/>
  <c r="AB658" i="4"/>
  <c r="AB659" i="4"/>
  <c r="AB660" i="4"/>
  <c r="AB661" i="4"/>
  <c r="AB662" i="4"/>
  <c r="AB663" i="4"/>
  <c r="AB664" i="4"/>
  <c r="AB665" i="4"/>
  <c r="AB666" i="4"/>
  <c r="AB667" i="4"/>
  <c r="AB668" i="4"/>
  <c r="AB669" i="4"/>
  <c r="AB670" i="4"/>
  <c r="AB671" i="4"/>
  <c r="AB672" i="4"/>
  <c r="AB673" i="4"/>
  <c r="AB674" i="4"/>
  <c r="AB675" i="4"/>
  <c r="AB676" i="4"/>
  <c r="AB677" i="4"/>
  <c r="AB678" i="4"/>
  <c r="AB679" i="4"/>
  <c r="AB680" i="4"/>
  <c r="AB681" i="4"/>
  <c r="AB682" i="4"/>
  <c r="AB683" i="4"/>
  <c r="AB684" i="4"/>
  <c r="AB685" i="4"/>
  <c r="AB686" i="4"/>
  <c r="AB687" i="4"/>
  <c r="AB688" i="4"/>
  <c r="AB689" i="4"/>
  <c r="AB690" i="4"/>
  <c r="AB691" i="4"/>
  <c r="AB692" i="4"/>
  <c r="AB693" i="4"/>
  <c r="AB694" i="4"/>
  <c r="AB695" i="4"/>
  <c r="AB696" i="4"/>
  <c r="AB697" i="4"/>
  <c r="AB698" i="4"/>
  <c r="AB699" i="4"/>
  <c r="AB700" i="4"/>
  <c r="AB701" i="4"/>
  <c r="AB702" i="4"/>
  <c r="AB703" i="4"/>
  <c r="AB704" i="4"/>
  <c r="AB705" i="4"/>
  <c r="AB706" i="4"/>
  <c r="AB707" i="4"/>
  <c r="AB708" i="4"/>
  <c r="AB709" i="4"/>
  <c r="AB710" i="4"/>
  <c r="AB711" i="4"/>
  <c r="AB712" i="4"/>
  <c r="AB713" i="4"/>
  <c r="AB714" i="4"/>
  <c r="AB715" i="4"/>
  <c r="AB716" i="4"/>
  <c r="AB717" i="4"/>
  <c r="AB718" i="4"/>
  <c r="AB719" i="4"/>
  <c r="AB720" i="4"/>
  <c r="AB721" i="4"/>
  <c r="AB722" i="4"/>
  <c r="AB723" i="4"/>
  <c r="AB724" i="4"/>
  <c r="AB725" i="4"/>
  <c r="AB726" i="4"/>
  <c r="AB727" i="4"/>
  <c r="AB728" i="4"/>
  <c r="AB729" i="4"/>
  <c r="AB730" i="4"/>
  <c r="AB731" i="4"/>
  <c r="AB732" i="4"/>
  <c r="AB733" i="4"/>
  <c r="AB734" i="4"/>
  <c r="AB735" i="4"/>
  <c r="AB736" i="4"/>
  <c r="AB737" i="4"/>
  <c r="AB738" i="4"/>
  <c r="AB739" i="4"/>
  <c r="AB740" i="4"/>
  <c r="AB741" i="4"/>
  <c r="AB742" i="4"/>
  <c r="AB743" i="4"/>
  <c r="AB744" i="4"/>
  <c r="AB745" i="4"/>
  <c r="AB746" i="4"/>
  <c r="AB747" i="4"/>
  <c r="AB748" i="4"/>
  <c r="AB749" i="4"/>
  <c r="AB750" i="4"/>
  <c r="AB751" i="4"/>
  <c r="AB752" i="4"/>
  <c r="AB753" i="4"/>
  <c r="AB754" i="4"/>
  <c r="AB755" i="4"/>
  <c r="AB756" i="4"/>
  <c r="AB757" i="4"/>
  <c r="AB758" i="4"/>
  <c r="AB759" i="4"/>
  <c r="AB760" i="4"/>
  <c r="AB761" i="4"/>
  <c r="AB762" i="4"/>
  <c r="AB763" i="4"/>
  <c r="AB764" i="4"/>
  <c r="AB765" i="4"/>
  <c r="AB766" i="4"/>
  <c r="AB767" i="4"/>
  <c r="AB768" i="4"/>
  <c r="AB769" i="4"/>
  <c r="AB770" i="4"/>
  <c r="AB771" i="4"/>
  <c r="AB772" i="4"/>
  <c r="AB773" i="4"/>
  <c r="AB774" i="4"/>
  <c r="AB775" i="4"/>
  <c r="AB776" i="4"/>
  <c r="AB777" i="4"/>
  <c r="AB778" i="4"/>
  <c r="AB779" i="4"/>
  <c r="AB780" i="4"/>
  <c r="AB781" i="4"/>
  <c r="AB782" i="4"/>
  <c r="AB783" i="4"/>
  <c r="AB784" i="4"/>
  <c r="AB785" i="4"/>
  <c r="AB786" i="4"/>
  <c r="AB787" i="4"/>
  <c r="AB788" i="4"/>
  <c r="AB789" i="4"/>
  <c r="AB790" i="4"/>
  <c r="AB791" i="4"/>
  <c r="AB792" i="4"/>
  <c r="AB793" i="4"/>
  <c r="AB794" i="4"/>
  <c r="AB795" i="4"/>
  <c r="AB796" i="4"/>
  <c r="AB797" i="4"/>
  <c r="AB798" i="4"/>
  <c r="AB799" i="4"/>
  <c r="AB800" i="4"/>
  <c r="AB801" i="4"/>
  <c r="AB802" i="4"/>
  <c r="AB803" i="4"/>
  <c r="AB804" i="4"/>
  <c r="AB805" i="4"/>
  <c r="AB806" i="4"/>
  <c r="AB807" i="4"/>
  <c r="AB808" i="4"/>
  <c r="AB809" i="4"/>
  <c r="AB810" i="4"/>
  <c r="AB811" i="4"/>
  <c r="AB812" i="4"/>
  <c r="AB813" i="4"/>
  <c r="AB814" i="4"/>
  <c r="AB815" i="4"/>
  <c r="AB816" i="4"/>
  <c r="AB817" i="4"/>
  <c r="AB818" i="4"/>
  <c r="AB819" i="4"/>
  <c r="AB820" i="4"/>
  <c r="AB821" i="4"/>
  <c r="AB822" i="4"/>
  <c r="AB823" i="4"/>
  <c r="AB824" i="4"/>
  <c r="AB825" i="4"/>
  <c r="AB826" i="4"/>
  <c r="AB827" i="4"/>
  <c r="AB828" i="4"/>
  <c r="AB829" i="4"/>
  <c r="AB830" i="4"/>
  <c r="AB831" i="4"/>
  <c r="AB832" i="4"/>
  <c r="AB833" i="4"/>
  <c r="AB834" i="4"/>
  <c r="AB835" i="4"/>
  <c r="AB836" i="4"/>
  <c r="AB837" i="4"/>
  <c r="AB838" i="4"/>
  <c r="AB839" i="4"/>
  <c r="AB840" i="4"/>
  <c r="AB841" i="4"/>
  <c r="AB842" i="4"/>
  <c r="AB843" i="4"/>
  <c r="AB844" i="4"/>
  <c r="AB845" i="4"/>
  <c r="AB846" i="4"/>
  <c r="AB847" i="4"/>
  <c r="AB848" i="4"/>
  <c r="AB849" i="4"/>
  <c r="AB850" i="4"/>
  <c r="AB851" i="4"/>
  <c r="AB852" i="4"/>
  <c r="AB853" i="4"/>
  <c r="AB854" i="4"/>
  <c r="AB855" i="4"/>
  <c r="AB856" i="4"/>
  <c r="AB857" i="4"/>
  <c r="AB858" i="4"/>
  <c r="AB859" i="4"/>
  <c r="AB860" i="4"/>
  <c r="AB861" i="4"/>
  <c r="AB862" i="4"/>
  <c r="AB863" i="4"/>
  <c r="AB864" i="4"/>
  <c r="AB865" i="4"/>
  <c r="AB866" i="4"/>
  <c r="AB867" i="4"/>
  <c r="AB868" i="4"/>
  <c r="AB869" i="4"/>
  <c r="AB870" i="4"/>
  <c r="AB871" i="4"/>
  <c r="AB872" i="4"/>
  <c r="AB873" i="4"/>
  <c r="AB874" i="4"/>
  <c r="AB875" i="4"/>
  <c r="AB876" i="4"/>
  <c r="AB877" i="4"/>
  <c r="AB878" i="4"/>
  <c r="AB879" i="4"/>
  <c r="AB880" i="4"/>
  <c r="AB881" i="4"/>
  <c r="AB882" i="4"/>
  <c r="AB883" i="4"/>
  <c r="AB884" i="4"/>
  <c r="AB885" i="4"/>
  <c r="AB886" i="4"/>
  <c r="AB887" i="4"/>
  <c r="AB888" i="4"/>
  <c r="AB889" i="4"/>
  <c r="AB890" i="4"/>
  <c r="AB891" i="4"/>
  <c r="AB892" i="4"/>
  <c r="AB893" i="4"/>
  <c r="AB894" i="4"/>
  <c r="AB895" i="4"/>
  <c r="AB896" i="4"/>
  <c r="AB897" i="4"/>
  <c r="AB898" i="4"/>
  <c r="AB899" i="4"/>
  <c r="AB900" i="4"/>
  <c r="AB901" i="4"/>
  <c r="AB902" i="4"/>
  <c r="AB903" i="4"/>
  <c r="AB904" i="4"/>
  <c r="AB905" i="4"/>
  <c r="AB906" i="4"/>
  <c r="AB907" i="4"/>
  <c r="AB908" i="4"/>
  <c r="AB909" i="4"/>
  <c r="AB910" i="4"/>
  <c r="AB911" i="4"/>
  <c r="AB912" i="4"/>
  <c r="AB913" i="4"/>
  <c r="AB914" i="4"/>
  <c r="AB915" i="4"/>
  <c r="AB916" i="4"/>
  <c r="AB917" i="4"/>
  <c r="AB918" i="4"/>
  <c r="AB919" i="4"/>
  <c r="AB920" i="4"/>
  <c r="AB921" i="4"/>
  <c r="AB922" i="4"/>
  <c r="AB923" i="4"/>
  <c r="AB924" i="4"/>
  <c r="AB925" i="4"/>
  <c r="AB926" i="4"/>
  <c r="AB927" i="4"/>
  <c r="AB928" i="4"/>
  <c r="AB929" i="4"/>
  <c r="AB930" i="4"/>
  <c r="AB931" i="4"/>
  <c r="AB932" i="4"/>
  <c r="AB933" i="4"/>
  <c r="AB934" i="4"/>
  <c r="AB935" i="4"/>
  <c r="AB936" i="4"/>
  <c r="AB937" i="4"/>
  <c r="AB938" i="4"/>
  <c r="AB939" i="4"/>
  <c r="AB940" i="4"/>
  <c r="AB941" i="4"/>
  <c r="AB942" i="4"/>
  <c r="AB943" i="4"/>
  <c r="AB944" i="4"/>
  <c r="AB945" i="4"/>
  <c r="AB946" i="4"/>
  <c r="AB947" i="4"/>
  <c r="AB948" i="4"/>
  <c r="AB949" i="4"/>
  <c r="AB950" i="4"/>
  <c r="AB951" i="4"/>
  <c r="AB952" i="4"/>
  <c r="AB953" i="4"/>
  <c r="AB954" i="4"/>
  <c r="AB955" i="4"/>
  <c r="AB956" i="4"/>
  <c r="AB957" i="4"/>
  <c r="AB958" i="4"/>
  <c r="AB959" i="4"/>
  <c r="AB960" i="4"/>
  <c r="AB961" i="4"/>
  <c r="AB962" i="4"/>
  <c r="AB963" i="4"/>
  <c r="AB964" i="4"/>
  <c r="AB965" i="4"/>
  <c r="AB966" i="4"/>
  <c r="AB967" i="4"/>
  <c r="AB968" i="4"/>
  <c r="AB969" i="4"/>
  <c r="AB970" i="4"/>
  <c r="AB971" i="4"/>
  <c r="AB972" i="4"/>
  <c r="AB973" i="4"/>
  <c r="AB974" i="4"/>
  <c r="AB975" i="4"/>
  <c r="AB976" i="4"/>
  <c r="AB977" i="4"/>
  <c r="AB978" i="4"/>
  <c r="AB979" i="4"/>
  <c r="AB980" i="4"/>
  <c r="AB981" i="4"/>
  <c r="AB982" i="4"/>
  <c r="AB983" i="4"/>
  <c r="AB984" i="4"/>
  <c r="AB985" i="4"/>
  <c r="AB986" i="4"/>
  <c r="AB987" i="4"/>
  <c r="AB988" i="4"/>
  <c r="AB989" i="4"/>
  <c r="AB990" i="4"/>
  <c r="AB991" i="4"/>
  <c r="AB992" i="4"/>
  <c r="AB993" i="4"/>
  <c r="AB994" i="4"/>
  <c r="AB995" i="4"/>
  <c r="AB996" i="4"/>
  <c r="AB997" i="4"/>
  <c r="AB998" i="4"/>
  <c r="AB999" i="4"/>
  <c r="AB1000" i="4"/>
  <c r="AA642" i="4"/>
  <c r="AA643" i="4"/>
  <c r="AA644" i="4"/>
  <c r="AA645" i="4"/>
  <c r="AA646" i="4"/>
  <c r="AA647" i="4"/>
  <c r="AA648" i="4"/>
  <c r="AA649" i="4"/>
  <c r="AA650" i="4"/>
  <c r="AA651" i="4"/>
  <c r="AA652" i="4"/>
  <c r="AA653" i="4"/>
  <c r="AA654" i="4"/>
  <c r="AA655" i="4"/>
  <c r="AA656" i="4"/>
  <c r="AA657" i="4"/>
  <c r="AA658" i="4"/>
  <c r="AA659" i="4"/>
  <c r="AA660" i="4"/>
  <c r="AA661" i="4"/>
  <c r="AA662" i="4"/>
  <c r="AA663" i="4"/>
  <c r="AA664" i="4"/>
  <c r="AA665" i="4"/>
  <c r="AA666" i="4"/>
  <c r="AA667" i="4"/>
  <c r="AA668" i="4"/>
  <c r="AA669" i="4"/>
  <c r="AA670" i="4"/>
  <c r="AA671" i="4"/>
  <c r="AA672" i="4"/>
  <c r="AA673" i="4"/>
  <c r="AA674" i="4"/>
  <c r="AA675" i="4"/>
  <c r="AA676" i="4"/>
  <c r="AA677" i="4"/>
  <c r="AA678" i="4"/>
  <c r="AA679" i="4"/>
  <c r="AA680" i="4"/>
  <c r="AA681" i="4"/>
  <c r="AA682" i="4"/>
  <c r="AA683" i="4"/>
  <c r="AA684" i="4"/>
  <c r="AA685" i="4"/>
  <c r="AA686" i="4"/>
  <c r="AA687" i="4"/>
  <c r="AA688" i="4"/>
  <c r="AA689" i="4"/>
  <c r="AA690" i="4"/>
  <c r="AA691" i="4"/>
  <c r="AA692" i="4"/>
  <c r="AA693" i="4"/>
  <c r="AA694" i="4"/>
  <c r="AA695" i="4"/>
  <c r="AA696" i="4"/>
  <c r="AA697" i="4"/>
  <c r="AA698" i="4"/>
  <c r="AA699" i="4"/>
  <c r="AA700" i="4"/>
  <c r="AA701" i="4"/>
  <c r="AA702" i="4"/>
  <c r="AA703" i="4"/>
  <c r="AA704" i="4"/>
  <c r="AA705" i="4"/>
  <c r="AA706" i="4"/>
  <c r="AA707" i="4"/>
  <c r="AA708" i="4"/>
  <c r="AA709" i="4"/>
  <c r="AA710" i="4"/>
  <c r="AA711" i="4"/>
  <c r="AA712" i="4"/>
  <c r="AA713" i="4"/>
  <c r="AA714" i="4"/>
  <c r="AA715" i="4"/>
  <c r="AA716" i="4"/>
  <c r="AA717" i="4"/>
  <c r="AA718" i="4"/>
  <c r="AA719" i="4"/>
  <c r="AA720" i="4"/>
  <c r="AA721" i="4"/>
  <c r="AA722" i="4"/>
  <c r="AA723" i="4"/>
  <c r="AA724" i="4"/>
  <c r="AA725" i="4"/>
  <c r="AA726" i="4"/>
  <c r="AA727" i="4"/>
  <c r="AA728" i="4"/>
  <c r="AA729" i="4"/>
  <c r="AA730" i="4"/>
  <c r="AA731" i="4"/>
  <c r="AA732" i="4"/>
  <c r="AA733" i="4"/>
  <c r="AA734" i="4"/>
  <c r="AA735" i="4"/>
  <c r="AA736" i="4"/>
  <c r="AA737" i="4"/>
  <c r="AA738" i="4"/>
  <c r="AA739" i="4"/>
  <c r="AA740" i="4"/>
  <c r="AA741" i="4"/>
  <c r="AA742" i="4"/>
  <c r="AA743" i="4"/>
  <c r="AA744" i="4"/>
  <c r="AA745" i="4"/>
  <c r="AA746" i="4"/>
  <c r="AA747" i="4"/>
  <c r="AA748" i="4"/>
  <c r="AA749" i="4"/>
  <c r="AA750" i="4"/>
  <c r="AA751" i="4"/>
  <c r="AA752" i="4"/>
  <c r="AA753" i="4"/>
  <c r="AA754" i="4"/>
  <c r="AA755" i="4"/>
  <c r="AA756" i="4"/>
  <c r="AA757" i="4"/>
  <c r="AA758" i="4"/>
  <c r="AA759" i="4"/>
  <c r="AA760" i="4"/>
  <c r="AA761" i="4"/>
  <c r="AA762" i="4"/>
  <c r="AA763" i="4"/>
  <c r="AA764" i="4"/>
  <c r="AA765" i="4"/>
  <c r="AA766" i="4"/>
  <c r="AA767" i="4"/>
  <c r="AA768" i="4"/>
  <c r="AA769" i="4"/>
  <c r="AA770" i="4"/>
  <c r="AA771" i="4"/>
  <c r="AA772" i="4"/>
  <c r="AA773" i="4"/>
  <c r="AA774" i="4"/>
  <c r="AA775" i="4"/>
  <c r="AA776" i="4"/>
  <c r="AA777" i="4"/>
  <c r="AA778" i="4"/>
  <c r="AA779" i="4"/>
  <c r="AA780" i="4"/>
  <c r="AA781" i="4"/>
  <c r="AA782" i="4"/>
  <c r="AA783" i="4"/>
  <c r="AA784" i="4"/>
  <c r="AA785" i="4"/>
  <c r="AA786" i="4"/>
  <c r="AA787" i="4"/>
  <c r="AA788" i="4"/>
  <c r="AA789" i="4"/>
  <c r="AA790" i="4"/>
  <c r="AA791" i="4"/>
  <c r="AA792" i="4"/>
  <c r="AA793" i="4"/>
  <c r="AA794" i="4"/>
  <c r="AA795" i="4"/>
  <c r="AA796" i="4"/>
  <c r="AA797" i="4"/>
  <c r="AA798" i="4"/>
  <c r="AA799" i="4"/>
  <c r="AA800" i="4"/>
  <c r="AA801" i="4"/>
  <c r="AA802" i="4"/>
  <c r="AA803" i="4"/>
  <c r="AA804" i="4"/>
  <c r="AA805" i="4"/>
  <c r="AA806" i="4"/>
  <c r="AA807" i="4"/>
  <c r="AA808" i="4"/>
  <c r="AA809" i="4"/>
  <c r="AA810" i="4"/>
  <c r="AA811" i="4"/>
  <c r="AA812" i="4"/>
  <c r="AA813" i="4"/>
  <c r="AA814" i="4"/>
  <c r="AA815" i="4"/>
  <c r="AA816" i="4"/>
  <c r="AA817" i="4"/>
  <c r="AA818" i="4"/>
  <c r="AA819" i="4"/>
  <c r="AA820" i="4"/>
  <c r="AA821" i="4"/>
  <c r="AA822" i="4"/>
  <c r="AA823" i="4"/>
  <c r="AA824" i="4"/>
  <c r="AA825" i="4"/>
  <c r="AA826" i="4"/>
  <c r="AA827" i="4"/>
  <c r="AA828" i="4"/>
  <c r="AA829" i="4"/>
  <c r="AA830" i="4"/>
  <c r="AA831" i="4"/>
  <c r="AA832" i="4"/>
  <c r="AA833" i="4"/>
  <c r="AA834" i="4"/>
  <c r="AA835" i="4"/>
  <c r="AA836" i="4"/>
  <c r="AA837" i="4"/>
  <c r="AA838" i="4"/>
  <c r="AA839" i="4"/>
  <c r="AA840" i="4"/>
  <c r="AA841" i="4"/>
  <c r="AA842" i="4"/>
  <c r="AA843" i="4"/>
  <c r="AA844" i="4"/>
  <c r="AA845" i="4"/>
  <c r="AA846" i="4"/>
  <c r="AA847" i="4"/>
  <c r="AA848" i="4"/>
  <c r="AA849" i="4"/>
  <c r="AA850" i="4"/>
  <c r="AA851" i="4"/>
  <c r="AA852" i="4"/>
  <c r="AA853" i="4"/>
  <c r="AA854" i="4"/>
  <c r="AA855" i="4"/>
  <c r="AA856" i="4"/>
  <c r="AA857" i="4"/>
  <c r="AA858" i="4"/>
  <c r="AA859" i="4"/>
  <c r="AA860" i="4"/>
  <c r="AA861" i="4"/>
  <c r="AA862" i="4"/>
  <c r="AA863" i="4"/>
  <c r="AA864" i="4"/>
  <c r="AA865" i="4"/>
  <c r="AA866" i="4"/>
  <c r="AA867" i="4"/>
  <c r="AA868" i="4"/>
  <c r="AA869" i="4"/>
  <c r="AA870" i="4"/>
  <c r="AA871" i="4"/>
  <c r="AA872" i="4"/>
  <c r="AA873" i="4"/>
  <c r="AA874" i="4"/>
  <c r="AA875" i="4"/>
  <c r="AA876" i="4"/>
  <c r="AA877" i="4"/>
  <c r="AA878" i="4"/>
  <c r="AA879" i="4"/>
  <c r="AA880" i="4"/>
  <c r="AA881" i="4"/>
  <c r="AA882" i="4"/>
  <c r="AA883" i="4"/>
  <c r="AA884" i="4"/>
  <c r="AA885" i="4"/>
  <c r="AA886" i="4"/>
  <c r="AA887" i="4"/>
  <c r="AA888" i="4"/>
  <c r="AA889" i="4"/>
  <c r="AA890" i="4"/>
  <c r="AA891" i="4"/>
  <c r="AA892" i="4"/>
  <c r="AA893" i="4"/>
  <c r="AA894" i="4"/>
  <c r="AA895" i="4"/>
  <c r="AA896" i="4"/>
  <c r="AA897" i="4"/>
  <c r="AA898" i="4"/>
  <c r="AA899" i="4"/>
  <c r="AA900" i="4"/>
  <c r="AA901" i="4"/>
  <c r="AA902" i="4"/>
  <c r="AA903" i="4"/>
  <c r="AA904" i="4"/>
  <c r="AA905" i="4"/>
  <c r="AA906" i="4"/>
  <c r="AA907" i="4"/>
  <c r="AA908" i="4"/>
  <c r="AA909" i="4"/>
  <c r="AA910" i="4"/>
  <c r="AA911" i="4"/>
  <c r="AA912" i="4"/>
  <c r="AA913" i="4"/>
  <c r="AA914" i="4"/>
  <c r="AA915" i="4"/>
  <c r="AA916" i="4"/>
  <c r="AA917" i="4"/>
  <c r="AA918" i="4"/>
  <c r="AA919" i="4"/>
  <c r="AA920" i="4"/>
  <c r="AA921" i="4"/>
  <c r="AA922" i="4"/>
  <c r="AA923" i="4"/>
  <c r="AA924" i="4"/>
  <c r="AA925" i="4"/>
  <c r="AA926" i="4"/>
  <c r="AA927" i="4"/>
  <c r="AA928" i="4"/>
  <c r="AA929" i="4"/>
  <c r="AA930" i="4"/>
  <c r="AA931" i="4"/>
  <c r="AA932" i="4"/>
  <c r="AA933" i="4"/>
  <c r="AA934" i="4"/>
  <c r="AA935" i="4"/>
  <c r="AA936" i="4"/>
  <c r="AA937" i="4"/>
  <c r="AA938" i="4"/>
  <c r="AA939" i="4"/>
  <c r="AA940" i="4"/>
  <c r="AA941" i="4"/>
  <c r="AA942" i="4"/>
  <c r="AA943" i="4"/>
  <c r="AA944" i="4"/>
  <c r="AA945" i="4"/>
  <c r="AA946" i="4"/>
  <c r="AA947" i="4"/>
  <c r="AA948" i="4"/>
  <c r="AA949" i="4"/>
  <c r="AA950" i="4"/>
  <c r="AA951" i="4"/>
  <c r="AA952" i="4"/>
  <c r="AA953" i="4"/>
  <c r="AA954" i="4"/>
  <c r="AA955" i="4"/>
  <c r="AA956" i="4"/>
  <c r="AA957" i="4"/>
  <c r="AA958" i="4"/>
  <c r="AA959" i="4"/>
  <c r="AA960" i="4"/>
  <c r="AA961" i="4"/>
  <c r="AA962" i="4"/>
  <c r="AA963" i="4"/>
  <c r="AA964" i="4"/>
  <c r="AA965" i="4"/>
  <c r="AA966" i="4"/>
  <c r="AA967" i="4"/>
  <c r="AA968" i="4"/>
  <c r="AA969" i="4"/>
  <c r="AA970" i="4"/>
  <c r="AA971" i="4"/>
  <c r="AA972" i="4"/>
  <c r="AA973" i="4"/>
  <c r="AA974" i="4"/>
  <c r="AA975" i="4"/>
  <c r="AA976" i="4"/>
  <c r="AA977" i="4"/>
  <c r="AA978" i="4"/>
  <c r="AA979" i="4"/>
  <c r="AA980" i="4"/>
  <c r="AA981" i="4"/>
  <c r="AA982" i="4"/>
  <c r="AA983" i="4"/>
  <c r="AA984" i="4"/>
  <c r="AA985" i="4"/>
  <c r="AA986" i="4"/>
  <c r="AA987" i="4"/>
  <c r="AA988" i="4"/>
  <c r="AA989" i="4"/>
  <c r="AA990" i="4"/>
  <c r="AA991" i="4"/>
  <c r="AA992" i="4"/>
  <c r="AA993" i="4"/>
  <c r="AA994" i="4"/>
  <c r="AA995" i="4"/>
  <c r="AA996" i="4"/>
  <c r="AA997" i="4"/>
  <c r="AA998" i="4"/>
  <c r="AA999" i="4"/>
  <c r="AA1000" i="4"/>
  <c r="O642"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O763" i="4"/>
  <c r="O764" i="4"/>
  <c r="O765" i="4"/>
  <c r="O766" i="4"/>
  <c r="O767" i="4"/>
  <c r="O768" i="4"/>
  <c r="O769" i="4"/>
  <c r="O770" i="4"/>
  <c r="O771" i="4"/>
  <c r="O772" i="4"/>
  <c r="O773" i="4"/>
  <c r="O774" i="4"/>
  <c r="O775" i="4"/>
  <c r="O776" i="4"/>
  <c r="O777" i="4"/>
  <c r="O778" i="4"/>
  <c r="O779" i="4"/>
  <c r="O780" i="4"/>
  <c r="O781" i="4"/>
  <c r="O782" i="4"/>
  <c r="O783" i="4"/>
  <c r="O784" i="4"/>
  <c r="O785" i="4"/>
  <c r="O786" i="4"/>
  <c r="O787" i="4"/>
  <c r="O788" i="4"/>
  <c r="O789" i="4"/>
  <c r="O790" i="4"/>
  <c r="O791" i="4"/>
  <c r="O792" i="4"/>
  <c r="O793" i="4"/>
  <c r="O794" i="4"/>
  <c r="O795" i="4"/>
  <c r="O796" i="4"/>
  <c r="O797" i="4"/>
  <c r="O798" i="4"/>
  <c r="O799" i="4"/>
  <c r="O800" i="4"/>
  <c r="O801" i="4"/>
  <c r="O802" i="4"/>
  <c r="O803" i="4"/>
  <c r="O804" i="4"/>
  <c r="O805" i="4"/>
  <c r="O806" i="4"/>
  <c r="O807" i="4"/>
  <c r="O808" i="4"/>
  <c r="O809" i="4"/>
  <c r="O810" i="4"/>
  <c r="O811" i="4"/>
  <c r="O812" i="4"/>
  <c r="O813" i="4"/>
  <c r="O814" i="4"/>
  <c r="O815" i="4"/>
  <c r="O816" i="4"/>
  <c r="O817" i="4"/>
  <c r="O818" i="4"/>
  <c r="O819" i="4"/>
  <c r="O820" i="4"/>
  <c r="O821" i="4"/>
  <c r="O822" i="4"/>
  <c r="O823" i="4"/>
  <c r="O824" i="4"/>
  <c r="O825" i="4"/>
  <c r="O826" i="4"/>
  <c r="O827" i="4"/>
  <c r="O828" i="4"/>
  <c r="O829" i="4"/>
  <c r="O830" i="4"/>
  <c r="O831" i="4"/>
  <c r="O832" i="4"/>
  <c r="O833" i="4"/>
  <c r="O834" i="4"/>
  <c r="O835" i="4"/>
  <c r="O836" i="4"/>
  <c r="O837" i="4"/>
  <c r="O838" i="4"/>
  <c r="O839" i="4"/>
  <c r="O840" i="4"/>
  <c r="O841" i="4"/>
  <c r="O842" i="4"/>
  <c r="O843" i="4"/>
  <c r="O844" i="4"/>
  <c r="O845" i="4"/>
  <c r="O846" i="4"/>
  <c r="O847" i="4"/>
  <c r="O848" i="4"/>
  <c r="O849" i="4"/>
  <c r="O850" i="4"/>
  <c r="O851" i="4"/>
  <c r="O852" i="4"/>
  <c r="O853" i="4"/>
  <c r="O854" i="4"/>
  <c r="O855" i="4"/>
  <c r="O856" i="4"/>
  <c r="O857" i="4"/>
  <c r="O858" i="4"/>
  <c r="O859" i="4"/>
  <c r="O860" i="4"/>
  <c r="O861" i="4"/>
  <c r="O862" i="4"/>
  <c r="O863" i="4"/>
  <c r="O864" i="4"/>
  <c r="O865" i="4"/>
  <c r="O866" i="4"/>
  <c r="O867" i="4"/>
  <c r="O868" i="4"/>
  <c r="O869" i="4"/>
  <c r="O870" i="4"/>
  <c r="O871" i="4"/>
  <c r="O872" i="4"/>
  <c r="O873" i="4"/>
  <c r="O874" i="4"/>
  <c r="O875" i="4"/>
  <c r="O876" i="4"/>
  <c r="O877" i="4"/>
  <c r="O878" i="4"/>
  <c r="O879" i="4"/>
  <c r="O880" i="4"/>
  <c r="O881" i="4"/>
  <c r="O882" i="4"/>
  <c r="O883" i="4"/>
  <c r="O884" i="4"/>
  <c r="O885" i="4"/>
  <c r="O886" i="4"/>
  <c r="O887" i="4"/>
  <c r="O888" i="4"/>
  <c r="O889" i="4"/>
  <c r="O890" i="4"/>
  <c r="O891" i="4"/>
  <c r="O892" i="4"/>
  <c r="O893"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950" i="4"/>
  <c r="O951" i="4"/>
  <c r="O952" i="4"/>
  <c r="O953" i="4"/>
  <c r="O954" i="4"/>
  <c r="O955" i="4"/>
  <c r="O956" i="4"/>
  <c r="O957" i="4"/>
  <c r="O958" i="4"/>
  <c r="O959" i="4"/>
  <c r="O960" i="4"/>
  <c r="O961" i="4"/>
  <c r="O962" i="4"/>
  <c r="O963" i="4"/>
  <c r="O964" i="4"/>
  <c r="O965" i="4"/>
  <c r="O966" i="4"/>
  <c r="O967" i="4"/>
  <c r="O968" i="4"/>
  <c r="O969" i="4"/>
  <c r="O970" i="4"/>
  <c r="O971" i="4"/>
  <c r="O972" i="4"/>
  <c r="O973" i="4"/>
  <c r="O974" i="4"/>
  <c r="O975" i="4"/>
  <c r="O976" i="4"/>
  <c r="O977" i="4"/>
  <c r="O978" i="4"/>
  <c r="O979" i="4"/>
  <c r="O980" i="4"/>
  <c r="O981" i="4"/>
  <c r="O982" i="4"/>
  <c r="O983" i="4"/>
  <c r="O984" i="4"/>
  <c r="O985" i="4"/>
  <c r="O986" i="4"/>
  <c r="O987" i="4"/>
  <c r="O988" i="4"/>
  <c r="O989" i="4"/>
  <c r="O990" i="4"/>
  <c r="O991" i="4"/>
  <c r="O992" i="4"/>
  <c r="O993" i="4"/>
  <c r="O994" i="4"/>
  <c r="O995" i="4"/>
  <c r="O996" i="4"/>
  <c r="O997" i="4"/>
  <c r="O998" i="4"/>
  <c r="O999" i="4"/>
  <c r="O1000" i="4"/>
  <c r="N642" i="4"/>
  <c r="N643" i="4"/>
  <c r="N644" i="4"/>
  <c r="N645" i="4"/>
  <c r="N646" i="4"/>
  <c r="N647" i="4"/>
  <c r="N648" i="4"/>
  <c r="N649" i="4"/>
  <c r="N650" i="4"/>
  <c r="N651"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686" i="4"/>
  <c r="N687" i="4"/>
  <c r="N688" i="4"/>
  <c r="N689" i="4"/>
  <c r="N690" i="4"/>
  <c r="N691" i="4"/>
  <c r="N692" i="4"/>
  <c r="N693" i="4"/>
  <c r="N694" i="4"/>
  <c r="N695" i="4"/>
  <c r="N696" i="4"/>
  <c r="N697" i="4"/>
  <c r="N698" i="4"/>
  <c r="N699" i="4"/>
  <c r="N700" i="4"/>
  <c r="N701" i="4"/>
  <c r="N702" i="4"/>
  <c r="N703" i="4"/>
  <c r="N704" i="4"/>
  <c r="N705" i="4"/>
  <c r="N706" i="4"/>
  <c r="N707" i="4"/>
  <c r="N708" i="4"/>
  <c r="N709" i="4"/>
  <c r="N710" i="4"/>
  <c r="N711" i="4"/>
  <c r="N712" i="4"/>
  <c r="N713" i="4"/>
  <c r="N714" i="4"/>
  <c r="N715" i="4"/>
  <c r="N716" i="4"/>
  <c r="N717" i="4"/>
  <c r="N718" i="4"/>
  <c r="N719" i="4"/>
  <c r="N720" i="4"/>
  <c r="N721" i="4"/>
  <c r="N722" i="4"/>
  <c r="N723" i="4"/>
  <c r="N724" i="4"/>
  <c r="N725" i="4"/>
  <c r="N726" i="4"/>
  <c r="N727" i="4"/>
  <c r="N728" i="4"/>
  <c r="N729" i="4"/>
  <c r="N730" i="4"/>
  <c r="N731" i="4"/>
  <c r="N732" i="4"/>
  <c r="N733" i="4"/>
  <c r="N734" i="4"/>
  <c r="N735" i="4"/>
  <c r="N736" i="4"/>
  <c r="N737" i="4"/>
  <c r="N738" i="4"/>
  <c r="N739" i="4"/>
  <c r="N740" i="4"/>
  <c r="N741" i="4"/>
  <c r="N742" i="4"/>
  <c r="N743" i="4"/>
  <c r="N744" i="4"/>
  <c r="N745" i="4"/>
  <c r="N746" i="4"/>
  <c r="N747" i="4"/>
  <c r="N748" i="4"/>
  <c r="N749" i="4"/>
  <c r="N750" i="4"/>
  <c r="N751" i="4"/>
  <c r="N752" i="4"/>
  <c r="N753" i="4"/>
  <c r="N754" i="4"/>
  <c r="N755" i="4"/>
  <c r="N756" i="4"/>
  <c r="N757" i="4"/>
  <c r="N758" i="4"/>
  <c r="N759" i="4"/>
  <c r="N760" i="4"/>
  <c r="N761" i="4"/>
  <c r="N762" i="4"/>
  <c r="N763" i="4"/>
  <c r="N764" i="4"/>
  <c r="N765" i="4"/>
  <c r="N766" i="4"/>
  <c r="N767" i="4"/>
  <c r="N768" i="4"/>
  <c r="N769" i="4"/>
  <c r="N770" i="4"/>
  <c r="N771" i="4"/>
  <c r="N772" i="4"/>
  <c r="N773" i="4"/>
  <c r="N774" i="4"/>
  <c r="N775" i="4"/>
  <c r="N776" i="4"/>
  <c r="N777" i="4"/>
  <c r="N778" i="4"/>
  <c r="N779" i="4"/>
  <c r="N780" i="4"/>
  <c r="N781" i="4"/>
  <c r="N782" i="4"/>
  <c r="N783" i="4"/>
  <c r="N784" i="4"/>
  <c r="N785" i="4"/>
  <c r="N786" i="4"/>
  <c r="N787" i="4"/>
  <c r="N788" i="4"/>
  <c r="N789" i="4"/>
  <c r="N790" i="4"/>
  <c r="N791" i="4"/>
  <c r="N792" i="4"/>
  <c r="N793" i="4"/>
  <c r="N794" i="4"/>
  <c r="N795" i="4"/>
  <c r="N796" i="4"/>
  <c r="N797" i="4"/>
  <c r="N798" i="4"/>
  <c r="N799" i="4"/>
  <c r="N800" i="4"/>
  <c r="N801" i="4"/>
  <c r="N802" i="4"/>
  <c r="N803" i="4"/>
  <c r="N804" i="4"/>
  <c r="N805" i="4"/>
  <c r="N806" i="4"/>
  <c r="N807" i="4"/>
  <c r="N808" i="4"/>
  <c r="N809" i="4"/>
  <c r="N810" i="4"/>
  <c r="N811" i="4"/>
  <c r="N812" i="4"/>
  <c r="N813" i="4"/>
  <c r="N814" i="4"/>
  <c r="N815" i="4"/>
  <c r="N816" i="4"/>
  <c r="N817" i="4"/>
  <c r="N818" i="4"/>
  <c r="N819" i="4"/>
  <c r="N820" i="4"/>
  <c r="N821" i="4"/>
  <c r="N822" i="4"/>
  <c r="N823" i="4"/>
  <c r="N824" i="4"/>
  <c r="N825" i="4"/>
  <c r="N826" i="4"/>
  <c r="N827" i="4"/>
  <c r="N828" i="4"/>
  <c r="N829" i="4"/>
  <c r="N830" i="4"/>
  <c r="N831" i="4"/>
  <c r="N832" i="4"/>
  <c r="N833" i="4"/>
  <c r="N834" i="4"/>
  <c r="N835" i="4"/>
  <c r="N836" i="4"/>
  <c r="N837" i="4"/>
  <c r="N838" i="4"/>
  <c r="N839" i="4"/>
  <c r="N840" i="4"/>
  <c r="N841" i="4"/>
  <c r="N842" i="4"/>
  <c r="N843" i="4"/>
  <c r="N844" i="4"/>
  <c r="N845" i="4"/>
  <c r="N846" i="4"/>
  <c r="N847" i="4"/>
  <c r="N848" i="4"/>
  <c r="N849" i="4"/>
  <c r="N850" i="4"/>
  <c r="N851" i="4"/>
  <c r="N852" i="4"/>
  <c r="N853" i="4"/>
  <c r="N854" i="4"/>
  <c r="N855" i="4"/>
  <c r="N856" i="4"/>
  <c r="N857" i="4"/>
  <c r="N858" i="4"/>
  <c r="N859" i="4"/>
  <c r="N860" i="4"/>
  <c r="N861" i="4"/>
  <c r="N862" i="4"/>
  <c r="N863" i="4"/>
  <c r="N864" i="4"/>
  <c r="N865" i="4"/>
  <c r="N866" i="4"/>
  <c r="N867" i="4"/>
  <c r="N868" i="4"/>
  <c r="N869" i="4"/>
  <c r="N870" i="4"/>
  <c r="N871" i="4"/>
  <c r="N872" i="4"/>
  <c r="N873" i="4"/>
  <c r="N874" i="4"/>
  <c r="N875" i="4"/>
  <c r="N876" i="4"/>
  <c r="N877" i="4"/>
  <c r="N878" i="4"/>
  <c r="N879" i="4"/>
  <c r="N880" i="4"/>
  <c r="N881" i="4"/>
  <c r="N882" i="4"/>
  <c r="N883" i="4"/>
  <c r="N884" i="4"/>
  <c r="N885" i="4"/>
  <c r="N886" i="4"/>
  <c r="N887" i="4"/>
  <c r="N888" i="4"/>
  <c r="N889" i="4"/>
  <c r="N890" i="4"/>
  <c r="N891" i="4"/>
  <c r="N892" i="4"/>
  <c r="N893" i="4"/>
  <c r="N894" i="4"/>
  <c r="N895" i="4"/>
  <c r="N896" i="4"/>
  <c r="N897" i="4"/>
  <c r="N898" i="4"/>
  <c r="N899" i="4"/>
  <c r="N900"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931" i="4"/>
  <c r="N932" i="4"/>
  <c r="N933" i="4"/>
  <c r="N934" i="4"/>
  <c r="N935" i="4"/>
  <c r="N936" i="4"/>
  <c r="N937" i="4"/>
  <c r="N938" i="4"/>
  <c r="N939" i="4"/>
  <c r="N940" i="4"/>
  <c r="N941" i="4"/>
  <c r="N942" i="4"/>
  <c r="N943" i="4"/>
  <c r="N944" i="4"/>
  <c r="N945" i="4"/>
  <c r="N946" i="4"/>
  <c r="N947" i="4"/>
  <c r="N948" i="4"/>
  <c r="N949" i="4"/>
  <c r="N950" i="4"/>
  <c r="N951" i="4"/>
  <c r="N952" i="4"/>
  <c r="N953" i="4"/>
  <c r="N954" i="4"/>
  <c r="N955" i="4"/>
  <c r="N956" i="4"/>
  <c r="N957" i="4"/>
  <c r="N958" i="4"/>
  <c r="N959" i="4"/>
  <c r="N960" i="4"/>
  <c r="N961" i="4"/>
  <c r="N962" i="4"/>
  <c r="N963" i="4"/>
  <c r="N964" i="4"/>
  <c r="N965" i="4"/>
  <c r="N966" i="4"/>
  <c r="N967" i="4"/>
  <c r="N968" i="4"/>
  <c r="N969" i="4"/>
  <c r="N970" i="4"/>
  <c r="N971" i="4"/>
  <c r="N972" i="4"/>
  <c r="N973" i="4"/>
  <c r="N974" i="4"/>
  <c r="N975" i="4"/>
  <c r="N976" i="4"/>
  <c r="N977" i="4"/>
  <c r="N978" i="4"/>
  <c r="N979" i="4"/>
  <c r="N980" i="4"/>
  <c r="N981" i="4"/>
  <c r="N982" i="4"/>
  <c r="N983" i="4"/>
  <c r="N984" i="4"/>
  <c r="N985" i="4"/>
  <c r="N986" i="4"/>
  <c r="N987" i="4"/>
  <c r="N988" i="4"/>
  <c r="N989" i="4"/>
  <c r="N990" i="4"/>
  <c r="N991" i="4"/>
  <c r="N992" i="4"/>
  <c r="N993" i="4"/>
  <c r="N994" i="4"/>
  <c r="N995" i="4"/>
  <c r="N996" i="4"/>
  <c r="N997" i="4"/>
  <c r="N998" i="4"/>
  <c r="N999" i="4"/>
  <c r="N1000"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M955" i="4"/>
  <c r="M956" i="4"/>
  <c r="M957" i="4"/>
  <c r="M958" i="4"/>
  <c r="M959" i="4"/>
  <c r="M960" i="4"/>
  <c r="M961" i="4"/>
  <c r="M962" i="4"/>
  <c r="M963" i="4"/>
  <c r="M964" i="4"/>
  <c r="M965" i="4"/>
  <c r="M966" i="4"/>
  <c r="M967" i="4"/>
  <c r="M968" i="4"/>
  <c r="M969" i="4"/>
  <c r="M970" i="4"/>
  <c r="M971" i="4"/>
  <c r="M972" i="4"/>
  <c r="M973" i="4"/>
  <c r="M974" i="4"/>
  <c r="M975" i="4"/>
  <c r="M976" i="4"/>
  <c r="M977" i="4"/>
  <c r="M978" i="4"/>
  <c r="M979" i="4"/>
  <c r="M980" i="4"/>
  <c r="M981" i="4"/>
  <c r="M982" i="4"/>
  <c r="M983" i="4"/>
  <c r="M984" i="4"/>
  <c r="M985" i="4"/>
  <c r="M986" i="4"/>
  <c r="M987" i="4"/>
  <c r="M988" i="4"/>
  <c r="M989" i="4"/>
  <c r="M990" i="4"/>
  <c r="M991" i="4"/>
  <c r="M992" i="4"/>
  <c r="M993" i="4"/>
  <c r="M994" i="4"/>
  <c r="M995" i="4"/>
  <c r="M996" i="4"/>
  <c r="M997" i="4"/>
  <c r="M998" i="4"/>
  <c r="M999" i="4"/>
  <c r="M1000" i="4"/>
  <c r="L642" i="4"/>
  <c r="L643" i="4"/>
  <c r="L644" i="4"/>
  <c r="L645" i="4"/>
  <c r="L646" i="4"/>
  <c r="L647" i="4"/>
  <c r="L648" i="4"/>
  <c r="L649" i="4"/>
  <c r="L650" i="4"/>
  <c r="L651" i="4"/>
  <c r="L652" i="4"/>
  <c r="L653" i="4"/>
  <c r="L654" i="4"/>
  <c r="L655" i="4"/>
  <c r="L656" i="4"/>
  <c r="L657" i="4"/>
  <c r="L658" i="4"/>
  <c r="L659" i="4"/>
  <c r="L660" i="4"/>
  <c r="L661" i="4"/>
  <c r="L662" i="4"/>
  <c r="L663" i="4"/>
  <c r="L664" i="4"/>
  <c r="L665" i="4"/>
  <c r="L666" i="4"/>
  <c r="L667" i="4"/>
  <c r="L668" i="4"/>
  <c r="L669" i="4"/>
  <c r="L670" i="4"/>
  <c r="L671" i="4"/>
  <c r="L672" i="4"/>
  <c r="L673" i="4"/>
  <c r="L674" i="4"/>
  <c r="L675" i="4"/>
  <c r="L676" i="4"/>
  <c r="L677" i="4"/>
  <c r="L678" i="4"/>
  <c r="L679" i="4"/>
  <c r="L680" i="4"/>
  <c r="L681" i="4"/>
  <c r="L682" i="4"/>
  <c r="L683" i="4"/>
  <c r="L684" i="4"/>
  <c r="L685" i="4"/>
  <c r="L686" i="4"/>
  <c r="L687" i="4"/>
  <c r="L688" i="4"/>
  <c r="L689" i="4"/>
  <c r="L690" i="4"/>
  <c r="L691" i="4"/>
  <c r="L692" i="4"/>
  <c r="L693" i="4"/>
  <c r="L694" i="4"/>
  <c r="L695" i="4"/>
  <c r="L696" i="4"/>
  <c r="L697" i="4"/>
  <c r="L698" i="4"/>
  <c r="L699" i="4"/>
  <c r="L700" i="4"/>
  <c r="L701" i="4"/>
  <c r="L702" i="4"/>
  <c r="L703" i="4"/>
  <c r="L704" i="4"/>
  <c r="L705" i="4"/>
  <c r="L706" i="4"/>
  <c r="L707" i="4"/>
  <c r="L708" i="4"/>
  <c r="L709" i="4"/>
  <c r="L710" i="4"/>
  <c r="L711" i="4"/>
  <c r="L712" i="4"/>
  <c r="L713" i="4"/>
  <c r="L714" i="4"/>
  <c r="L715" i="4"/>
  <c r="L716" i="4"/>
  <c r="L717" i="4"/>
  <c r="L718" i="4"/>
  <c r="L719" i="4"/>
  <c r="L720" i="4"/>
  <c r="L721" i="4"/>
  <c r="L722" i="4"/>
  <c r="L723" i="4"/>
  <c r="L724" i="4"/>
  <c r="L725" i="4"/>
  <c r="L726" i="4"/>
  <c r="L727" i="4"/>
  <c r="L728" i="4"/>
  <c r="L729" i="4"/>
  <c r="L730" i="4"/>
  <c r="L731" i="4"/>
  <c r="L732" i="4"/>
  <c r="L733" i="4"/>
  <c r="L734" i="4"/>
  <c r="L735" i="4"/>
  <c r="L736" i="4"/>
  <c r="L737" i="4"/>
  <c r="L738" i="4"/>
  <c r="L739" i="4"/>
  <c r="L740" i="4"/>
  <c r="L741" i="4"/>
  <c r="L742" i="4"/>
  <c r="L743" i="4"/>
  <c r="L744" i="4"/>
  <c r="L745" i="4"/>
  <c r="L746" i="4"/>
  <c r="L747" i="4"/>
  <c r="L748" i="4"/>
  <c r="L749" i="4"/>
  <c r="L750" i="4"/>
  <c r="L751" i="4"/>
  <c r="L752" i="4"/>
  <c r="L753" i="4"/>
  <c r="L754" i="4"/>
  <c r="L755" i="4"/>
  <c r="L756" i="4"/>
  <c r="L757" i="4"/>
  <c r="L758" i="4"/>
  <c r="L759" i="4"/>
  <c r="L760" i="4"/>
  <c r="L761" i="4"/>
  <c r="L762" i="4"/>
  <c r="L763" i="4"/>
  <c r="L764" i="4"/>
  <c r="L765" i="4"/>
  <c r="L766" i="4"/>
  <c r="L767" i="4"/>
  <c r="L768" i="4"/>
  <c r="L769" i="4"/>
  <c r="L770" i="4"/>
  <c r="L771" i="4"/>
  <c r="L772" i="4"/>
  <c r="L773" i="4"/>
  <c r="L774" i="4"/>
  <c r="L775" i="4"/>
  <c r="L776" i="4"/>
  <c r="L777" i="4"/>
  <c r="L778" i="4"/>
  <c r="L779" i="4"/>
  <c r="L780" i="4"/>
  <c r="L781" i="4"/>
  <c r="L782" i="4"/>
  <c r="L783" i="4"/>
  <c r="L784" i="4"/>
  <c r="L785" i="4"/>
  <c r="L786" i="4"/>
  <c r="L787" i="4"/>
  <c r="L788" i="4"/>
  <c r="L789" i="4"/>
  <c r="L790" i="4"/>
  <c r="L791" i="4"/>
  <c r="L792" i="4"/>
  <c r="L793" i="4"/>
  <c r="L794" i="4"/>
  <c r="L795" i="4"/>
  <c r="L796" i="4"/>
  <c r="L797" i="4"/>
  <c r="L798" i="4"/>
  <c r="L799" i="4"/>
  <c r="L800" i="4"/>
  <c r="L801" i="4"/>
  <c r="L802" i="4"/>
  <c r="L803" i="4"/>
  <c r="L804" i="4"/>
  <c r="L805" i="4"/>
  <c r="L806" i="4"/>
  <c r="L807" i="4"/>
  <c r="L808" i="4"/>
  <c r="L809" i="4"/>
  <c r="L810" i="4"/>
  <c r="L811" i="4"/>
  <c r="L812" i="4"/>
  <c r="L813" i="4"/>
  <c r="L814" i="4"/>
  <c r="L815" i="4"/>
  <c r="L816" i="4"/>
  <c r="L817" i="4"/>
  <c r="L818" i="4"/>
  <c r="L819" i="4"/>
  <c r="L820" i="4"/>
  <c r="L821" i="4"/>
  <c r="L822" i="4"/>
  <c r="L823" i="4"/>
  <c r="L824" i="4"/>
  <c r="L825" i="4"/>
  <c r="L826" i="4"/>
  <c r="L827" i="4"/>
  <c r="L828" i="4"/>
  <c r="L829" i="4"/>
  <c r="L830" i="4"/>
  <c r="L831" i="4"/>
  <c r="L832" i="4"/>
  <c r="L833" i="4"/>
  <c r="L834" i="4"/>
  <c r="L835" i="4"/>
  <c r="L836" i="4"/>
  <c r="L837" i="4"/>
  <c r="L838" i="4"/>
  <c r="L839" i="4"/>
  <c r="L840" i="4"/>
  <c r="L841" i="4"/>
  <c r="L842" i="4"/>
  <c r="L843" i="4"/>
  <c r="L844" i="4"/>
  <c r="L845" i="4"/>
  <c r="L846" i="4"/>
  <c r="L847" i="4"/>
  <c r="L848" i="4"/>
  <c r="L849" i="4"/>
  <c r="L850" i="4"/>
  <c r="L851" i="4"/>
  <c r="L852" i="4"/>
  <c r="L853" i="4"/>
  <c r="L854" i="4"/>
  <c r="L855" i="4"/>
  <c r="L856" i="4"/>
  <c r="L857" i="4"/>
  <c r="L858" i="4"/>
  <c r="L859" i="4"/>
  <c r="L860" i="4"/>
  <c r="L861" i="4"/>
  <c r="L862" i="4"/>
  <c r="L863" i="4"/>
  <c r="L864" i="4"/>
  <c r="L865" i="4"/>
  <c r="L866" i="4"/>
  <c r="L867" i="4"/>
  <c r="L868" i="4"/>
  <c r="L869" i="4"/>
  <c r="L870" i="4"/>
  <c r="L871" i="4"/>
  <c r="L872" i="4"/>
  <c r="L873" i="4"/>
  <c r="L874" i="4"/>
  <c r="L875" i="4"/>
  <c r="L876" i="4"/>
  <c r="L877" i="4"/>
  <c r="L878" i="4"/>
  <c r="L879" i="4"/>
  <c r="L880" i="4"/>
  <c r="L881" i="4"/>
  <c r="L882" i="4"/>
  <c r="L883" i="4"/>
  <c r="L884" i="4"/>
  <c r="L885" i="4"/>
  <c r="L886" i="4"/>
  <c r="L887" i="4"/>
  <c r="L888" i="4"/>
  <c r="L889" i="4"/>
  <c r="L890" i="4"/>
  <c r="L891" i="4"/>
  <c r="L892" i="4"/>
  <c r="L893" i="4"/>
  <c r="L894" i="4"/>
  <c r="L895" i="4"/>
  <c r="L896" i="4"/>
  <c r="L897" i="4"/>
  <c r="L898" i="4"/>
  <c r="L899" i="4"/>
  <c r="L900" i="4"/>
  <c r="L901" i="4"/>
  <c r="L902" i="4"/>
  <c r="L903" i="4"/>
  <c r="L904" i="4"/>
  <c r="L905" i="4"/>
  <c r="L906" i="4"/>
  <c r="L907" i="4"/>
  <c r="L908" i="4"/>
  <c r="L909" i="4"/>
  <c r="L910" i="4"/>
  <c r="L911" i="4"/>
  <c r="L912" i="4"/>
  <c r="L913" i="4"/>
  <c r="L914" i="4"/>
  <c r="L915" i="4"/>
  <c r="L916" i="4"/>
  <c r="L917" i="4"/>
  <c r="L918" i="4"/>
  <c r="L919" i="4"/>
  <c r="L920" i="4"/>
  <c r="L921" i="4"/>
  <c r="L922" i="4"/>
  <c r="L923" i="4"/>
  <c r="L924" i="4"/>
  <c r="L925" i="4"/>
  <c r="L926" i="4"/>
  <c r="L927" i="4"/>
  <c r="L928" i="4"/>
  <c r="L929" i="4"/>
  <c r="L930" i="4"/>
  <c r="L931" i="4"/>
  <c r="L932" i="4"/>
  <c r="L933" i="4"/>
  <c r="L934" i="4"/>
  <c r="L935" i="4"/>
  <c r="L936" i="4"/>
  <c r="L937" i="4"/>
  <c r="L938" i="4"/>
  <c r="L939" i="4"/>
  <c r="L940" i="4"/>
  <c r="L941" i="4"/>
  <c r="L942" i="4"/>
  <c r="L943" i="4"/>
  <c r="L944" i="4"/>
  <c r="L945" i="4"/>
  <c r="L946" i="4"/>
  <c r="L947" i="4"/>
  <c r="L948" i="4"/>
  <c r="L949" i="4"/>
  <c r="L950" i="4"/>
  <c r="L951" i="4"/>
  <c r="L952" i="4"/>
  <c r="L953" i="4"/>
  <c r="L954" i="4"/>
  <c r="L955" i="4"/>
  <c r="L956" i="4"/>
  <c r="L957" i="4"/>
  <c r="L958" i="4"/>
  <c r="L959" i="4"/>
  <c r="L960" i="4"/>
  <c r="L961" i="4"/>
  <c r="L962" i="4"/>
  <c r="L963" i="4"/>
  <c r="L964" i="4"/>
  <c r="L965" i="4"/>
  <c r="L966" i="4"/>
  <c r="L967" i="4"/>
  <c r="L968" i="4"/>
  <c r="L969" i="4"/>
  <c r="L970" i="4"/>
  <c r="L971" i="4"/>
  <c r="L972" i="4"/>
  <c r="L973" i="4"/>
  <c r="L974" i="4"/>
  <c r="L975" i="4"/>
  <c r="L976" i="4"/>
  <c r="L977" i="4"/>
  <c r="L978" i="4"/>
  <c r="L979" i="4"/>
  <c r="L980" i="4"/>
  <c r="L981" i="4"/>
  <c r="L982" i="4"/>
  <c r="L983" i="4"/>
  <c r="L984" i="4"/>
  <c r="L985" i="4"/>
  <c r="L986" i="4"/>
  <c r="L987" i="4"/>
  <c r="L988" i="4"/>
  <c r="L989" i="4"/>
  <c r="L990" i="4"/>
  <c r="L991" i="4"/>
  <c r="L992" i="4"/>
  <c r="L993" i="4"/>
  <c r="L994" i="4"/>
  <c r="L995" i="4"/>
  <c r="L996" i="4"/>
  <c r="L997" i="4"/>
  <c r="L998" i="4"/>
  <c r="L999" i="4"/>
  <c r="L1000" i="4"/>
  <c r="K642" i="4"/>
  <c r="K643" i="4"/>
  <c r="K644" i="4"/>
  <c r="K645" i="4"/>
  <c r="K646" i="4"/>
  <c r="K647" i="4"/>
  <c r="K648" i="4"/>
  <c r="K649" i="4"/>
  <c r="K650" i="4"/>
  <c r="K651" i="4"/>
  <c r="K652" i="4"/>
  <c r="K653" i="4"/>
  <c r="K654" i="4"/>
  <c r="K655" i="4"/>
  <c r="K656" i="4"/>
  <c r="K657" i="4"/>
  <c r="K658" i="4"/>
  <c r="K659" i="4"/>
  <c r="K660" i="4"/>
  <c r="K661" i="4"/>
  <c r="K662" i="4"/>
  <c r="K663" i="4"/>
  <c r="K664" i="4"/>
  <c r="K665" i="4"/>
  <c r="K666" i="4"/>
  <c r="K667" i="4"/>
  <c r="K668" i="4"/>
  <c r="K669" i="4"/>
  <c r="K670" i="4"/>
  <c r="K671" i="4"/>
  <c r="K672" i="4"/>
  <c r="K673" i="4"/>
  <c r="K674" i="4"/>
  <c r="K675" i="4"/>
  <c r="K676" i="4"/>
  <c r="K677" i="4"/>
  <c r="K678" i="4"/>
  <c r="K679" i="4"/>
  <c r="K680" i="4"/>
  <c r="K681" i="4"/>
  <c r="K682" i="4"/>
  <c r="K683" i="4"/>
  <c r="K684" i="4"/>
  <c r="K685" i="4"/>
  <c r="K686" i="4"/>
  <c r="K687" i="4"/>
  <c r="K688" i="4"/>
  <c r="K689" i="4"/>
  <c r="K690" i="4"/>
  <c r="K691" i="4"/>
  <c r="K692" i="4"/>
  <c r="K693" i="4"/>
  <c r="K694" i="4"/>
  <c r="K695" i="4"/>
  <c r="K696" i="4"/>
  <c r="K697" i="4"/>
  <c r="K698" i="4"/>
  <c r="K699" i="4"/>
  <c r="K700" i="4"/>
  <c r="K701" i="4"/>
  <c r="K702" i="4"/>
  <c r="K703" i="4"/>
  <c r="K704" i="4"/>
  <c r="K705" i="4"/>
  <c r="K706" i="4"/>
  <c r="K707" i="4"/>
  <c r="K708" i="4"/>
  <c r="K709" i="4"/>
  <c r="K710" i="4"/>
  <c r="K711" i="4"/>
  <c r="K712" i="4"/>
  <c r="K713" i="4"/>
  <c r="K714" i="4"/>
  <c r="K715" i="4"/>
  <c r="K716" i="4"/>
  <c r="K717" i="4"/>
  <c r="K718" i="4"/>
  <c r="K719" i="4"/>
  <c r="K720" i="4"/>
  <c r="K721" i="4"/>
  <c r="K722" i="4"/>
  <c r="K723" i="4"/>
  <c r="K724" i="4"/>
  <c r="K725" i="4"/>
  <c r="K726" i="4"/>
  <c r="K727" i="4"/>
  <c r="K728" i="4"/>
  <c r="K729" i="4"/>
  <c r="K730" i="4"/>
  <c r="K731" i="4"/>
  <c r="K732" i="4"/>
  <c r="K733" i="4"/>
  <c r="K734" i="4"/>
  <c r="K735" i="4"/>
  <c r="K736" i="4"/>
  <c r="K737" i="4"/>
  <c r="K738" i="4"/>
  <c r="K739" i="4"/>
  <c r="K740" i="4"/>
  <c r="K741" i="4"/>
  <c r="K742" i="4"/>
  <c r="K743" i="4"/>
  <c r="K744" i="4"/>
  <c r="K745" i="4"/>
  <c r="K746" i="4"/>
  <c r="K747" i="4"/>
  <c r="K748" i="4"/>
  <c r="K749" i="4"/>
  <c r="K750" i="4"/>
  <c r="K751" i="4"/>
  <c r="K752" i="4"/>
  <c r="K753" i="4"/>
  <c r="K754" i="4"/>
  <c r="K755" i="4"/>
  <c r="K756" i="4"/>
  <c r="K757" i="4"/>
  <c r="K758" i="4"/>
  <c r="K759" i="4"/>
  <c r="K760" i="4"/>
  <c r="K761" i="4"/>
  <c r="K762" i="4"/>
  <c r="K763" i="4"/>
  <c r="K764" i="4"/>
  <c r="K765" i="4"/>
  <c r="K766" i="4"/>
  <c r="K767" i="4"/>
  <c r="K768" i="4"/>
  <c r="K769" i="4"/>
  <c r="K770" i="4"/>
  <c r="K771" i="4"/>
  <c r="K772" i="4"/>
  <c r="K773" i="4"/>
  <c r="K774" i="4"/>
  <c r="K775" i="4"/>
  <c r="K776" i="4"/>
  <c r="K777" i="4"/>
  <c r="K778" i="4"/>
  <c r="K779" i="4"/>
  <c r="K780" i="4"/>
  <c r="K781" i="4"/>
  <c r="K782" i="4"/>
  <c r="K783" i="4"/>
  <c r="K784" i="4"/>
  <c r="K785" i="4"/>
  <c r="K786" i="4"/>
  <c r="K787" i="4"/>
  <c r="K788" i="4"/>
  <c r="K789" i="4"/>
  <c r="K790" i="4"/>
  <c r="K791" i="4"/>
  <c r="K792" i="4"/>
  <c r="K793" i="4"/>
  <c r="K794" i="4"/>
  <c r="K795" i="4"/>
  <c r="K796" i="4"/>
  <c r="K797" i="4"/>
  <c r="K798" i="4"/>
  <c r="K799" i="4"/>
  <c r="K800" i="4"/>
  <c r="K801" i="4"/>
  <c r="K802" i="4"/>
  <c r="K803" i="4"/>
  <c r="K804" i="4"/>
  <c r="K805" i="4"/>
  <c r="K806" i="4"/>
  <c r="K807" i="4"/>
  <c r="K808" i="4"/>
  <c r="K809" i="4"/>
  <c r="K810" i="4"/>
  <c r="K811" i="4"/>
  <c r="K812" i="4"/>
  <c r="K813" i="4"/>
  <c r="K814" i="4"/>
  <c r="K815" i="4"/>
  <c r="K816" i="4"/>
  <c r="K817" i="4"/>
  <c r="K818" i="4"/>
  <c r="K819" i="4"/>
  <c r="K820" i="4"/>
  <c r="K821" i="4"/>
  <c r="K822" i="4"/>
  <c r="K823" i="4"/>
  <c r="K824" i="4"/>
  <c r="K825" i="4"/>
  <c r="K826" i="4"/>
  <c r="K827" i="4"/>
  <c r="K828" i="4"/>
  <c r="K829" i="4"/>
  <c r="K830" i="4"/>
  <c r="K831" i="4"/>
  <c r="K832" i="4"/>
  <c r="K833" i="4"/>
  <c r="K834" i="4"/>
  <c r="K835" i="4"/>
  <c r="K836" i="4"/>
  <c r="K837" i="4"/>
  <c r="K838" i="4"/>
  <c r="K839" i="4"/>
  <c r="K840" i="4"/>
  <c r="K841" i="4"/>
  <c r="K842" i="4"/>
  <c r="K843" i="4"/>
  <c r="K844" i="4"/>
  <c r="K845" i="4"/>
  <c r="K846" i="4"/>
  <c r="K847" i="4"/>
  <c r="K848" i="4"/>
  <c r="K849" i="4"/>
  <c r="K850" i="4"/>
  <c r="K851" i="4"/>
  <c r="K852" i="4"/>
  <c r="K853" i="4"/>
  <c r="K854" i="4"/>
  <c r="K855" i="4"/>
  <c r="K856" i="4"/>
  <c r="K857" i="4"/>
  <c r="K858" i="4"/>
  <c r="K859" i="4"/>
  <c r="K860" i="4"/>
  <c r="K861" i="4"/>
  <c r="K862" i="4"/>
  <c r="K863" i="4"/>
  <c r="K864" i="4"/>
  <c r="K865" i="4"/>
  <c r="K866" i="4"/>
  <c r="K867" i="4"/>
  <c r="K868" i="4"/>
  <c r="K869" i="4"/>
  <c r="K870" i="4"/>
  <c r="K871" i="4"/>
  <c r="K872" i="4"/>
  <c r="K873" i="4"/>
  <c r="K874" i="4"/>
  <c r="K875" i="4"/>
  <c r="K876" i="4"/>
  <c r="K877" i="4"/>
  <c r="K878" i="4"/>
  <c r="K879" i="4"/>
  <c r="K880" i="4"/>
  <c r="K881" i="4"/>
  <c r="K882" i="4"/>
  <c r="K883" i="4"/>
  <c r="K884" i="4"/>
  <c r="K885" i="4"/>
  <c r="K886" i="4"/>
  <c r="K887" i="4"/>
  <c r="K888" i="4"/>
  <c r="K889" i="4"/>
  <c r="K890" i="4"/>
  <c r="K891" i="4"/>
  <c r="K892" i="4"/>
  <c r="K893" i="4"/>
  <c r="K894" i="4"/>
  <c r="K895" i="4"/>
  <c r="K896" i="4"/>
  <c r="K897" i="4"/>
  <c r="K898" i="4"/>
  <c r="K899" i="4"/>
  <c r="K900" i="4"/>
  <c r="K901" i="4"/>
  <c r="K902" i="4"/>
  <c r="K903" i="4"/>
  <c r="K904" i="4"/>
  <c r="K905" i="4"/>
  <c r="K906" i="4"/>
  <c r="K907" i="4"/>
  <c r="K908" i="4"/>
  <c r="K909" i="4"/>
  <c r="K910" i="4"/>
  <c r="K911" i="4"/>
  <c r="K912" i="4"/>
  <c r="K913" i="4"/>
  <c r="K914" i="4"/>
  <c r="K915" i="4"/>
  <c r="K916" i="4"/>
  <c r="K917" i="4"/>
  <c r="K918" i="4"/>
  <c r="K919" i="4"/>
  <c r="K920" i="4"/>
  <c r="K921" i="4"/>
  <c r="K922" i="4"/>
  <c r="K923" i="4"/>
  <c r="K924" i="4"/>
  <c r="K925" i="4"/>
  <c r="K926" i="4"/>
  <c r="K927" i="4"/>
  <c r="K928" i="4"/>
  <c r="K929" i="4"/>
  <c r="K930" i="4"/>
  <c r="K931" i="4"/>
  <c r="K932" i="4"/>
  <c r="K933" i="4"/>
  <c r="K934" i="4"/>
  <c r="K935" i="4"/>
  <c r="K936" i="4"/>
  <c r="K937" i="4"/>
  <c r="K938" i="4"/>
  <c r="K939" i="4"/>
  <c r="K940" i="4"/>
  <c r="K941" i="4"/>
  <c r="K942" i="4"/>
  <c r="K943" i="4"/>
  <c r="K944" i="4"/>
  <c r="K945" i="4"/>
  <c r="K946" i="4"/>
  <c r="K947" i="4"/>
  <c r="K948" i="4"/>
  <c r="K949" i="4"/>
  <c r="K950" i="4"/>
  <c r="K951" i="4"/>
  <c r="K952" i="4"/>
  <c r="K953" i="4"/>
  <c r="K954" i="4"/>
  <c r="K955" i="4"/>
  <c r="K956" i="4"/>
  <c r="K957" i="4"/>
  <c r="K958" i="4"/>
  <c r="K959" i="4"/>
  <c r="K960" i="4"/>
  <c r="K961" i="4"/>
  <c r="K962" i="4"/>
  <c r="K963" i="4"/>
  <c r="K964" i="4"/>
  <c r="K965" i="4"/>
  <c r="K966" i="4"/>
  <c r="K967" i="4"/>
  <c r="K968" i="4"/>
  <c r="K969" i="4"/>
  <c r="K970" i="4"/>
  <c r="K971" i="4"/>
  <c r="K972" i="4"/>
  <c r="K973" i="4"/>
  <c r="K974" i="4"/>
  <c r="K975" i="4"/>
  <c r="K976" i="4"/>
  <c r="K977" i="4"/>
  <c r="K978" i="4"/>
  <c r="K979" i="4"/>
  <c r="K980" i="4"/>
  <c r="K981" i="4"/>
  <c r="K982" i="4"/>
  <c r="K983" i="4"/>
  <c r="K984" i="4"/>
  <c r="K985" i="4"/>
  <c r="K986" i="4"/>
  <c r="K987" i="4"/>
  <c r="K988" i="4"/>
  <c r="K989" i="4"/>
  <c r="K990" i="4"/>
  <c r="K991" i="4"/>
  <c r="K992" i="4"/>
  <c r="K993" i="4"/>
  <c r="K994" i="4"/>
  <c r="K995" i="4"/>
  <c r="K996" i="4"/>
  <c r="K997" i="4"/>
  <c r="K998" i="4"/>
  <c r="K999" i="4"/>
  <c r="K1000" i="4"/>
  <c r="I642" i="4"/>
  <c r="I643" i="4"/>
  <c r="I644" i="4"/>
  <c r="I645" i="4"/>
  <c r="I646" i="4"/>
  <c r="I647" i="4"/>
  <c r="I648" i="4"/>
  <c r="I649" i="4"/>
  <c r="I650" i="4"/>
  <c r="I651" i="4"/>
  <c r="I652" i="4"/>
  <c r="I653" i="4"/>
  <c r="I654" i="4"/>
  <c r="I655" i="4"/>
  <c r="I656" i="4"/>
  <c r="I657" i="4"/>
  <c r="I658" i="4"/>
  <c r="I659" i="4"/>
  <c r="I660" i="4"/>
  <c r="I661" i="4"/>
  <c r="I662" i="4"/>
  <c r="I663" i="4"/>
  <c r="I664" i="4"/>
  <c r="I665" i="4"/>
  <c r="I666" i="4"/>
  <c r="I667" i="4"/>
  <c r="I668" i="4"/>
  <c r="I669" i="4"/>
  <c r="I670" i="4"/>
  <c r="I671" i="4"/>
  <c r="I672" i="4"/>
  <c r="I673" i="4"/>
  <c r="I674" i="4"/>
  <c r="I675" i="4"/>
  <c r="I676" i="4"/>
  <c r="I677" i="4"/>
  <c r="I678" i="4"/>
  <c r="I679" i="4"/>
  <c r="I680" i="4"/>
  <c r="I681" i="4"/>
  <c r="I682" i="4"/>
  <c r="I683" i="4"/>
  <c r="I684" i="4"/>
  <c r="I685" i="4"/>
  <c r="I686" i="4"/>
  <c r="I687" i="4"/>
  <c r="I688" i="4"/>
  <c r="I689" i="4"/>
  <c r="I690" i="4"/>
  <c r="I691" i="4"/>
  <c r="I692" i="4"/>
  <c r="I693" i="4"/>
  <c r="I694" i="4"/>
  <c r="I695" i="4"/>
  <c r="I696" i="4"/>
  <c r="I697" i="4"/>
  <c r="I698" i="4"/>
  <c r="I699" i="4"/>
  <c r="I700" i="4"/>
  <c r="I701" i="4"/>
  <c r="I702" i="4"/>
  <c r="I703" i="4"/>
  <c r="I704" i="4"/>
  <c r="I705" i="4"/>
  <c r="I706" i="4"/>
  <c r="I707" i="4"/>
  <c r="I708" i="4"/>
  <c r="I709" i="4"/>
  <c r="I710" i="4"/>
  <c r="I711" i="4"/>
  <c r="I712" i="4"/>
  <c r="I713" i="4"/>
  <c r="I714" i="4"/>
  <c r="I715" i="4"/>
  <c r="I716" i="4"/>
  <c r="I717" i="4"/>
  <c r="I718" i="4"/>
  <c r="I719" i="4"/>
  <c r="I720" i="4"/>
  <c r="I721" i="4"/>
  <c r="I722" i="4"/>
  <c r="I723" i="4"/>
  <c r="I724" i="4"/>
  <c r="I725" i="4"/>
  <c r="I726" i="4"/>
  <c r="I727" i="4"/>
  <c r="I728" i="4"/>
  <c r="I729" i="4"/>
  <c r="I730" i="4"/>
  <c r="I731" i="4"/>
  <c r="I732" i="4"/>
  <c r="I733" i="4"/>
  <c r="I734" i="4"/>
  <c r="I735" i="4"/>
  <c r="I736" i="4"/>
  <c r="I737" i="4"/>
  <c r="I738" i="4"/>
  <c r="I739" i="4"/>
  <c r="I740" i="4"/>
  <c r="I741" i="4"/>
  <c r="I742" i="4"/>
  <c r="I743" i="4"/>
  <c r="I744" i="4"/>
  <c r="I745" i="4"/>
  <c r="I746" i="4"/>
  <c r="I747" i="4"/>
  <c r="I748" i="4"/>
  <c r="I749" i="4"/>
  <c r="I750" i="4"/>
  <c r="I751" i="4"/>
  <c r="I752" i="4"/>
  <c r="I753" i="4"/>
  <c r="I754" i="4"/>
  <c r="I755" i="4"/>
  <c r="I756" i="4"/>
  <c r="I757" i="4"/>
  <c r="I758" i="4"/>
  <c r="I759" i="4"/>
  <c r="I760" i="4"/>
  <c r="I761" i="4"/>
  <c r="I762" i="4"/>
  <c r="I763" i="4"/>
  <c r="I764" i="4"/>
  <c r="I765" i="4"/>
  <c r="I766" i="4"/>
  <c r="I767" i="4"/>
  <c r="I768" i="4"/>
  <c r="I769" i="4"/>
  <c r="I770" i="4"/>
  <c r="I771" i="4"/>
  <c r="I772" i="4"/>
  <c r="I773" i="4"/>
  <c r="I774" i="4"/>
  <c r="I775" i="4"/>
  <c r="I776" i="4"/>
  <c r="I777" i="4"/>
  <c r="I778" i="4"/>
  <c r="I779" i="4"/>
  <c r="I780" i="4"/>
  <c r="I781" i="4"/>
  <c r="I782" i="4"/>
  <c r="I783" i="4"/>
  <c r="I784" i="4"/>
  <c r="I785" i="4"/>
  <c r="I786" i="4"/>
  <c r="I787" i="4"/>
  <c r="I788" i="4"/>
  <c r="I789" i="4"/>
  <c r="I790" i="4"/>
  <c r="I791" i="4"/>
  <c r="I792" i="4"/>
  <c r="I793" i="4"/>
  <c r="I794" i="4"/>
  <c r="I795" i="4"/>
  <c r="I796" i="4"/>
  <c r="I797" i="4"/>
  <c r="I798" i="4"/>
  <c r="I799" i="4"/>
  <c r="I800" i="4"/>
  <c r="I801" i="4"/>
  <c r="I802" i="4"/>
  <c r="I803" i="4"/>
  <c r="I804" i="4"/>
  <c r="I805" i="4"/>
  <c r="I806" i="4"/>
  <c r="I807" i="4"/>
  <c r="I808" i="4"/>
  <c r="I809" i="4"/>
  <c r="I810" i="4"/>
  <c r="I811" i="4"/>
  <c r="I812" i="4"/>
  <c r="I813" i="4"/>
  <c r="I814" i="4"/>
  <c r="I815" i="4"/>
  <c r="I816" i="4"/>
  <c r="I817" i="4"/>
  <c r="I818" i="4"/>
  <c r="I819" i="4"/>
  <c r="I820" i="4"/>
  <c r="I821" i="4"/>
  <c r="I822" i="4"/>
  <c r="I823" i="4"/>
  <c r="I824" i="4"/>
  <c r="I825" i="4"/>
  <c r="I826" i="4"/>
  <c r="I827" i="4"/>
  <c r="I828" i="4"/>
  <c r="I829" i="4"/>
  <c r="I830" i="4"/>
  <c r="I831" i="4"/>
  <c r="I832" i="4"/>
  <c r="I833" i="4"/>
  <c r="I834" i="4"/>
  <c r="I835" i="4"/>
  <c r="I836" i="4"/>
  <c r="I837" i="4"/>
  <c r="I838" i="4"/>
  <c r="I839" i="4"/>
  <c r="I840" i="4"/>
  <c r="I841" i="4"/>
  <c r="I842" i="4"/>
  <c r="I843" i="4"/>
  <c r="I844" i="4"/>
  <c r="I845" i="4"/>
  <c r="I846" i="4"/>
  <c r="I847" i="4"/>
  <c r="I848" i="4"/>
  <c r="I849" i="4"/>
  <c r="I850" i="4"/>
  <c r="I851" i="4"/>
  <c r="I852" i="4"/>
  <c r="I853" i="4"/>
  <c r="I854" i="4"/>
  <c r="I855" i="4"/>
  <c r="I856" i="4"/>
  <c r="I857" i="4"/>
  <c r="I858" i="4"/>
  <c r="I859" i="4"/>
  <c r="I860" i="4"/>
  <c r="I861" i="4"/>
  <c r="I862" i="4"/>
  <c r="I863" i="4"/>
  <c r="I864" i="4"/>
  <c r="I865" i="4"/>
  <c r="I866" i="4"/>
  <c r="I867" i="4"/>
  <c r="I868" i="4"/>
  <c r="I869" i="4"/>
  <c r="I870" i="4"/>
  <c r="I871" i="4"/>
  <c r="I872" i="4"/>
  <c r="I873" i="4"/>
  <c r="I874" i="4"/>
  <c r="I875" i="4"/>
  <c r="I876" i="4"/>
  <c r="I877" i="4"/>
  <c r="I878" i="4"/>
  <c r="I879" i="4"/>
  <c r="I880" i="4"/>
  <c r="I881" i="4"/>
  <c r="I882" i="4"/>
  <c r="I883" i="4"/>
  <c r="I884" i="4"/>
  <c r="I885" i="4"/>
  <c r="I886" i="4"/>
  <c r="I887" i="4"/>
  <c r="I888" i="4"/>
  <c r="I889" i="4"/>
  <c r="I890" i="4"/>
  <c r="I891" i="4"/>
  <c r="I892" i="4"/>
  <c r="I893" i="4"/>
  <c r="I894" i="4"/>
  <c r="I895" i="4"/>
  <c r="I896" i="4"/>
  <c r="I897" i="4"/>
  <c r="I898" i="4"/>
  <c r="I899" i="4"/>
  <c r="I900" i="4"/>
  <c r="I901" i="4"/>
  <c r="I902" i="4"/>
  <c r="I903" i="4"/>
  <c r="I904" i="4"/>
  <c r="I905" i="4"/>
  <c r="I906" i="4"/>
  <c r="I907" i="4"/>
  <c r="I908" i="4"/>
  <c r="I909" i="4"/>
  <c r="I910" i="4"/>
  <c r="I911" i="4"/>
  <c r="I912" i="4"/>
  <c r="I913" i="4"/>
  <c r="I914" i="4"/>
  <c r="I915" i="4"/>
  <c r="I916" i="4"/>
  <c r="I917" i="4"/>
  <c r="I918" i="4"/>
  <c r="I919" i="4"/>
  <c r="I920" i="4"/>
  <c r="I921" i="4"/>
  <c r="I922" i="4"/>
  <c r="I923" i="4"/>
  <c r="I924" i="4"/>
  <c r="I925" i="4"/>
  <c r="I926" i="4"/>
  <c r="I927" i="4"/>
  <c r="I928" i="4"/>
  <c r="I929" i="4"/>
  <c r="I930" i="4"/>
  <c r="I931" i="4"/>
  <c r="I932" i="4"/>
  <c r="I933" i="4"/>
  <c r="I934" i="4"/>
  <c r="I935" i="4"/>
  <c r="I936" i="4"/>
  <c r="I937" i="4"/>
  <c r="I938" i="4"/>
  <c r="I939" i="4"/>
  <c r="I940" i="4"/>
  <c r="I941" i="4"/>
  <c r="I942" i="4"/>
  <c r="I943" i="4"/>
  <c r="I944" i="4"/>
  <c r="I945" i="4"/>
  <c r="I946" i="4"/>
  <c r="I947" i="4"/>
  <c r="I948" i="4"/>
  <c r="I949" i="4"/>
  <c r="I950" i="4"/>
  <c r="I951" i="4"/>
  <c r="I952" i="4"/>
  <c r="I953" i="4"/>
  <c r="I954" i="4"/>
  <c r="I955" i="4"/>
  <c r="I956" i="4"/>
  <c r="I957" i="4"/>
  <c r="I958" i="4"/>
  <c r="I959" i="4"/>
  <c r="I960" i="4"/>
  <c r="I961" i="4"/>
  <c r="I962" i="4"/>
  <c r="I963" i="4"/>
  <c r="I964" i="4"/>
  <c r="I965" i="4"/>
  <c r="I966" i="4"/>
  <c r="I967" i="4"/>
  <c r="I968" i="4"/>
  <c r="I969" i="4"/>
  <c r="I970" i="4"/>
  <c r="I971" i="4"/>
  <c r="I972" i="4"/>
  <c r="I973" i="4"/>
  <c r="I974" i="4"/>
  <c r="I975" i="4"/>
  <c r="I976" i="4"/>
  <c r="I977" i="4"/>
  <c r="I978" i="4"/>
  <c r="I979" i="4"/>
  <c r="I980" i="4"/>
  <c r="I981" i="4"/>
  <c r="I982" i="4"/>
  <c r="I983" i="4"/>
  <c r="I984" i="4"/>
  <c r="I985" i="4"/>
  <c r="I986" i="4"/>
  <c r="I987" i="4"/>
  <c r="I988" i="4"/>
  <c r="I989" i="4"/>
  <c r="I990" i="4"/>
  <c r="I991" i="4"/>
  <c r="I992" i="4"/>
  <c r="I993" i="4"/>
  <c r="I994" i="4"/>
  <c r="I995" i="4"/>
  <c r="I996" i="4"/>
  <c r="I997" i="4"/>
  <c r="I998" i="4"/>
  <c r="I999" i="4"/>
  <c r="I1000" i="4"/>
  <c r="G642" i="4"/>
  <c r="G643" i="4"/>
  <c r="G644" i="4"/>
  <c r="G645" i="4"/>
  <c r="G646" i="4"/>
  <c r="G647" i="4"/>
  <c r="G648" i="4"/>
  <c r="G649" i="4"/>
  <c r="G650" i="4"/>
  <c r="G651" i="4"/>
  <c r="G652" i="4"/>
  <c r="G653" i="4"/>
  <c r="G654" i="4"/>
  <c r="G655" i="4"/>
  <c r="G656" i="4"/>
  <c r="G657" i="4"/>
  <c r="G658" i="4"/>
  <c r="G659" i="4"/>
  <c r="G660" i="4"/>
  <c r="G661" i="4"/>
  <c r="G662" i="4"/>
  <c r="G663" i="4"/>
  <c r="G664" i="4"/>
  <c r="G665" i="4"/>
  <c r="G666" i="4"/>
  <c r="G667" i="4"/>
  <c r="G668" i="4"/>
  <c r="G669" i="4"/>
  <c r="G670" i="4"/>
  <c r="G671" i="4"/>
  <c r="G672" i="4"/>
  <c r="G673" i="4"/>
  <c r="G674" i="4"/>
  <c r="G675" i="4"/>
  <c r="G676" i="4"/>
  <c r="G677" i="4"/>
  <c r="G678" i="4"/>
  <c r="G679" i="4"/>
  <c r="G680" i="4"/>
  <c r="G681" i="4"/>
  <c r="G682" i="4"/>
  <c r="G683" i="4"/>
  <c r="G684" i="4"/>
  <c r="G685" i="4"/>
  <c r="G686" i="4"/>
  <c r="G687" i="4"/>
  <c r="G688" i="4"/>
  <c r="G689" i="4"/>
  <c r="G690" i="4"/>
  <c r="G691" i="4"/>
  <c r="G692" i="4"/>
  <c r="G693" i="4"/>
  <c r="G694" i="4"/>
  <c r="G695" i="4"/>
  <c r="G696" i="4"/>
  <c r="G697" i="4"/>
  <c r="G698" i="4"/>
  <c r="G699" i="4"/>
  <c r="G700" i="4"/>
  <c r="G701" i="4"/>
  <c r="G702" i="4"/>
  <c r="G703" i="4"/>
  <c r="G704" i="4"/>
  <c r="G705" i="4"/>
  <c r="G706" i="4"/>
  <c r="G707" i="4"/>
  <c r="G708" i="4"/>
  <c r="G709" i="4"/>
  <c r="G710" i="4"/>
  <c r="G711" i="4"/>
  <c r="G712" i="4"/>
  <c r="G713" i="4"/>
  <c r="G714" i="4"/>
  <c r="G715" i="4"/>
  <c r="G716" i="4"/>
  <c r="G717" i="4"/>
  <c r="G718" i="4"/>
  <c r="G719" i="4"/>
  <c r="G720" i="4"/>
  <c r="G721" i="4"/>
  <c r="G722" i="4"/>
  <c r="G723" i="4"/>
  <c r="G724" i="4"/>
  <c r="G725" i="4"/>
  <c r="G726" i="4"/>
  <c r="G727" i="4"/>
  <c r="G728" i="4"/>
  <c r="G729" i="4"/>
  <c r="G730" i="4"/>
  <c r="G731" i="4"/>
  <c r="G732" i="4"/>
  <c r="G733" i="4"/>
  <c r="G734" i="4"/>
  <c r="G735" i="4"/>
  <c r="G736" i="4"/>
  <c r="G737" i="4"/>
  <c r="G738" i="4"/>
  <c r="G739" i="4"/>
  <c r="G740" i="4"/>
  <c r="G741" i="4"/>
  <c r="G742" i="4"/>
  <c r="G743" i="4"/>
  <c r="G744" i="4"/>
  <c r="G745" i="4"/>
  <c r="G746" i="4"/>
  <c r="G747" i="4"/>
  <c r="G748" i="4"/>
  <c r="G749" i="4"/>
  <c r="G750" i="4"/>
  <c r="G751" i="4"/>
  <c r="G752" i="4"/>
  <c r="G753" i="4"/>
  <c r="G754" i="4"/>
  <c r="G755" i="4"/>
  <c r="G756" i="4"/>
  <c r="G757" i="4"/>
  <c r="G758" i="4"/>
  <c r="G759" i="4"/>
  <c r="G760" i="4"/>
  <c r="G761" i="4"/>
  <c r="G762" i="4"/>
  <c r="G763" i="4"/>
  <c r="G764" i="4"/>
  <c r="G765" i="4"/>
  <c r="G766" i="4"/>
  <c r="G767" i="4"/>
  <c r="G768" i="4"/>
  <c r="G769" i="4"/>
  <c r="G770" i="4"/>
  <c r="G771" i="4"/>
  <c r="G772" i="4"/>
  <c r="G773" i="4"/>
  <c r="G774" i="4"/>
  <c r="G775" i="4"/>
  <c r="G776" i="4"/>
  <c r="G777" i="4"/>
  <c r="G778" i="4"/>
  <c r="G779" i="4"/>
  <c r="G780" i="4"/>
  <c r="G781" i="4"/>
  <c r="G782" i="4"/>
  <c r="G783" i="4"/>
  <c r="G784" i="4"/>
  <c r="G785" i="4"/>
  <c r="G786" i="4"/>
  <c r="G787" i="4"/>
  <c r="G788" i="4"/>
  <c r="G789" i="4"/>
  <c r="G790" i="4"/>
  <c r="G791" i="4"/>
  <c r="G792" i="4"/>
  <c r="G793" i="4"/>
  <c r="G794" i="4"/>
  <c r="G795" i="4"/>
  <c r="G796" i="4"/>
  <c r="G797" i="4"/>
  <c r="G798" i="4"/>
  <c r="G799" i="4"/>
  <c r="G800" i="4"/>
  <c r="G801" i="4"/>
  <c r="G802" i="4"/>
  <c r="G803" i="4"/>
  <c r="G804" i="4"/>
  <c r="G805" i="4"/>
  <c r="G806" i="4"/>
  <c r="G807" i="4"/>
  <c r="G808" i="4"/>
  <c r="G809" i="4"/>
  <c r="G810" i="4"/>
  <c r="G811" i="4"/>
  <c r="G812" i="4"/>
  <c r="G813" i="4"/>
  <c r="G814" i="4"/>
  <c r="G815" i="4"/>
  <c r="G816" i="4"/>
  <c r="G817" i="4"/>
  <c r="G818" i="4"/>
  <c r="G819" i="4"/>
  <c r="G820" i="4"/>
  <c r="G821" i="4"/>
  <c r="G822" i="4"/>
  <c r="G823" i="4"/>
  <c r="G824" i="4"/>
  <c r="G825" i="4"/>
  <c r="G826" i="4"/>
  <c r="G827" i="4"/>
  <c r="G828" i="4"/>
  <c r="G829" i="4"/>
  <c r="G830" i="4"/>
  <c r="G831" i="4"/>
  <c r="G832" i="4"/>
  <c r="G833" i="4"/>
  <c r="G834" i="4"/>
  <c r="G835" i="4"/>
  <c r="G836" i="4"/>
  <c r="G837" i="4"/>
  <c r="G838" i="4"/>
  <c r="G839" i="4"/>
  <c r="G840" i="4"/>
  <c r="G841" i="4"/>
  <c r="G842" i="4"/>
  <c r="G843" i="4"/>
  <c r="G844" i="4"/>
  <c r="G845" i="4"/>
  <c r="G846" i="4"/>
  <c r="G847" i="4"/>
  <c r="G848" i="4"/>
  <c r="G849" i="4"/>
  <c r="G850" i="4"/>
  <c r="G851" i="4"/>
  <c r="G852" i="4"/>
  <c r="G853" i="4"/>
  <c r="G854" i="4"/>
  <c r="G855" i="4"/>
  <c r="G856" i="4"/>
  <c r="G857" i="4"/>
  <c r="G858" i="4"/>
  <c r="G859" i="4"/>
  <c r="G860" i="4"/>
  <c r="G861" i="4"/>
  <c r="G862" i="4"/>
  <c r="G863" i="4"/>
  <c r="G864" i="4"/>
  <c r="G865" i="4"/>
  <c r="G866" i="4"/>
  <c r="G867" i="4"/>
  <c r="G868" i="4"/>
  <c r="G869" i="4"/>
  <c r="G870" i="4"/>
  <c r="G871" i="4"/>
  <c r="G872" i="4"/>
  <c r="G873" i="4"/>
  <c r="G874" i="4"/>
  <c r="G875" i="4"/>
  <c r="G876" i="4"/>
  <c r="G877" i="4"/>
  <c r="G878" i="4"/>
  <c r="G879" i="4"/>
  <c r="G880" i="4"/>
  <c r="G881" i="4"/>
  <c r="G882" i="4"/>
  <c r="G883" i="4"/>
  <c r="G884" i="4"/>
  <c r="G885" i="4"/>
  <c r="G886" i="4"/>
  <c r="G887" i="4"/>
  <c r="G888" i="4"/>
  <c r="G889" i="4"/>
  <c r="G890" i="4"/>
  <c r="G891" i="4"/>
  <c r="G892" i="4"/>
  <c r="G893" i="4"/>
  <c r="G894" i="4"/>
  <c r="G895" i="4"/>
  <c r="G896" i="4"/>
  <c r="G897" i="4"/>
  <c r="G898" i="4"/>
  <c r="G899" i="4"/>
  <c r="G900" i="4"/>
  <c r="G901" i="4"/>
  <c r="G902" i="4"/>
  <c r="G903" i="4"/>
  <c r="G904" i="4"/>
  <c r="G905" i="4"/>
  <c r="G906" i="4"/>
  <c r="G907" i="4"/>
  <c r="G908" i="4"/>
  <c r="G909" i="4"/>
  <c r="G910" i="4"/>
  <c r="G911" i="4"/>
  <c r="G912" i="4"/>
  <c r="G913" i="4"/>
  <c r="G914" i="4"/>
  <c r="G915" i="4"/>
  <c r="G916" i="4"/>
  <c r="G917" i="4"/>
  <c r="G918" i="4"/>
  <c r="G919" i="4"/>
  <c r="G920" i="4"/>
  <c r="G921" i="4"/>
  <c r="G922" i="4"/>
  <c r="G923" i="4"/>
  <c r="G924" i="4"/>
  <c r="G925" i="4"/>
  <c r="G926" i="4"/>
  <c r="G927" i="4"/>
  <c r="G928" i="4"/>
  <c r="G929" i="4"/>
  <c r="G930" i="4"/>
  <c r="G931" i="4"/>
  <c r="G932" i="4"/>
  <c r="G933" i="4"/>
  <c r="G934" i="4"/>
  <c r="G935" i="4"/>
  <c r="G936" i="4"/>
  <c r="G937" i="4"/>
  <c r="G938" i="4"/>
  <c r="G939" i="4"/>
  <c r="G940" i="4"/>
  <c r="G941" i="4"/>
  <c r="G942" i="4"/>
  <c r="G943" i="4"/>
  <c r="G944" i="4"/>
  <c r="G945" i="4"/>
  <c r="G946" i="4"/>
  <c r="G947" i="4"/>
  <c r="G948" i="4"/>
  <c r="G949" i="4"/>
  <c r="G950" i="4"/>
  <c r="G951" i="4"/>
  <c r="G952" i="4"/>
  <c r="G953" i="4"/>
  <c r="G954" i="4"/>
  <c r="G955" i="4"/>
  <c r="G956" i="4"/>
  <c r="G957" i="4"/>
  <c r="G958" i="4"/>
  <c r="G959" i="4"/>
  <c r="G960" i="4"/>
  <c r="G961" i="4"/>
  <c r="G962" i="4"/>
  <c r="G963" i="4"/>
  <c r="G964" i="4"/>
  <c r="G965" i="4"/>
  <c r="G966" i="4"/>
  <c r="G967" i="4"/>
  <c r="G968" i="4"/>
  <c r="G969" i="4"/>
  <c r="G970" i="4"/>
  <c r="G971" i="4"/>
  <c r="G972" i="4"/>
  <c r="G973" i="4"/>
  <c r="G974" i="4"/>
  <c r="G975" i="4"/>
  <c r="G976" i="4"/>
  <c r="G977" i="4"/>
  <c r="G978" i="4"/>
  <c r="G979" i="4"/>
  <c r="G980" i="4"/>
  <c r="G981" i="4"/>
  <c r="G982" i="4"/>
  <c r="G983" i="4"/>
  <c r="G984" i="4"/>
  <c r="G985" i="4"/>
  <c r="G986" i="4"/>
  <c r="G987" i="4"/>
  <c r="G988" i="4"/>
  <c r="G989" i="4"/>
  <c r="G990" i="4"/>
  <c r="G991" i="4"/>
  <c r="G992" i="4"/>
  <c r="G993" i="4"/>
  <c r="G994" i="4"/>
  <c r="G995" i="4"/>
  <c r="G996" i="4"/>
  <c r="G997" i="4"/>
  <c r="G998" i="4"/>
  <c r="G999" i="4"/>
  <c r="G1000"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936" i="4"/>
  <c r="F937" i="4"/>
  <c r="F938" i="4"/>
  <c r="F939" i="4"/>
  <c r="F940" i="4"/>
  <c r="F941" i="4"/>
  <c r="F942" i="4"/>
  <c r="F943" i="4"/>
  <c r="F944" i="4"/>
  <c r="F945" i="4"/>
  <c r="F946" i="4"/>
  <c r="F947" i="4"/>
  <c r="F948" i="4"/>
  <c r="F949" i="4"/>
  <c r="F950" i="4"/>
  <c r="F951" i="4"/>
  <c r="F952" i="4"/>
  <c r="F953" i="4"/>
  <c r="F954" i="4"/>
  <c r="F955" i="4"/>
  <c r="F956" i="4"/>
  <c r="F957" i="4"/>
  <c r="F958" i="4"/>
  <c r="F959" i="4"/>
  <c r="F960" i="4"/>
  <c r="F961" i="4"/>
  <c r="F962" i="4"/>
  <c r="F963" i="4"/>
  <c r="F964" i="4"/>
  <c r="F965" i="4"/>
  <c r="F966" i="4"/>
  <c r="F967" i="4"/>
  <c r="F968" i="4"/>
  <c r="F969" i="4"/>
  <c r="F970" i="4"/>
  <c r="F971" i="4"/>
  <c r="F972" i="4"/>
  <c r="F973" i="4"/>
  <c r="F974" i="4"/>
  <c r="F975" i="4"/>
  <c r="F976" i="4"/>
  <c r="F977" i="4"/>
  <c r="F978" i="4"/>
  <c r="F979" i="4"/>
  <c r="F980" i="4"/>
  <c r="F981" i="4"/>
  <c r="F982" i="4"/>
  <c r="F983" i="4"/>
  <c r="F984" i="4"/>
  <c r="F985" i="4"/>
  <c r="F986" i="4"/>
  <c r="F987" i="4"/>
  <c r="F988" i="4"/>
  <c r="F989" i="4"/>
  <c r="F990" i="4"/>
  <c r="F991" i="4"/>
  <c r="F992" i="4"/>
  <c r="F993" i="4"/>
  <c r="F994" i="4"/>
  <c r="F995" i="4"/>
  <c r="F996" i="4"/>
  <c r="F997" i="4"/>
  <c r="F998" i="4"/>
  <c r="F999" i="4"/>
  <c r="F1000"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D955" i="4"/>
  <c r="D956" i="4"/>
  <c r="D957" i="4"/>
  <c r="D958" i="4"/>
  <c r="D959" i="4"/>
  <c r="D960" i="4"/>
  <c r="D961" i="4"/>
  <c r="D962" i="4"/>
  <c r="D963" i="4"/>
  <c r="D964" i="4"/>
  <c r="D965" i="4"/>
  <c r="D966" i="4"/>
  <c r="D967" i="4"/>
  <c r="D968" i="4"/>
  <c r="D969" i="4"/>
  <c r="D970" i="4"/>
  <c r="D971" i="4"/>
  <c r="D972" i="4"/>
  <c r="D973" i="4"/>
  <c r="D974" i="4"/>
  <c r="D975" i="4"/>
  <c r="D976" i="4"/>
  <c r="D977" i="4"/>
  <c r="D978" i="4"/>
  <c r="D979" i="4"/>
  <c r="D980" i="4"/>
  <c r="D981" i="4"/>
  <c r="D982" i="4"/>
  <c r="D983" i="4"/>
  <c r="D984" i="4"/>
  <c r="D985" i="4"/>
  <c r="D986" i="4"/>
  <c r="D987" i="4"/>
  <c r="D988" i="4"/>
  <c r="D989" i="4"/>
  <c r="D990" i="4"/>
  <c r="D991" i="4"/>
  <c r="D992" i="4"/>
  <c r="D993" i="4"/>
  <c r="D994" i="4"/>
  <c r="D995" i="4"/>
  <c r="D996" i="4"/>
  <c r="D997" i="4"/>
  <c r="D998" i="4"/>
  <c r="D999" i="4"/>
  <c r="D1000"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3" i="4"/>
  <c r="C674" i="4"/>
  <c r="C675" i="4"/>
  <c r="C676"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5" i="4"/>
  <c r="C796" i="4"/>
  <c r="C797" i="4"/>
  <c r="C798" i="4"/>
  <c r="C799" i="4"/>
  <c r="C800" i="4"/>
  <c r="C801" i="4"/>
  <c r="C802" i="4"/>
  <c r="C803" i="4"/>
  <c r="C804" i="4"/>
  <c r="C805" i="4"/>
  <c r="C806" i="4"/>
  <c r="C807" i="4"/>
  <c r="C808" i="4"/>
  <c r="C809" i="4"/>
  <c r="C810" i="4"/>
  <c r="C811" i="4"/>
  <c r="C812" i="4"/>
  <c r="C813" i="4"/>
  <c r="C814" i="4"/>
  <c r="C815" i="4"/>
  <c r="C816" i="4"/>
  <c r="C817" i="4"/>
  <c r="C818" i="4"/>
  <c r="C819" i="4"/>
  <c r="C820" i="4"/>
  <c r="C821" i="4"/>
  <c r="C822" i="4"/>
  <c r="C823" i="4"/>
  <c r="C824" i="4"/>
  <c r="C825" i="4"/>
  <c r="C826" i="4"/>
  <c r="C827" i="4"/>
  <c r="C828" i="4"/>
  <c r="C829" i="4"/>
  <c r="C830" i="4"/>
  <c r="C831" i="4"/>
  <c r="C832" i="4"/>
  <c r="C833" i="4"/>
  <c r="C834" i="4"/>
  <c r="C835" i="4"/>
  <c r="C836" i="4"/>
  <c r="C837" i="4"/>
  <c r="C838" i="4"/>
  <c r="C839" i="4"/>
  <c r="C840" i="4"/>
  <c r="C841" i="4"/>
  <c r="C842" i="4"/>
  <c r="C843" i="4"/>
  <c r="C844" i="4"/>
  <c r="C845" i="4"/>
  <c r="C846" i="4"/>
  <c r="C847" i="4"/>
  <c r="C848" i="4"/>
  <c r="C849" i="4"/>
  <c r="C850" i="4"/>
  <c r="C851" i="4"/>
  <c r="C852" i="4"/>
  <c r="C853" i="4"/>
  <c r="C854" i="4"/>
  <c r="C855" i="4"/>
  <c r="C856" i="4"/>
  <c r="C857" i="4"/>
  <c r="C858" i="4"/>
  <c r="C859" i="4"/>
  <c r="C860" i="4"/>
  <c r="C861" i="4"/>
  <c r="C862" i="4"/>
  <c r="C863" i="4"/>
  <c r="C864" i="4"/>
  <c r="C865" i="4"/>
  <c r="C866" i="4"/>
  <c r="C867" i="4"/>
  <c r="C868" i="4"/>
  <c r="C869" i="4"/>
  <c r="C870" i="4"/>
  <c r="C871" i="4"/>
  <c r="C872" i="4"/>
  <c r="C873" i="4"/>
  <c r="C874" i="4"/>
  <c r="C875" i="4"/>
  <c r="C876" i="4"/>
  <c r="C877" i="4"/>
  <c r="C878" i="4"/>
  <c r="C879" i="4"/>
  <c r="C880" i="4"/>
  <c r="C881" i="4"/>
  <c r="C882" i="4"/>
  <c r="C883" i="4"/>
  <c r="C884" i="4"/>
  <c r="C885" i="4"/>
  <c r="C886" i="4"/>
  <c r="C887" i="4"/>
  <c r="C888" i="4"/>
  <c r="C889" i="4"/>
  <c r="C890" i="4"/>
  <c r="C891" i="4"/>
  <c r="C892" i="4"/>
  <c r="C893" i="4"/>
  <c r="C894" i="4"/>
  <c r="C895" i="4"/>
  <c r="C896" i="4"/>
  <c r="C897" i="4"/>
  <c r="C898" i="4"/>
  <c r="C899" i="4"/>
  <c r="C900" i="4"/>
  <c r="C901" i="4"/>
  <c r="C902" i="4"/>
  <c r="C903" i="4"/>
  <c r="C904" i="4"/>
  <c r="C905" i="4"/>
  <c r="C906" i="4"/>
  <c r="C907" i="4"/>
  <c r="C908" i="4"/>
  <c r="C909" i="4"/>
  <c r="C910" i="4"/>
  <c r="C911" i="4"/>
  <c r="C912" i="4"/>
  <c r="C913" i="4"/>
  <c r="C914" i="4"/>
  <c r="C915" i="4"/>
  <c r="C916" i="4"/>
  <c r="C917" i="4"/>
  <c r="C918" i="4"/>
  <c r="C919" i="4"/>
  <c r="C920"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C955" i="4"/>
  <c r="C956" i="4"/>
  <c r="C957" i="4"/>
  <c r="C958" i="4"/>
  <c r="C959" i="4"/>
  <c r="C960" i="4"/>
  <c r="C961" i="4"/>
  <c r="C962" i="4"/>
  <c r="C963" i="4"/>
  <c r="C964" i="4"/>
  <c r="C965" i="4"/>
  <c r="C966" i="4"/>
  <c r="C967" i="4"/>
  <c r="C968" i="4"/>
  <c r="C969" i="4"/>
  <c r="C970" i="4"/>
  <c r="C971" i="4"/>
  <c r="C972" i="4"/>
  <c r="C973" i="4"/>
  <c r="C974" i="4"/>
  <c r="C975" i="4"/>
  <c r="C976" i="4"/>
  <c r="C977" i="4"/>
  <c r="C978" i="4"/>
  <c r="C979" i="4"/>
  <c r="C980" i="4"/>
  <c r="C981" i="4"/>
  <c r="C982" i="4"/>
  <c r="C983" i="4"/>
  <c r="C984" i="4"/>
  <c r="C985" i="4"/>
  <c r="C986" i="4"/>
  <c r="C987" i="4"/>
  <c r="C988" i="4"/>
  <c r="C989" i="4"/>
  <c r="C990" i="4"/>
  <c r="C991" i="4"/>
  <c r="C992" i="4"/>
  <c r="C993" i="4"/>
  <c r="C994" i="4"/>
  <c r="C995" i="4"/>
  <c r="C996" i="4"/>
  <c r="C997" i="4"/>
  <c r="C998" i="4"/>
  <c r="C999" i="4"/>
  <c r="C1000" i="4"/>
  <c r="B970" i="4"/>
  <c r="B971" i="4"/>
  <c r="B972" i="4"/>
  <c r="B973" i="4"/>
  <c r="B974" i="4"/>
  <c r="B975" i="4"/>
  <c r="B976" i="4"/>
  <c r="B977" i="4"/>
  <c r="B978" i="4"/>
  <c r="B979" i="4"/>
  <c r="B980" i="4"/>
  <c r="B981" i="4"/>
  <c r="B982" i="4"/>
  <c r="B983" i="4"/>
  <c r="B984" i="4"/>
  <c r="B985" i="4"/>
  <c r="B986" i="4"/>
  <c r="B987" i="4"/>
  <c r="B988" i="4"/>
  <c r="B989" i="4"/>
  <c r="B990" i="4"/>
  <c r="B991" i="4"/>
  <c r="B992" i="4"/>
  <c r="B993" i="4"/>
  <c r="B994" i="4"/>
  <c r="B995" i="4"/>
  <c r="B996" i="4"/>
  <c r="B997" i="4"/>
  <c r="B998" i="4"/>
  <c r="B999" i="4"/>
  <c r="B1000" i="4"/>
  <c r="B642" i="4"/>
  <c r="B643" i="4"/>
  <c r="B644" i="4"/>
  <c r="B645" i="4"/>
  <c r="B646" i="4"/>
  <c r="B647" i="4"/>
  <c r="B648" i="4"/>
  <c r="B649" i="4"/>
  <c r="B650" i="4"/>
  <c r="B651" i="4"/>
  <c r="B652" i="4"/>
  <c r="B653" i="4"/>
  <c r="B654" i="4"/>
  <c r="B655" i="4"/>
  <c r="B656" i="4"/>
  <c r="B657" i="4"/>
  <c r="B658" i="4"/>
  <c r="B659" i="4"/>
  <c r="B660" i="4"/>
  <c r="B661" i="4"/>
  <c r="B662" i="4"/>
  <c r="B663" i="4"/>
  <c r="B664" i="4"/>
  <c r="B665" i="4"/>
  <c r="B666" i="4"/>
  <c r="B667" i="4"/>
  <c r="B668" i="4"/>
  <c r="B669" i="4"/>
  <c r="B670" i="4"/>
  <c r="B671" i="4"/>
  <c r="B672" i="4"/>
  <c r="B673" i="4"/>
  <c r="B674" i="4"/>
  <c r="B675" i="4"/>
  <c r="B676" i="4"/>
  <c r="B677" i="4"/>
  <c r="B678" i="4"/>
  <c r="B679" i="4"/>
  <c r="B680" i="4"/>
  <c r="B681" i="4"/>
  <c r="B682" i="4"/>
  <c r="B683" i="4"/>
  <c r="B684" i="4"/>
  <c r="B685" i="4"/>
  <c r="B686" i="4"/>
  <c r="B687" i="4"/>
  <c r="B688" i="4"/>
  <c r="B689" i="4"/>
  <c r="B690" i="4"/>
  <c r="B691" i="4"/>
  <c r="B692" i="4"/>
  <c r="B693" i="4"/>
  <c r="B694" i="4"/>
  <c r="B695" i="4"/>
  <c r="B696" i="4"/>
  <c r="B697" i="4"/>
  <c r="B698" i="4"/>
  <c r="B699" i="4"/>
  <c r="B700" i="4"/>
  <c r="B701" i="4"/>
  <c r="B702" i="4"/>
  <c r="B703" i="4"/>
  <c r="B704" i="4"/>
  <c r="B705" i="4"/>
  <c r="B706" i="4"/>
  <c r="B707" i="4"/>
  <c r="B708" i="4"/>
  <c r="B709" i="4"/>
  <c r="B710" i="4"/>
  <c r="B711" i="4"/>
  <c r="B712" i="4"/>
  <c r="B713" i="4"/>
  <c r="B714" i="4"/>
  <c r="B715" i="4"/>
  <c r="B716" i="4"/>
  <c r="B717" i="4"/>
  <c r="B718" i="4"/>
  <c r="B719" i="4"/>
  <c r="B720" i="4"/>
  <c r="B721" i="4"/>
  <c r="B722" i="4"/>
  <c r="B723" i="4"/>
  <c r="B724" i="4"/>
  <c r="B725" i="4"/>
  <c r="B726" i="4"/>
  <c r="B727" i="4"/>
  <c r="B728" i="4"/>
  <c r="B729" i="4"/>
  <c r="B730" i="4"/>
  <c r="B731" i="4"/>
  <c r="B732" i="4"/>
  <c r="B733" i="4"/>
  <c r="B734" i="4"/>
  <c r="B735" i="4"/>
  <c r="B736" i="4"/>
  <c r="B737" i="4"/>
  <c r="B738" i="4"/>
  <c r="B739" i="4"/>
  <c r="B740" i="4"/>
  <c r="B741" i="4"/>
  <c r="B742" i="4"/>
  <c r="B743" i="4"/>
  <c r="B744" i="4"/>
  <c r="B745" i="4"/>
  <c r="B746" i="4"/>
  <c r="B747" i="4"/>
  <c r="B748" i="4"/>
  <c r="B749" i="4"/>
  <c r="B750" i="4"/>
  <c r="B751" i="4"/>
  <c r="B752" i="4"/>
  <c r="B753" i="4"/>
  <c r="B754" i="4"/>
  <c r="B755" i="4"/>
  <c r="B756" i="4"/>
  <c r="B757" i="4"/>
  <c r="B758" i="4"/>
  <c r="B759" i="4"/>
  <c r="B760" i="4"/>
  <c r="B761" i="4"/>
  <c r="B762" i="4"/>
  <c r="B763" i="4"/>
  <c r="B764" i="4"/>
  <c r="B765" i="4"/>
  <c r="B766" i="4"/>
  <c r="B767" i="4"/>
  <c r="B768" i="4"/>
  <c r="B769" i="4"/>
  <c r="B770" i="4"/>
  <c r="B771" i="4"/>
  <c r="B772" i="4"/>
  <c r="B773" i="4"/>
  <c r="B774" i="4"/>
  <c r="B775" i="4"/>
  <c r="B776" i="4"/>
  <c r="B777" i="4"/>
  <c r="B778" i="4"/>
  <c r="B779" i="4"/>
  <c r="B780" i="4"/>
  <c r="B781" i="4"/>
  <c r="B782" i="4"/>
  <c r="B783" i="4"/>
  <c r="B784" i="4"/>
  <c r="B785" i="4"/>
  <c r="B786" i="4"/>
  <c r="B787" i="4"/>
  <c r="B788" i="4"/>
  <c r="B789" i="4"/>
  <c r="B790" i="4"/>
  <c r="B791" i="4"/>
  <c r="B792" i="4"/>
  <c r="B793" i="4"/>
  <c r="B794" i="4"/>
  <c r="B795" i="4"/>
  <c r="B796" i="4"/>
  <c r="B797" i="4"/>
  <c r="B798" i="4"/>
  <c r="B799" i="4"/>
  <c r="B800" i="4"/>
  <c r="B801" i="4"/>
  <c r="B802" i="4"/>
  <c r="B803" i="4"/>
  <c r="B804" i="4"/>
  <c r="B805" i="4"/>
  <c r="B806" i="4"/>
  <c r="B807" i="4"/>
  <c r="B808" i="4"/>
  <c r="B809" i="4"/>
  <c r="B810" i="4"/>
  <c r="B811" i="4"/>
  <c r="B812" i="4"/>
  <c r="B813" i="4"/>
  <c r="B814" i="4"/>
  <c r="B815" i="4"/>
  <c r="B816" i="4"/>
  <c r="B817" i="4"/>
  <c r="B818" i="4"/>
  <c r="B819" i="4"/>
  <c r="B820" i="4"/>
  <c r="B821" i="4"/>
  <c r="B822" i="4"/>
  <c r="B823" i="4"/>
  <c r="B824" i="4"/>
  <c r="B825" i="4"/>
  <c r="B826" i="4"/>
  <c r="B827" i="4"/>
  <c r="B828" i="4"/>
  <c r="B829" i="4"/>
  <c r="B830" i="4"/>
  <c r="B831" i="4"/>
  <c r="B832" i="4"/>
  <c r="B833" i="4"/>
  <c r="B834" i="4"/>
  <c r="B835" i="4"/>
  <c r="B836" i="4"/>
  <c r="B837" i="4"/>
  <c r="B838" i="4"/>
  <c r="B839" i="4"/>
  <c r="B840" i="4"/>
  <c r="B841" i="4"/>
  <c r="B842" i="4"/>
  <c r="B843" i="4"/>
  <c r="B844" i="4"/>
  <c r="B845" i="4"/>
  <c r="B846" i="4"/>
  <c r="B847" i="4"/>
  <c r="B848" i="4"/>
  <c r="B849" i="4"/>
  <c r="B850" i="4"/>
  <c r="B851" i="4"/>
  <c r="B852" i="4"/>
  <c r="B853" i="4"/>
  <c r="B854" i="4"/>
  <c r="B855" i="4"/>
  <c r="B856" i="4"/>
  <c r="B857" i="4"/>
  <c r="B858" i="4"/>
  <c r="B859" i="4"/>
  <c r="B860" i="4"/>
  <c r="B861" i="4"/>
  <c r="B862" i="4"/>
  <c r="B863" i="4"/>
  <c r="B864" i="4"/>
  <c r="B865" i="4"/>
  <c r="B866" i="4"/>
  <c r="B867" i="4"/>
  <c r="B868" i="4"/>
  <c r="B869" i="4"/>
  <c r="B870" i="4"/>
  <c r="B871" i="4"/>
  <c r="B872" i="4"/>
  <c r="B873" i="4"/>
  <c r="B874" i="4"/>
  <c r="B875" i="4"/>
  <c r="B876" i="4"/>
  <c r="B877" i="4"/>
  <c r="B878" i="4"/>
  <c r="B879" i="4"/>
  <c r="B880" i="4"/>
  <c r="B881" i="4"/>
  <c r="B882" i="4"/>
  <c r="B883" i="4"/>
  <c r="B884" i="4"/>
  <c r="B885" i="4"/>
  <c r="B886" i="4"/>
  <c r="B887" i="4"/>
  <c r="B888" i="4"/>
  <c r="B889" i="4"/>
  <c r="B890" i="4"/>
  <c r="B891" i="4"/>
  <c r="B892" i="4"/>
  <c r="B893" i="4"/>
  <c r="B894" i="4"/>
  <c r="B895" i="4"/>
  <c r="B896" i="4"/>
  <c r="B897" i="4"/>
  <c r="B898" i="4"/>
  <c r="B899" i="4"/>
  <c r="B900" i="4"/>
  <c r="B901" i="4"/>
  <c r="B902" i="4"/>
  <c r="B903" i="4"/>
  <c r="B904" i="4"/>
  <c r="B905" i="4"/>
  <c r="B906" i="4"/>
  <c r="B907" i="4"/>
  <c r="B908" i="4"/>
  <c r="B909" i="4"/>
  <c r="B910" i="4"/>
  <c r="B911" i="4"/>
  <c r="B912" i="4"/>
  <c r="B913" i="4"/>
  <c r="B914" i="4"/>
  <c r="B915" i="4"/>
  <c r="B916" i="4"/>
  <c r="B917" i="4"/>
  <c r="B918" i="4"/>
  <c r="B919" i="4"/>
  <c r="B920" i="4"/>
  <c r="B921" i="4"/>
  <c r="B922" i="4"/>
  <c r="B923" i="4"/>
  <c r="B924" i="4"/>
  <c r="B925" i="4"/>
  <c r="B926" i="4"/>
  <c r="B927" i="4"/>
  <c r="B928" i="4"/>
  <c r="B929" i="4"/>
  <c r="B930" i="4"/>
  <c r="B931" i="4"/>
  <c r="B932" i="4"/>
  <c r="B933" i="4"/>
  <c r="B934" i="4"/>
  <c r="B935" i="4"/>
  <c r="B936" i="4"/>
  <c r="B937" i="4"/>
  <c r="B938" i="4"/>
  <c r="B939" i="4"/>
  <c r="B940" i="4"/>
  <c r="B941" i="4"/>
  <c r="B942" i="4"/>
  <c r="B943" i="4"/>
  <c r="B944" i="4"/>
  <c r="B945" i="4"/>
  <c r="B946" i="4"/>
  <c r="B947" i="4"/>
  <c r="B948" i="4"/>
  <c r="B949" i="4"/>
  <c r="B950" i="4"/>
  <c r="B951" i="4"/>
  <c r="B952" i="4"/>
  <c r="B953" i="4"/>
  <c r="B954" i="4"/>
  <c r="B955" i="4"/>
  <c r="B956" i="4"/>
  <c r="B957" i="4"/>
  <c r="B958" i="4"/>
  <c r="B959" i="4"/>
  <c r="B960" i="4"/>
  <c r="B961" i="4"/>
  <c r="B962" i="4"/>
  <c r="B963" i="4"/>
  <c r="B964" i="4"/>
  <c r="B965" i="4"/>
  <c r="B966" i="4"/>
  <c r="B967" i="4"/>
  <c r="B968" i="4"/>
  <c r="B969" i="4"/>
  <c r="F55" i="12"/>
  <c r="E55" i="12"/>
  <c r="D55" i="12"/>
  <c r="C55" i="12"/>
  <c r="F54" i="12"/>
  <c r="E54" i="12"/>
  <c r="D54" i="12"/>
  <c r="C54" i="12"/>
  <c r="F53" i="12"/>
  <c r="E53" i="12"/>
  <c r="D53" i="12"/>
  <c r="C53" i="12"/>
  <c r="F52" i="12"/>
  <c r="E52" i="12"/>
  <c r="D52" i="12"/>
  <c r="C52" i="12"/>
  <c r="F51" i="12"/>
  <c r="E51" i="12"/>
  <c r="D51" i="12"/>
  <c r="C51" i="12"/>
  <c r="F50" i="12"/>
  <c r="E50" i="12"/>
  <c r="D50" i="12"/>
  <c r="C50" i="12"/>
  <c r="F49" i="12"/>
  <c r="E49" i="12"/>
  <c r="D49" i="12"/>
  <c r="C49" i="12"/>
  <c r="F48" i="12"/>
  <c r="E48" i="12"/>
  <c r="D48" i="12"/>
  <c r="C48" i="12"/>
  <c r="F47" i="12"/>
  <c r="E47" i="12"/>
  <c r="D47" i="12"/>
  <c r="C47" i="12"/>
  <c r="F46" i="12"/>
  <c r="E46" i="12"/>
  <c r="D46" i="12"/>
  <c r="C46" i="12"/>
  <c r="F45" i="12"/>
  <c r="E45" i="12"/>
  <c r="D45" i="12"/>
  <c r="C45" i="12"/>
  <c r="F44" i="12"/>
  <c r="E44" i="12"/>
  <c r="D44" i="12"/>
  <c r="C44" i="12"/>
  <c r="F43" i="12"/>
  <c r="E43" i="12"/>
  <c r="D43" i="12"/>
  <c r="C43" i="12"/>
  <c r="F42" i="12"/>
  <c r="E42" i="12"/>
  <c r="D42" i="12"/>
  <c r="C42" i="12"/>
  <c r="F41" i="12"/>
  <c r="E41" i="12"/>
  <c r="D41" i="12"/>
  <c r="C41" i="12"/>
  <c r="F40" i="12"/>
  <c r="E40" i="12"/>
  <c r="D40" i="12"/>
  <c r="C40" i="12"/>
  <c r="F39" i="12"/>
  <c r="E39" i="12"/>
  <c r="D39" i="12"/>
  <c r="C39" i="12"/>
  <c r="F38" i="12"/>
  <c r="E38" i="12"/>
  <c r="D38" i="12"/>
  <c r="C38" i="12"/>
  <c r="F37" i="12"/>
  <c r="E37" i="12"/>
  <c r="D37" i="12"/>
  <c r="C37" i="12"/>
  <c r="F36" i="12"/>
  <c r="E36" i="12"/>
  <c r="D36" i="12"/>
  <c r="C36" i="12"/>
  <c r="F35" i="12"/>
  <c r="E35" i="12"/>
  <c r="D35" i="12"/>
  <c r="C35" i="12"/>
  <c r="F34" i="12"/>
  <c r="E34" i="12"/>
  <c r="D34" i="12"/>
  <c r="C34" i="12"/>
  <c r="F33" i="12"/>
  <c r="E33" i="12"/>
  <c r="D33" i="12"/>
  <c r="C33" i="12"/>
  <c r="F32" i="12"/>
  <c r="E32" i="12"/>
  <c r="D32" i="12"/>
  <c r="C32" i="12"/>
  <c r="F31" i="12"/>
  <c r="E31" i="12"/>
  <c r="D31" i="12"/>
  <c r="C31" i="12"/>
  <c r="F30" i="12"/>
  <c r="E30" i="12"/>
  <c r="D30" i="12"/>
  <c r="C30" i="12"/>
  <c r="F29" i="12"/>
  <c r="E29" i="12"/>
  <c r="D29" i="12"/>
  <c r="C29" i="12"/>
  <c r="D32" i="6"/>
  <c r="B32" i="6"/>
  <c r="C32" i="6" s="1"/>
  <c r="D31" i="6"/>
  <c r="B31" i="6"/>
  <c r="C31" i="6" s="1"/>
  <c r="D30" i="6"/>
  <c r="B30" i="6"/>
  <c r="C30" i="6" s="1"/>
  <c r="N8" i="6"/>
  <c r="N7" i="6"/>
  <c r="N6" i="6"/>
  <c r="C55" i="4"/>
  <c r="P54" i="4"/>
  <c r="C53" i="4"/>
  <c r="C52" i="4"/>
  <c r="F51" i="4"/>
  <c r="B25" i="12"/>
  <c r="C32" i="15"/>
  <c r="S53" i="4" l="1"/>
  <c r="S52" i="4"/>
  <c r="F52" i="4"/>
  <c r="F53" i="4"/>
  <c r="F54" i="4"/>
  <c r="X54" i="4"/>
  <c r="AA54" i="4" s="1"/>
  <c r="L61" i="4"/>
  <c r="M61" i="4" s="1"/>
  <c r="S54" i="15"/>
  <c r="S54" i="4"/>
  <c r="S53" i="15"/>
  <c r="M61" i="15"/>
  <c r="S55" i="15" l="1"/>
  <c r="S55" i="4"/>
  <c r="C61" i="4"/>
  <c r="C51" i="4"/>
  <c r="G55" i="4"/>
  <c r="F55" i="4"/>
  <c r="T51" i="4"/>
  <c r="U61" i="4"/>
  <c r="V61" i="4" s="1"/>
  <c r="B61" i="15"/>
  <c r="W61" i="15" s="1"/>
  <c r="X61" i="15" s="1"/>
  <c r="T51" i="15"/>
  <c r="O61" i="15"/>
  <c r="I61" i="4" l="1"/>
  <c r="N61" i="4"/>
  <c r="P61" i="4"/>
  <c r="Y61" i="4"/>
  <c r="E61" i="4"/>
  <c r="F61" i="4" s="1"/>
  <c r="H55" i="4"/>
  <c r="W61" i="4"/>
  <c r="Y61" i="15"/>
  <c r="P61" i="15"/>
  <c r="I61" i="15"/>
  <c r="N61" i="15"/>
  <c r="Q61" i="15" s="1"/>
  <c r="R61" i="15"/>
  <c r="O61" i="4"/>
  <c r="Z61" i="4"/>
  <c r="R61" i="4"/>
  <c r="Z61" i="15"/>
  <c r="G61" i="4" l="1"/>
  <c r="L60" i="4"/>
  <c r="Q61" i="4"/>
  <c r="S61" i="4" s="1"/>
  <c r="X61" i="4"/>
  <c r="AA61" i="4" s="1"/>
  <c r="G61" i="15"/>
  <c r="L60" i="15"/>
  <c r="P60" i="15"/>
  <c r="AA61" i="15"/>
  <c r="S61" i="15"/>
  <c r="T61" i="15" s="1"/>
  <c r="M60" i="15"/>
  <c r="M60" i="4"/>
  <c r="P60" i="4"/>
  <c r="H62" i="15"/>
  <c r="O62" i="4"/>
  <c r="AC61" i="15"/>
  <c r="AC61" i="4"/>
  <c r="H62" i="4"/>
  <c r="N60" i="4" l="1"/>
  <c r="AF61" i="4"/>
  <c r="B62" i="4" s="1"/>
  <c r="AD61" i="4"/>
  <c r="AE61" i="4" s="1"/>
  <c r="AG61" i="4"/>
  <c r="C62" i="4" s="1"/>
  <c r="AI61" i="4"/>
  <c r="AL62" i="4" s="1"/>
  <c r="T61" i="4"/>
  <c r="K62" i="4"/>
  <c r="N60" i="15"/>
  <c r="AD61" i="15"/>
  <c r="AE61" i="15" s="1"/>
  <c r="AG61" i="15"/>
  <c r="C62" i="15" s="1"/>
  <c r="AI61" i="15"/>
  <c r="AJ61" i="15" s="1"/>
  <c r="AF61" i="15"/>
  <c r="K62" i="15"/>
  <c r="O63" i="4"/>
  <c r="AJ61" i="4" l="1"/>
  <c r="AK62" i="4"/>
  <c r="AH61" i="4"/>
  <c r="D62" i="4" s="1"/>
  <c r="L62" i="4" s="1"/>
  <c r="U62" i="4" s="1"/>
  <c r="V62" i="4" s="1"/>
  <c r="W62" i="4" s="1"/>
  <c r="AH61" i="15"/>
  <c r="D62" i="15" s="1"/>
  <c r="L62" i="15" s="1"/>
  <c r="M62" i="15" s="1"/>
  <c r="B62" i="15"/>
  <c r="I62" i="15" s="1"/>
  <c r="I62" i="4"/>
  <c r="E62" i="4"/>
  <c r="O62" i="15"/>
  <c r="E62" i="15"/>
  <c r="Y62" i="4" l="1"/>
  <c r="M62" i="4"/>
  <c r="P62" i="4" s="1"/>
  <c r="U62" i="15"/>
  <c r="V62" i="15" s="1"/>
  <c r="W62" i="15" s="1"/>
  <c r="F62" i="15"/>
  <c r="P62" i="15"/>
  <c r="N62" i="15"/>
  <c r="Z62" i="4"/>
  <c r="R62" i="15"/>
  <c r="R62" i="4"/>
  <c r="N62" i="4" l="1"/>
  <c r="Y62" i="15"/>
  <c r="X62" i="15"/>
  <c r="Q62" i="15"/>
  <c r="S62" i="15" s="1"/>
  <c r="G62" i="15"/>
  <c r="H63" i="15"/>
  <c r="AC62" i="15"/>
  <c r="Z62" i="15"/>
  <c r="AA62" i="15" l="1"/>
  <c r="AB62" i="15" s="1"/>
  <c r="J63" i="15"/>
  <c r="AF62" i="15"/>
  <c r="AD62" i="15"/>
  <c r="AE62" i="15" s="1"/>
  <c r="AG62" i="15"/>
  <c r="C63" i="15" s="1"/>
  <c r="AI62" i="15"/>
  <c r="T62" i="15"/>
  <c r="K63" i="15"/>
  <c r="AH62" i="15" l="1"/>
  <c r="D63" i="15" s="1"/>
  <c r="B63" i="15"/>
  <c r="AK62" i="15"/>
  <c r="AL62" i="15"/>
  <c r="AJ62" i="15"/>
  <c r="O63" i="15"/>
  <c r="I63" i="15" l="1"/>
  <c r="L63" i="15"/>
  <c r="M63" i="15" s="1"/>
  <c r="U63" i="15"/>
  <c r="V63" i="15" s="1"/>
  <c r="E63" i="15"/>
  <c r="F63" i="15" l="1"/>
  <c r="N63" i="15"/>
  <c r="P63" i="15"/>
  <c r="W63" i="15"/>
  <c r="Y63" i="15"/>
  <c r="R63" i="15"/>
  <c r="Z63" i="15"/>
  <c r="X63" i="15" l="1"/>
  <c r="AA63" i="15" s="1"/>
  <c r="AB63" i="15" s="1"/>
  <c r="Q63" i="15"/>
  <c r="S63" i="15" s="1"/>
  <c r="G63" i="15"/>
  <c r="H64" i="15"/>
  <c r="AC63" i="15"/>
  <c r="J64" i="15" l="1"/>
  <c r="AF63" i="15"/>
  <c r="AI63" i="15"/>
  <c r="AD63" i="15"/>
  <c r="AE63" i="15" s="1"/>
  <c r="AG63" i="15"/>
  <c r="C64" i="15" s="1"/>
  <c r="K64" i="15"/>
  <c r="T63" i="15"/>
  <c r="AK63" i="15" l="1"/>
  <c r="AL63" i="15"/>
  <c r="AJ63" i="15"/>
  <c r="B64" i="15"/>
  <c r="AH63" i="15"/>
  <c r="D64" i="15" s="1"/>
  <c r="O64" i="15"/>
  <c r="I64" i="15" l="1"/>
  <c r="U64" i="15"/>
  <c r="V64" i="15" s="1"/>
  <c r="L64" i="15"/>
  <c r="M64" i="15" s="1"/>
  <c r="E64" i="15"/>
  <c r="F64" i="15" l="1"/>
  <c r="N64" i="15"/>
  <c r="P64" i="15"/>
  <c r="W64" i="15"/>
  <c r="Y64" i="15"/>
  <c r="Z64" i="15"/>
  <c r="R64" i="15"/>
  <c r="X64" i="15" l="1"/>
  <c r="AA64" i="15" s="1"/>
  <c r="AB64" i="15" s="1"/>
  <c r="Q64" i="15"/>
  <c r="S64" i="15" s="1"/>
  <c r="G64" i="15"/>
  <c r="AC64" i="15"/>
  <c r="H65" i="15"/>
  <c r="J65" i="15" l="1"/>
  <c r="AI64" i="15"/>
  <c r="AD64" i="15"/>
  <c r="AE64" i="15" s="1"/>
  <c r="AF64" i="15"/>
  <c r="AG64" i="15"/>
  <c r="C65" i="15" s="1"/>
  <c r="T64" i="15"/>
  <c r="K65" i="15"/>
  <c r="AH64" i="15" l="1"/>
  <c r="D65" i="15" s="1"/>
  <c r="B65" i="15"/>
  <c r="AJ64" i="15"/>
  <c r="AK64" i="15"/>
  <c r="AL64" i="15"/>
  <c r="O65" i="15"/>
  <c r="I65" i="15" l="1"/>
  <c r="U65" i="15"/>
  <c r="V65" i="15" s="1"/>
  <c r="L65" i="15"/>
  <c r="M65" i="15" s="1"/>
  <c r="E65" i="15"/>
  <c r="F65" i="15" l="1"/>
  <c r="N65" i="15"/>
  <c r="P65" i="15"/>
  <c r="W65" i="15"/>
  <c r="Y65" i="15"/>
  <c r="Z65" i="15"/>
  <c r="R65" i="15"/>
  <c r="X65" i="15" l="1"/>
  <c r="AA65" i="15" s="1"/>
  <c r="AB65" i="15" s="1"/>
  <c r="Q65" i="15"/>
  <c r="S65" i="15" s="1"/>
  <c r="G65" i="15"/>
  <c r="H66" i="15"/>
  <c r="AC65" i="15"/>
  <c r="J66" i="15" l="1"/>
  <c r="AG65" i="15"/>
  <c r="C66" i="15" s="1"/>
  <c r="AD65" i="15"/>
  <c r="AE65" i="15" s="1"/>
  <c r="AF65" i="15"/>
  <c r="AI65" i="15"/>
  <c r="K66" i="15"/>
  <c r="T65" i="15"/>
  <c r="B66" i="15" l="1"/>
  <c r="AH65" i="15"/>
  <c r="D66" i="15" s="1"/>
  <c r="AL65" i="15"/>
  <c r="AK65" i="15"/>
  <c r="AJ65" i="15"/>
  <c r="O66" i="15"/>
  <c r="U66" i="15" l="1"/>
  <c r="V66" i="15" s="1"/>
  <c r="L66" i="15"/>
  <c r="M66" i="15" s="1"/>
  <c r="I66" i="15"/>
  <c r="E66" i="15"/>
  <c r="F66" i="15" l="1"/>
  <c r="P66" i="15"/>
  <c r="N66" i="15"/>
  <c r="W66" i="15"/>
  <c r="Y66" i="15"/>
  <c r="R66" i="15"/>
  <c r="Z66" i="15"/>
  <c r="X66" i="15" l="1"/>
  <c r="AA66" i="15" s="1"/>
  <c r="AB66" i="15" s="1"/>
  <c r="Q66" i="15"/>
  <c r="S66" i="15" s="1"/>
  <c r="G66" i="15"/>
  <c r="H67" i="15"/>
  <c r="AC66" i="15"/>
  <c r="J67" i="15" l="1"/>
  <c r="AG66" i="15"/>
  <c r="C67" i="15" s="1"/>
  <c r="AF66" i="15"/>
  <c r="AI66" i="15"/>
  <c r="AD66" i="15"/>
  <c r="AE66" i="15" s="1"/>
  <c r="T66" i="15"/>
  <c r="K67" i="15"/>
  <c r="B67" i="15" l="1"/>
  <c r="AH66" i="15"/>
  <c r="D67" i="15" s="1"/>
  <c r="AL66" i="15"/>
  <c r="AK66" i="15"/>
  <c r="AJ66" i="15"/>
  <c r="O67" i="15"/>
  <c r="U67" i="15" l="1"/>
  <c r="V67" i="15" s="1"/>
  <c r="L67" i="15"/>
  <c r="M67" i="15" s="1"/>
  <c r="I67" i="15"/>
  <c r="E67" i="15"/>
  <c r="F67" i="15" l="1"/>
  <c r="N67" i="15"/>
  <c r="P67" i="15"/>
  <c r="Y67" i="15"/>
  <c r="W67" i="15"/>
  <c r="X67" i="15" s="1"/>
  <c r="Z67" i="15"/>
  <c r="R67" i="15"/>
  <c r="Q67" i="15" l="1"/>
  <c r="S67" i="15" s="1"/>
  <c r="AA67" i="15"/>
  <c r="AB67" i="15" s="1"/>
  <c r="G67" i="15"/>
  <c r="AC67" i="15"/>
  <c r="H68" i="15"/>
  <c r="J68" i="15" l="1"/>
  <c r="AG67" i="15"/>
  <c r="C68" i="15" s="1"/>
  <c r="AI67" i="15"/>
  <c r="AD67" i="15"/>
  <c r="AE67" i="15" s="1"/>
  <c r="AF67" i="15"/>
  <c r="T67" i="15"/>
  <c r="K68" i="15"/>
  <c r="AK67" i="15" l="1"/>
  <c r="AJ67" i="15"/>
  <c r="AL67" i="15"/>
  <c r="B68" i="15"/>
  <c r="AH67" i="15"/>
  <c r="D68" i="15" s="1"/>
  <c r="O68" i="15"/>
  <c r="I68" i="15" l="1"/>
  <c r="U68" i="15"/>
  <c r="V68" i="15" s="1"/>
  <c r="L68" i="15"/>
  <c r="M68" i="15" s="1"/>
  <c r="E68" i="15"/>
  <c r="F68" i="15" l="1"/>
  <c r="P68" i="15"/>
  <c r="N68" i="15"/>
  <c r="Y68" i="15"/>
  <c r="W68" i="15"/>
  <c r="X68" i="15" s="1"/>
  <c r="R68" i="15"/>
  <c r="Z68" i="15"/>
  <c r="Q68" i="15" l="1"/>
  <c r="S68" i="15" s="1"/>
  <c r="AA68" i="15"/>
  <c r="AB68" i="15" s="1"/>
  <c r="G68" i="15"/>
  <c r="AC68" i="15"/>
  <c r="H69" i="15"/>
  <c r="J69" i="15" l="1"/>
  <c r="AI68" i="15"/>
  <c r="AD68" i="15"/>
  <c r="AE68" i="15" s="1"/>
  <c r="AG68" i="15"/>
  <c r="C69" i="15" s="1"/>
  <c r="AF68" i="15"/>
  <c r="T68" i="15"/>
  <c r="K69" i="15"/>
  <c r="AL68" i="15" l="1"/>
  <c r="AK68" i="15"/>
  <c r="AJ68" i="15"/>
  <c r="AH68" i="15"/>
  <c r="D69" i="15" s="1"/>
  <c r="B69" i="15"/>
  <c r="O69" i="15"/>
  <c r="U69" i="15" l="1"/>
  <c r="V69" i="15" s="1"/>
  <c r="L69" i="15"/>
  <c r="M69" i="15" s="1"/>
  <c r="I69" i="15"/>
  <c r="E69" i="15"/>
  <c r="F69" i="15" l="1"/>
  <c r="P69" i="15"/>
  <c r="N69" i="15"/>
  <c r="Y69" i="15"/>
  <c r="W69" i="15"/>
  <c r="X69" i="15" s="1"/>
  <c r="R69" i="15"/>
  <c r="Z69" i="15"/>
  <c r="Q69" i="15" l="1"/>
  <c r="S69" i="15" s="1"/>
  <c r="AA69" i="15"/>
  <c r="AB69" i="15" s="1"/>
  <c r="G69" i="15"/>
  <c r="AC69" i="15"/>
  <c r="H70" i="15"/>
  <c r="J70" i="15" l="1"/>
  <c r="AI69" i="15"/>
  <c r="AD69" i="15"/>
  <c r="AE69" i="15" s="1"/>
  <c r="AG69" i="15"/>
  <c r="C70" i="15" s="1"/>
  <c r="AF69" i="15"/>
  <c r="T69" i="15"/>
  <c r="K70" i="15"/>
  <c r="AK69" i="15" l="1"/>
  <c r="AL69" i="15"/>
  <c r="AJ69" i="15"/>
  <c r="B70" i="15"/>
  <c r="AH69" i="15"/>
  <c r="D70" i="15" s="1"/>
  <c r="O70" i="15"/>
  <c r="I70" i="15" l="1"/>
  <c r="U70" i="15"/>
  <c r="V70" i="15" s="1"/>
  <c r="L70" i="15"/>
  <c r="M70" i="15" s="1"/>
  <c r="E70" i="15"/>
  <c r="F70" i="15" l="1"/>
  <c r="N70" i="15"/>
  <c r="P70" i="15"/>
  <c r="Y70" i="15"/>
  <c r="W70" i="15"/>
  <c r="R70" i="15"/>
  <c r="Z70" i="15"/>
  <c r="X70" i="15" l="1"/>
  <c r="AA70" i="15" s="1"/>
  <c r="AB70" i="15" s="1"/>
  <c r="Q70" i="15"/>
  <c r="S70" i="15" s="1"/>
  <c r="G70" i="15"/>
  <c r="H71" i="15"/>
  <c r="AC70" i="15"/>
  <c r="J71" i="15" l="1"/>
  <c r="AF70" i="15"/>
  <c r="AD70" i="15"/>
  <c r="AE70" i="15" s="1"/>
  <c r="AI70" i="15"/>
  <c r="AG70" i="15"/>
  <c r="C71" i="15" s="1"/>
  <c r="T70" i="15"/>
  <c r="K71" i="15"/>
  <c r="AJ70" i="15" l="1"/>
  <c r="AL70" i="15"/>
  <c r="AK70" i="15"/>
  <c r="B71" i="15"/>
  <c r="AH70" i="15"/>
  <c r="D71" i="15" s="1"/>
  <c r="O71" i="15"/>
  <c r="I71" i="15" l="1"/>
  <c r="U71" i="15"/>
  <c r="V71" i="15" s="1"/>
  <c r="L71" i="15"/>
  <c r="M71" i="15" s="1"/>
  <c r="E71" i="15"/>
  <c r="F71" i="15" l="1"/>
  <c r="N71" i="15"/>
  <c r="P71" i="15"/>
  <c r="Y71" i="15"/>
  <c r="W71" i="15"/>
  <c r="X71" i="15" s="1"/>
  <c r="R71" i="15"/>
  <c r="Z71" i="15"/>
  <c r="Q71" i="15" l="1"/>
  <c r="S71" i="15" s="1"/>
  <c r="AA71" i="15"/>
  <c r="AB71" i="15" s="1"/>
  <c r="G71" i="15"/>
  <c r="AC71" i="15"/>
  <c r="H72" i="15"/>
  <c r="J72" i="15" l="1"/>
  <c r="AF71" i="15"/>
  <c r="AI71" i="15"/>
  <c r="AD71" i="15"/>
  <c r="AE71" i="15" s="1"/>
  <c r="AG71" i="15"/>
  <c r="C72" i="15" s="1"/>
  <c r="T71" i="15"/>
  <c r="K72" i="15"/>
  <c r="AK71" i="15" l="1"/>
  <c r="AJ71" i="15"/>
  <c r="AL71" i="15"/>
  <c r="AH71" i="15"/>
  <c r="D72" i="15" s="1"/>
  <c r="B72" i="15"/>
  <c r="O72" i="15"/>
  <c r="U72" i="15" l="1"/>
  <c r="V72" i="15" s="1"/>
  <c r="L72" i="15"/>
  <c r="M72" i="15" s="1"/>
  <c r="I72" i="15"/>
  <c r="E72" i="15"/>
  <c r="F72" i="15" l="1"/>
  <c r="N72" i="15"/>
  <c r="P72" i="15"/>
  <c r="W72" i="15"/>
  <c r="Y72" i="15"/>
  <c r="R72" i="15"/>
  <c r="Z72" i="15"/>
  <c r="X72" i="15" l="1"/>
  <c r="AA72" i="15" s="1"/>
  <c r="AB72" i="15" s="1"/>
  <c r="Q72" i="15"/>
  <c r="S72" i="15" s="1"/>
  <c r="G72" i="15"/>
  <c r="H73" i="15"/>
  <c r="AC72" i="15"/>
  <c r="J73" i="15" l="1"/>
  <c r="AI72" i="15"/>
  <c r="AD72" i="15"/>
  <c r="AE72" i="15" s="1"/>
  <c r="AG72" i="15"/>
  <c r="C73" i="15" s="1"/>
  <c r="AF72" i="15"/>
  <c r="K73" i="15"/>
  <c r="T72" i="15"/>
  <c r="AL72" i="15" l="1"/>
  <c r="AK72" i="15"/>
  <c r="AJ72" i="15"/>
  <c r="AH72" i="15"/>
  <c r="D73" i="15" s="1"/>
  <c r="B73" i="15"/>
  <c r="O73" i="15"/>
  <c r="U73" i="15" l="1"/>
  <c r="V73" i="15" s="1"/>
  <c r="L73" i="15"/>
  <c r="M73" i="15" s="1"/>
  <c r="I73" i="15"/>
  <c r="E73" i="15"/>
  <c r="F73" i="15" l="1"/>
  <c r="P73" i="15"/>
  <c r="N73" i="15"/>
  <c r="W73" i="15"/>
  <c r="Y73" i="15"/>
  <c r="Z73" i="15"/>
  <c r="R73" i="15"/>
  <c r="X73" i="15" l="1"/>
  <c r="AA73" i="15" s="1"/>
  <c r="AB73" i="15" s="1"/>
  <c r="Q73" i="15"/>
  <c r="S73" i="15" s="1"/>
  <c r="G73" i="15"/>
  <c r="H74" i="15"/>
  <c r="AC73" i="15"/>
  <c r="J74" i="15" l="1"/>
  <c r="AG73" i="15"/>
  <c r="C74" i="15" s="1"/>
  <c r="AF73" i="15"/>
  <c r="AI73" i="15"/>
  <c r="AD73" i="15"/>
  <c r="AE73" i="15" s="1"/>
  <c r="T73" i="15"/>
  <c r="K74" i="15"/>
  <c r="AJ73" i="15" l="1"/>
  <c r="AL73" i="15"/>
  <c r="AK73" i="15"/>
  <c r="AH73" i="15"/>
  <c r="D74" i="15" s="1"/>
  <c r="B74" i="15"/>
  <c r="O74" i="15"/>
  <c r="U74" i="15" l="1"/>
  <c r="V74" i="15" s="1"/>
  <c r="L74" i="15"/>
  <c r="M74" i="15" s="1"/>
  <c r="I74" i="15"/>
  <c r="E74" i="15"/>
  <c r="F74" i="15" l="1"/>
  <c r="N74" i="15"/>
  <c r="P74" i="15"/>
  <c r="Y74" i="15"/>
  <c r="W74" i="15"/>
  <c r="Z74" i="15"/>
  <c r="R74" i="15"/>
  <c r="X74" i="15" l="1"/>
  <c r="AA74" i="15" s="1"/>
  <c r="AB74" i="15" s="1"/>
  <c r="Q74" i="15"/>
  <c r="S74" i="15" s="1"/>
  <c r="G74" i="15"/>
  <c r="AC74" i="15"/>
  <c r="H75" i="15"/>
  <c r="J75" i="15" l="1"/>
  <c r="AG74" i="15"/>
  <c r="C75" i="15" s="1"/>
  <c r="AI74" i="15"/>
  <c r="AD74" i="15"/>
  <c r="AE74" i="15" s="1"/>
  <c r="AF74" i="15"/>
  <c r="T74" i="15"/>
  <c r="K75" i="15"/>
  <c r="AJ74" i="15" l="1"/>
  <c r="AL74" i="15"/>
  <c r="AK74" i="15"/>
  <c r="AH74" i="15"/>
  <c r="D75" i="15" s="1"/>
  <c r="B75" i="15"/>
  <c r="O75" i="15"/>
  <c r="U75" i="15" l="1"/>
  <c r="V75" i="15" s="1"/>
  <c r="L75" i="15"/>
  <c r="M75" i="15" s="1"/>
  <c r="I75" i="15"/>
  <c r="E75" i="15"/>
  <c r="F75" i="15" l="1"/>
  <c r="P75" i="15"/>
  <c r="N75" i="15"/>
  <c r="W75" i="15"/>
  <c r="Y75" i="15"/>
  <c r="R75" i="15"/>
  <c r="Z75" i="15"/>
  <c r="X75" i="15" l="1"/>
  <c r="AA75" i="15" s="1"/>
  <c r="AB75" i="15" s="1"/>
  <c r="Q75" i="15"/>
  <c r="S75" i="15" s="1"/>
  <c r="G75" i="15"/>
  <c r="H76" i="15"/>
  <c r="AC75" i="15"/>
  <c r="J76" i="15" l="1"/>
  <c r="AI75" i="15"/>
  <c r="AG75" i="15"/>
  <c r="C76" i="15" s="1"/>
  <c r="AD75" i="15"/>
  <c r="AE75" i="15" s="1"/>
  <c r="AF75" i="15"/>
  <c r="T75" i="15"/>
  <c r="K76" i="15"/>
  <c r="AJ75" i="15" l="1"/>
  <c r="AL75" i="15"/>
  <c r="AK75" i="15"/>
  <c r="B76" i="15"/>
  <c r="AH75" i="15"/>
  <c r="D76" i="15" s="1"/>
  <c r="O76" i="15"/>
  <c r="I76" i="15" l="1"/>
  <c r="U76" i="15"/>
  <c r="V76" i="15" s="1"/>
  <c r="L76" i="15"/>
  <c r="M76" i="15" s="1"/>
  <c r="E76" i="15"/>
  <c r="F76" i="15" l="1"/>
  <c r="N76" i="15"/>
  <c r="P76" i="15"/>
  <c r="Y76" i="15"/>
  <c r="W76" i="15"/>
  <c r="X76" i="15" s="1"/>
  <c r="R76" i="15"/>
  <c r="Z76" i="15"/>
  <c r="Q76" i="15" l="1"/>
  <c r="S76" i="15" s="1"/>
  <c r="AA76" i="15"/>
  <c r="AB76" i="15" s="1"/>
  <c r="G76" i="15"/>
  <c r="AC76" i="15"/>
  <c r="H77" i="15"/>
  <c r="J77" i="15" l="1"/>
  <c r="AD76" i="15"/>
  <c r="AE76" i="15" s="1"/>
  <c r="AF76" i="15"/>
  <c r="AG76" i="15"/>
  <c r="C77" i="15" s="1"/>
  <c r="AI76" i="15"/>
  <c r="T76" i="15"/>
  <c r="K77" i="15"/>
  <c r="B77" i="15" l="1"/>
  <c r="AH76" i="15"/>
  <c r="D77" i="15" s="1"/>
  <c r="AL76" i="15"/>
  <c r="AK76" i="15"/>
  <c r="AJ76" i="15"/>
  <c r="O77" i="15"/>
  <c r="U77" i="15" l="1"/>
  <c r="V77" i="15" s="1"/>
  <c r="L77" i="15"/>
  <c r="M77" i="15" s="1"/>
  <c r="I77" i="15"/>
  <c r="E77" i="15"/>
  <c r="F77" i="15" l="1"/>
  <c r="N77" i="15"/>
  <c r="P77" i="15"/>
  <c r="Y77" i="15"/>
  <c r="W77" i="15"/>
  <c r="X77" i="15" s="1"/>
  <c r="Z77" i="15"/>
  <c r="R77" i="15"/>
  <c r="Q77" i="15" l="1"/>
  <c r="S77" i="15" s="1"/>
  <c r="AA77" i="15"/>
  <c r="AB77" i="15" s="1"/>
  <c r="G77" i="15"/>
  <c r="AC77" i="15"/>
  <c r="H78" i="15"/>
  <c r="J78" i="15" l="1"/>
  <c r="AI77" i="15"/>
  <c r="AD77" i="15"/>
  <c r="AE77" i="15" s="1"/>
  <c r="AF77" i="15"/>
  <c r="AG77" i="15"/>
  <c r="C78" i="15" s="1"/>
  <c r="K78" i="15"/>
  <c r="T77" i="15"/>
  <c r="B78" i="15" l="1"/>
  <c r="AH77" i="15"/>
  <c r="D78" i="15" s="1"/>
  <c r="AJ77" i="15"/>
  <c r="AL77" i="15"/>
  <c r="AK77" i="15"/>
  <c r="O78" i="15"/>
  <c r="L78" i="15" l="1"/>
  <c r="M78" i="15" s="1"/>
  <c r="U78" i="15"/>
  <c r="V78" i="15" s="1"/>
  <c r="I78" i="15"/>
  <c r="E78" i="15"/>
  <c r="F78" i="15" l="1"/>
  <c r="Y78" i="15"/>
  <c r="W78" i="15"/>
  <c r="P78" i="15"/>
  <c r="N78" i="15"/>
  <c r="Z78" i="15"/>
  <c r="R78" i="15"/>
  <c r="X78" i="15" l="1"/>
  <c r="AA78" i="15" s="1"/>
  <c r="AB78" i="15" s="1"/>
  <c r="Q78" i="15"/>
  <c r="S78" i="15" s="1"/>
  <c r="G78" i="15"/>
  <c r="H79" i="15"/>
  <c r="AC78" i="15"/>
  <c r="J79" i="15" l="1"/>
  <c r="AG78" i="15"/>
  <c r="C79" i="15" s="1"/>
  <c r="AF78" i="15"/>
  <c r="AI78" i="15"/>
  <c r="AD78" i="15"/>
  <c r="AE78" i="15" s="1"/>
  <c r="T78" i="15"/>
  <c r="K79" i="15"/>
  <c r="AK78" i="15" l="1"/>
  <c r="AL78" i="15"/>
  <c r="AJ78" i="15"/>
  <c r="B79" i="15"/>
  <c r="AH78" i="15"/>
  <c r="D79" i="15" s="1"/>
  <c r="O79" i="15"/>
  <c r="I79" i="15" l="1"/>
  <c r="U79" i="15"/>
  <c r="V79" i="15" s="1"/>
  <c r="L79" i="15"/>
  <c r="M79" i="15" s="1"/>
  <c r="E79" i="15"/>
  <c r="F79" i="15" l="1"/>
  <c r="W79" i="15"/>
  <c r="Y79" i="15"/>
  <c r="P79" i="15"/>
  <c r="N79" i="15"/>
  <c r="R79" i="15"/>
  <c r="Z79" i="15"/>
  <c r="X79" i="15" l="1"/>
  <c r="AA79" i="15" s="1"/>
  <c r="AB79" i="15" s="1"/>
  <c r="Q79" i="15"/>
  <c r="S79" i="15" s="1"/>
  <c r="G79" i="15"/>
  <c r="H80" i="15"/>
  <c r="AC79" i="15"/>
  <c r="J80" i="15" l="1"/>
  <c r="AD79" i="15"/>
  <c r="AE79" i="15" s="1"/>
  <c r="AG79" i="15"/>
  <c r="C80" i="15" s="1"/>
  <c r="AF79" i="15"/>
  <c r="AI79" i="15"/>
  <c r="T79" i="15"/>
  <c r="K80" i="15"/>
  <c r="AH79" i="15" l="1"/>
  <c r="D80" i="15" s="1"/>
  <c r="B80" i="15"/>
  <c r="AJ79" i="15"/>
  <c r="AL79" i="15"/>
  <c r="AK79" i="15"/>
  <c r="O80" i="15"/>
  <c r="I80" i="15" l="1"/>
  <c r="U80" i="15"/>
  <c r="V80" i="15" s="1"/>
  <c r="L80" i="15"/>
  <c r="M80" i="15" s="1"/>
  <c r="E80" i="15"/>
  <c r="F80" i="15" l="1"/>
  <c r="P80" i="15"/>
  <c r="N80" i="15"/>
  <c r="Y80" i="15"/>
  <c r="W80" i="15"/>
  <c r="Z80" i="15"/>
  <c r="R80" i="15"/>
  <c r="X80" i="15" l="1"/>
  <c r="AA80" i="15" s="1"/>
  <c r="AB80" i="15" s="1"/>
  <c r="Q80" i="15"/>
  <c r="S80" i="15" s="1"/>
  <c r="G80" i="15"/>
  <c r="H81" i="15"/>
  <c r="AC80" i="15"/>
  <c r="J81" i="15" l="1"/>
  <c r="AD80" i="15"/>
  <c r="AE80" i="15" s="1"/>
  <c r="AF80" i="15"/>
  <c r="AI80" i="15"/>
  <c r="AG80" i="15"/>
  <c r="C81" i="15" s="1"/>
  <c r="T80" i="15"/>
  <c r="K81" i="15"/>
  <c r="AK80" i="15" l="1"/>
  <c r="AL80" i="15"/>
  <c r="AJ80" i="15"/>
  <c r="AH80" i="15"/>
  <c r="D81" i="15" s="1"/>
  <c r="B81" i="15"/>
  <c r="O81" i="15"/>
  <c r="U81" i="15" l="1"/>
  <c r="V81" i="15" s="1"/>
  <c r="L81" i="15"/>
  <c r="M81" i="15" s="1"/>
  <c r="I81" i="15"/>
  <c r="E81" i="15"/>
  <c r="F81" i="15" l="1"/>
  <c r="P81" i="15"/>
  <c r="N81" i="15"/>
  <c r="W81" i="15"/>
  <c r="Y81" i="15"/>
  <c r="Z81" i="15"/>
  <c r="R81" i="15"/>
  <c r="X81" i="15" l="1"/>
  <c r="AA81" i="15" s="1"/>
  <c r="AB81" i="15" s="1"/>
  <c r="Q81" i="15"/>
  <c r="S81" i="15" s="1"/>
  <c r="T81" i="15" s="1"/>
  <c r="G81" i="15"/>
  <c r="H82" i="15"/>
  <c r="AC81" i="15"/>
  <c r="J82" i="15" l="1"/>
  <c r="AI81" i="15"/>
  <c r="AD81" i="15"/>
  <c r="AE81" i="15" s="1"/>
  <c r="AG81" i="15"/>
  <c r="C82" i="15" s="1"/>
  <c r="AF81" i="15"/>
  <c r="K82" i="15"/>
  <c r="AK81" i="15" l="1"/>
  <c r="AL81" i="15"/>
  <c r="AJ81" i="15"/>
  <c r="AH81" i="15"/>
  <c r="D82" i="15" s="1"/>
  <c r="B82" i="15"/>
  <c r="O82" i="15"/>
  <c r="L82" i="15" l="1"/>
  <c r="M82" i="15" s="1"/>
  <c r="U82" i="15"/>
  <c r="V82" i="15" s="1"/>
  <c r="I82" i="15"/>
  <c r="E82" i="15"/>
  <c r="F82" i="15" l="1"/>
  <c r="Y82" i="15"/>
  <c r="W82" i="15"/>
  <c r="N82" i="15"/>
  <c r="P82" i="15"/>
  <c r="Z82" i="15"/>
  <c r="R82" i="15"/>
  <c r="X82" i="15" l="1"/>
  <c r="AA82" i="15" s="1"/>
  <c r="AB82" i="15" s="1"/>
  <c r="Q82" i="15"/>
  <c r="S82" i="15" s="1"/>
  <c r="G82" i="15"/>
  <c r="AC82" i="15"/>
  <c r="H83" i="15"/>
  <c r="J83" i="15" l="1"/>
  <c r="AI82" i="15"/>
  <c r="AD82" i="15"/>
  <c r="AE82" i="15" s="1"/>
  <c r="AG82" i="15"/>
  <c r="C83" i="15" s="1"/>
  <c r="AF82" i="15"/>
  <c r="T82" i="15"/>
  <c r="K83" i="15"/>
  <c r="AL82" i="15" l="1"/>
  <c r="AJ82" i="15"/>
  <c r="AK82" i="15"/>
  <c r="B83" i="15"/>
  <c r="AH82" i="15"/>
  <c r="D83" i="15" s="1"/>
  <c r="O83" i="15"/>
  <c r="I83" i="15" l="1"/>
  <c r="L83" i="15"/>
  <c r="M83" i="15" s="1"/>
  <c r="U83" i="15"/>
  <c r="V83" i="15" s="1"/>
  <c r="E83" i="15"/>
  <c r="F83" i="15" l="1"/>
  <c r="W83" i="15"/>
  <c r="Y83" i="15"/>
  <c r="P83" i="15"/>
  <c r="N83" i="15"/>
  <c r="R83" i="15"/>
  <c r="Z83" i="15"/>
  <c r="X83" i="15" l="1"/>
  <c r="AA83" i="15" s="1"/>
  <c r="AB83" i="15" s="1"/>
  <c r="Q83" i="15"/>
  <c r="S83" i="15" s="1"/>
  <c r="G83" i="15"/>
  <c r="AC83" i="15"/>
  <c r="H84" i="15"/>
  <c r="J84" i="15" l="1"/>
  <c r="AF83" i="15"/>
  <c r="AG83" i="15"/>
  <c r="C84" i="15" s="1"/>
  <c r="AI83" i="15"/>
  <c r="AD83" i="15"/>
  <c r="AE83" i="15" s="1"/>
  <c r="T83" i="15"/>
  <c r="K84" i="15"/>
  <c r="B84" i="15" l="1"/>
  <c r="AH83" i="15"/>
  <c r="D84" i="15" s="1"/>
  <c r="AJ83" i="15"/>
  <c r="AL83" i="15"/>
  <c r="AK83" i="15"/>
  <c r="O84" i="15"/>
  <c r="U84" i="15" l="1"/>
  <c r="V84" i="15" s="1"/>
  <c r="L84" i="15"/>
  <c r="M84" i="15" s="1"/>
  <c r="I84" i="15"/>
  <c r="E84" i="15"/>
  <c r="F84" i="15" l="1"/>
  <c r="N84" i="15"/>
  <c r="P84" i="15"/>
  <c r="Y84" i="15"/>
  <c r="W84" i="15"/>
  <c r="X84" i="15" s="1"/>
  <c r="R84" i="15"/>
  <c r="Z84" i="15"/>
  <c r="Q84" i="15" l="1"/>
  <c r="S84" i="15" s="1"/>
  <c r="AA84" i="15"/>
  <c r="AB84" i="15" s="1"/>
  <c r="G84" i="15"/>
  <c r="AC84" i="15"/>
  <c r="H85" i="15"/>
  <c r="J85" i="15" l="1"/>
  <c r="AG84" i="15"/>
  <c r="C85" i="15" s="1"/>
  <c r="AF84" i="15"/>
  <c r="AI84" i="15"/>
  <c r="AD84" i="15"/>
  <c r="AE84" i="15" s="1"/>
  <c r="K85" i="15"/>
  <c r="T84" i="15"/>
  <c r="AK84" i="15" l="1"/>
  <c r="AJ84" i="15"/>
  <c r="AL84" i="15"/>
  <c r="AH84" i="15"/>
  <c r="D85" i="15" s="1"/>
  <c r="B85" i="15"/>
  <c r="O85" i="15"/>
  <c r="U85" i="15" l="1"/>
  <c r="V85" i="15" s="1"/>
  <c r="L85" i="15"/>
  <c r="M85" i="15" s="1"/>
  <c r="I85" i="15"/>
  <c r="E85" i="15"/>
  <c r="F85" i="15" l="1"/>
  <c r="P85" i="15"/>
  <c r="N85" i="15"/>
  <c r="Q85" i="15" s="1"/>
  <c r="W85" i="15"/>
  <c r="Y85" i="15"/>
  <c r="R85" i="15"/>
  <c r="Z85" i="15"/>
  <c r="X85" i="15" l="1"/>
  <c r="AA85" i="15" s="1"/>
  <c r="AB85" i="15" s="1"/>
  <c r="S85" i="15"/>
  <c r="G85" i="15"/>
  <c r="AC85" i="15"/>
  <c r="H86" i="15"/>
  <c r="J86" i="15" l="1"/>
  <c r="AI85" i="15"/>
  <c r="AD85" i="15"/>
  <c r="AE85" i="15" s="1"/>
  <c r="AG85" i="15"/>
  <c r="C86" i="15" s="1"/>
  <c r="AF85" i="15"/>
  <c r="K86" i="15"/>
  <c r="T85" i="15"/>
  <c r="AK85" i="15" l="1"/>
  <c r="AJ85" i="15"/>
  <c r="AL85" i="15"/>
  <c r="B86" i="15"/>
  <c r="AH85" i="15"/>
  <c r="D86" i="15" s="1"/>
  <c r="O86" i="15"/>
  <c r="I86" i="15" l="1"/>
  <c r="L86" i="15"/>
  <c r="M86" i="15" s="1"/>
  <c r="U86" i="15"/>
  <c r="V86" i="15" s="1"/>
  <c r="E86" i="15"/>
  <c r="F86" i="15" l="1"/>
  <c r="Y86" i="15"/>
  <c r="W86" i="15"/>
  <c r="N86" i="15"/>
  <c r="P86" i="15"/>
  <c r="Z86" i="15"/>
  <c r="R86" i="15"/>
  <c r="X86" i="15" l="1"/>
  <c r="AA86" i="15" s="1"/>
  <c r="AB86" i="15" s="1"/>
  <c r="Q86" i="15"/>
  <c r="S86" i="15" s="1"/>
  <c r="G86" i="15"/>
  <c r="AC86" i="15"/>
  <c r="H87" i="15"/>
  <c r="J87" i="15" l="1"/>
  <c r="AG86" i="15"/>
  <c r="C87" i="15" s="1"/>
  <c r="AD86" i="15"/>
  <c r="AE86" i="15" s="1"/>
  <c r="AF86" i="15"/>
  <c r="AI86" i="15"/>
  <c r="T86" i="15"/>
  <c r="K87" i="15"/>
  <c r="AH86" i="15" l="1"/>
  <c r="D87" i="15" s="1"/>
  <c r="B87" i="15"/>
  <c r="AJ86" i="15"/>
  <c r="AK86" i="15"/>
  <c r="AL86" i="15"/>
  <c r="O87" i="15"/>
  <c r="I87" i="15" l="1"/>
  <c r="L87" i="15"/>
  <c r="M87" i="15" s="1"/>
  <c r="U87" i="15"/>
  <c r="V87" i="15" s="1"/>
  <c r="E87" i="15"/>
  <c r="F87" i="15" l="1"/>
  <c r="Y87" i="15"/>
  <c r="W87" i="15"/>
  <c r="P87" i="15"/>
  <c r="N87" i="15"/>
  <c r="R87" i="15"/>
  <c r="Z87" i="15"/>
  <c r="X87" i="15" l="1"/>
  <c r="AA87" i="15" s="1"/>
  <c r="AB87" i="15" s="1"/>
  <c r="Q87" i="15"/>
  <c r="S87" i="15" s="1"/>
  <c r="G87" i="15"/>
  <c r="AC87" i="15"/>
  <c r="H88" i="15"/>
  <c r="J88" i="15" l="1"/>
  <c r="AD87" i="15"/>
  <c r="AE87" i="15" s="1"/>
  <c r="AG87" i="15"/>
  <c r="C88" i="15" s="1"/>
  <c r="AF87" i="15"/>
  <c r="AI87" i="15"/>
  <c r="T87" i="15"/>
  <c r="K88" i="15"/>
  <c r="AH87" i="15" l="1"/>
  <c r="D88" i="15" s="1"/>
  <c r="B88" i="15"/>
  <c r="AK87" i="15"/>
  <c r="AJ87" i="15"/>
  <c r="AL87" i="15"/>
  <c r="O88" i="15"/>
  <c r="I88" i="15" l="1"/>
  <c r="U88" i="15"/>
  <c r="V88" i="15" s="1"/>
  <c r="L88" i="15"/>
  <c r="M88" i="15" s="1"/>
  <c r="E88" i="15"/>
  <c r="F88" i="15" l="1"/>
  <c r="N88" i="15"/>
  <c r="Q88" i="15" s="1"/>
  <c r="P88" i="15"/>
  <c r="Y88" i="15"/>
  <c r="W88" i="15"/>
  <c r="Z88" i="15"/>
  <c r="R88" i="15"/>
  <c r="X88" i="15" l="1"/>
  <c r="AA88" i="15" s="1"/>
  <c r="AB88" i="15" s="1"/>
  <c r="S88" i="15"/>
  <c r="G88" i="15"/>
  <c r="H89" i="15"/>
  <c r="AC88" i="15"/>
  <c r="J89" i="15" l="1"/>
  <c r="AF88" i="15"/>
  <c r="AD88" i="15"/>
  <c r="AE88" i="15" s="1"/>
  <c r="AG88" i="15"/>
  <c r="C89" i="15" s="1"/>
  <c r="AI88" i="15"/>
  <c r="T88" i="15"/>
  <c r="K89" i="15"/>
  <c r="AH88" i="15" l="1"/>
  <c r="D89" i="15" s="1"/>
  <c r="B89" i="15"/>
  <c r="AL88" i="15"/>
  <c r="AJ88" i="15"/>
  <c r="AK88" i="15"/>
  <c r="O89" i="15"/>
  <c r="I89" i="15" l="1"/>
  <c r="U89" i="15"/>
  <c r="V89" i="15" s="1"/>
  <c r="L89" i="15"/>
  <c r="M89" i="15" s="1"/>
  <c r="E89" i="15"/>
  <c r="F89" i="15" l="1"/>
  <c r="N89" i="15"/>
  <c r="P89" i="15"/>
  <c r="W89" i="15"/>
  <c r="Y89" i="15"/>
  <c r="Z89" i="15"/>
  <c r="R89" i="15"/>
  <c r="X89" i="15" l="1"/>
  <c r="AA89" i="15" s="1"/>
  <c r="AB89" i="15" s="1"/>
  <c r="Q89" i="15"/>
  <c r="S89" i="15" s="1"/>
  <c r="G89" i="15"/>
  <c r="AC89" i="15"/>
  <c r="H90" i="15"/>
  <c r="J90" i="15" l="1"/>
  <c r="AG89" i="15"/>
  <c r="C90" i="15" s="1"/>
  <c r="AF89" i="15"/>
  <c r="AI89" i="15"/>
  <c r="AD89" i="15"/>
  <c r="AE89" i="15" s="1"/>
  <c r="T89" i="15"/>
  <c r="K90" i="15"/>
  <c r="AH89" i="15" l="1"/>
  <c r="D90" i="15" s="1"/>
  <c r="B90" i="15"/>
  <c r="AK89" i="15"/>
  <c r="AJ89" i="15"/>
  <c r="AL89" i="15"/>
  <c r="O90" i="15"/>
  <c r="I90" i="15" l="1"/>
  <c r="U90" i="15"/>
  <c r="V90" i="15" s="1"/>
  <c r="L90" i="15"/>
  <c r="M90" i="15" s="1"/>
  <c r="E90" i="15"/>
  <c r="F90" i="15" l="1"/>
  <c r="N90" i="15"/>
  <c r="P90" i="15"/>
  <c r="W90" i="15"/>
  <c r="Y90" i="15"/>
  <c r="Z90" i="15"/>
  <c r="R90" i="15"/>
  <c r="X90" i="15" l="1"/>
  <c r="AA90" i="15" s="1"/>
  <c r="AB90" i="15" s="1"/>
  <c r="Q90" i="15"/>
  <c r="S90" i="15" s="1"/>
  <c r="G90" i="15"/>
  <c r="H91" i="15"/>
  <c r="AC90" i="15"/>
  <c r="J91" i="15" l="1"/>
  <c r="AG90" i="15"/>
  <c r="C91" i="15" s="1"/>
  <c r="AF90" i="15"/>
  <c r="AD90" i="15"/>
  <c r="AE90" i="15" s="1"/>
  <c r="AI90" i="15"/>
  <c r="K91" i="15"/>
  <c r="T90" i="15"/>
  <c r="B91" i="15" l="1"/>
  <c r="AH90" i="15"/>
  <c r="D91" i="15" s="1"/>
  <c r="AJ90" i="15"/>
  <c r="AK90" i="15"/>
  <c r="AL90" i="15"/>
  <c r="O91" i="15"/>
  <c r="U91" i="15" l="1"/>
  <c r="V91" i="15" s="1"/>
  <c r="L91" i="15"/>
  <c r="M91" i="15" s="1"/>
  <c r="I91" i="15"/>
  <c r="E91" i="15"/>
  <c r="F91" i="15" l="1"/>
  <c r="P91" i="15"/>
  <c r="N91" i="15"/>
  <c r="Y91" i="15"/>
  <c r="W91" i="15"/>
  <c r="X91" i="15" s="1"/>
  <c r="Z91" i="15"/>
  <c r="R91" i="15"/>
  <c r="Q91" i="15" l="1"/>
  <c r="S91" i="15" s="1"/>
  <c r="AA91" i="15"/>
  <c r="AB91" i="15" s="1"/>
  <c r="G91" i="15"/>
  <c r="AC91" i="15"/>
  <c r="H92" i="15"/>
  <c r="J92" i="15" l="1"/>
  <c r="AG91" i="15"/>
  <c r="C92" i="15" s="1"/>
  <c r="AI91" i="15"/>
  <c r="AF91" i="15"/>
  <c r="AD91" i="15"/>
  <c r="AE91" i="15" s="1"/>
  <c r="T91" i="15"/>
  <c r="K92" i="15"/>
  <c r="AK91" i="15" l="1"/>
  <c r="AL91" i="15"/>
  <c r="AJ91" i="15"/>
  <c r="AH91" i="15"/>
  <c r="D92" i="15" s="1"/>
  <c r="B92" i="15"/>
  <c r="O92" i="15"/>
  <c r="U92" i="15" l="1"/>
  <c r="V92" i="15" s="1"/>
  <c r="L92" i="15"/>
  <c r="M92" i="15" s="1"/>
  <c r="I92" i="15"/>
  <c r="E92" i="15"/>
  <c r="F92" i="15" l="1"/>
  <c r="N92" i="15"/>
  <c r="P92" i="15"/>
  <c r="Y92" i="15"/>
  <c r="W92" i="15"/>
  <c r="X92" i="15" s="1"/>
  <c r="Z92" i="15"/>
  <c r="R92" i="15"/>
  <c r="Q92" i="15" l="1"/>
  <c r="S92" i="15" s="1"/>
  <c r="AA92" i="15"/>
  <c r="AB92" i="15" s="1"/>
  <c r="G92" i="15"/>
  <c r="H93" i="15"/>
  <c r="AC92" i="15"/>
  <c r="J93" i="15" l="1"/>
  <c r="AG92" i="15"/>
  <c r="C93" i="15" s="1"/>
  <c r="AF92" i="15"/>
  <c r="AI92" i="15"/>
  <c r="AD92" i="15"/>
  <c r="AE92" i="15" s="1"/>
  <c r="K93" i="15"/>
  <c r="T92" i="15"/>
  <c r="AJ92" i="15" l="1"/>
  <c r="AK92" i="15"/>
  <c r="AL92" i="15"/>
  <c r="AH92" i="15"/>
  <c r="D93" i="15" s="1"/>
  <c r="B93" i="15"/>
  <c r="O93" i="15"/>
  <c r="U93" i="15" l="1"/>
  <c r="V93" i="15" s="1"/>
  <c r="L93" i="15"/>
  <c r="M93" i="15" s="1"/>
  <c r="I93" i="15"/>
  <c r="E93" i="15"/>
  <c r="F93" i="15" l="1"/>
  <c r="P93" i="15"/>
  <c r="N93" i="15"/>
  <c r="W93" i="15"/>
  <c r="Y93" i="15"/>
  <c r="R93" i="15"/>
  <c r="Z93" i="15"/>
  <c r="X93" i="15" l="1"/>
  <c r="AA93" i="15" s="1"/>
  <c r="AB93" i="15" s="1"/>
  <c r="Q93" i="15"/>
  <c r="S93" i="15" s="1"/>
  <c r="G93" i="15"/>
  <c r="H94" i="15"/>
  <c r="AC93" i="15"/>
  <c r="J94" i="15" l="1"/>
  <c r="AG93" i="15"/>
  <c r="C94" i="15" s="1"/>
  <c r="AD93" i="15"/>
  <c r="AE93" i="15" s="1"/>
  <c r="AF93" i="15"/>
  <c r="AI93" i="15"/>
  <c r="T93" i="15"/>
  <c r="K94" i="15"/>
  <c r="B94" i="15" l="1"/>
  <c r="AH93" i="15"/>
  <c r="D94" i="15" s="1"/>
  <c r="AL93" i="15"/>
  <c r="AK93" i="15"/>
  <c r="AJ93" i="15"/>
  <c r="O94" i="15"/>
  <c r="U94" i="15" l="1"/>
  <c r="V94" i="15" s="1"/>
  <c r="L94" i="15"/>
  <c r="M94" i="15" s="1"/>
  <c r="I94" i="15"/>
  <c r="E94" i="15"/>
  <c r="F94" i="15" l="1"/>
  <c r="N94" i="15"/>
  <c r="P94" i="15"/>
  <c r="W94" i="15"/>
  <c r="Y94" i="15"/>
  <c r="R94" i="15"/>
  <c r="Z94" i="15"/>
  <c r="X94" i="15" l="1"/>
  <c r="AA94" i="15" s="1"/>
  <c r="AB94" i="15" s="1"/>
  <c r="Q94" i="15"/>
  <c r="S94" i="15" s="1"/>
  <c r="G94" i="15"/>
  <c r="H95" i="15"/>
  <c r="AC94" i="15"/>
  <c r="J95" i="15" l="1"/>
  <c r="AF94" i="15"/>
  <c r="AI94" i="15"/>
  <c r="AD94" i="15"/>
  <c r="AE94" i="15" s="1"/>
  <c r="AG94" i="15"/>
  <c r="C95" i="15" s="1"/>
  <c r="T94" i="15"/>
  <c r="K95" i="15"/>
  <c r="AJ94" i="15" l="1"/>
  <c r="AL94" i="15"/>
  <c r="AK94" i="15"/>
  <c r="B95" i="15"/>
  <c r="AH94" i="15"/>
  <c r="D95" i="15" s="1"/>
  <c r="O95" i="15"/>
  <c r="I95" i="15" l="1"/>
  <c r="L95" i="15"/>
  <c r="M95" i="15" s="1"/>
  <c r="U95" i="15"/>
  <c r="V95" i="15" s="1"/>
  <c r="E95" i="15"/>
  <c r="F95" i="15" l="1"/>
  <c r="P95" i="15"/>
  <c r="N95" i="15"/>
  <c r="W95" i="15"/>
  <c r="Y95" i="15"/>
  <c r="R95" i="15"/>
  <c r="Z95" i="15"/>
  <c r="X95" i="15" l="1"/>
  <c r="AA95" i="15" s="1"/>
  <c r="AB95" i="15" s="1"/>
  <c r="Q95" i="15"/>
  <c r="S95" i="15" s="1"/>
  <c r="G95" i="15"/>
  <c r="H96" i="15"/>
  <c r="AC95" i="15"/>
  <c r="J96" i="15" l="1"/>
  <c r="AG95" i="15"/>
  <c r="C96" i="15" s="1"/>
  <c r="AF95" i="15"/>
  <c r="AD95" i="15"/>
  <c r="AE95" i="15" s="1"/>
  <c r="AI95" i="15"/>
  <c r="T95" i="15"/>
  <c r="K96" i="15"/>
  <c r="B96" i="15" l="1"/>
  <c r="AH95" i="15"/>
  <c r="D96" i="15" s="1"/>
  <c r="AK95" i="15"/>
  <c r="AJ95" i="15"/>
  <c r="AL95" i="15"/>
  <c r="O96" i="15"/>
  <c r="U96" i="15" l="1"/>
  <c r="V96" i="15" s="1"/>
  <c r="L96" i="15"/>
  <c r="M96" i="15" s="1"/>
  <c r="I96" i="15"/>
  <c r="E96" i="15"/>
  <c r="F96" i="15" l="1"/>
  <c r="P96" i="15"/>
  <c r="N96" i="15"/>
  <c r="Y96" i="15"/>
  <c r="W96" i="15"/>
  <c r="X96" i="15" s="1"/>
  <c r="Z96" i="15"/>
  <c r="R96" i="15"/>
  <c r="Q96" i="15" l="1"/>
  <c r="S96" i="15" s="1"/>
  <c r="AA96" i="15"/>
  <c r="AB96" i="15" s="1"/>
  <c r="G96" i="15"/>
  <c r="AC96" i="15"/>
  <c r="H97" i="15"/>
  <c r="J97" i="15" l="1"/>
  <c r="AG96" i="15"/>
  <c r="C97" i="15" s="1"/>
  <c r="AI96" i="15"/>
  <c r="AD96" i="15"/>
  <c r="AE96" i="15" s="1"/>
  <c r="AF96" i="15"/>
  <c r="T96" i="15"/>
  <c r="K97" i="15"/>
  <c r="AJ96" i="15" l="1"/>
  <c r="AL96" i="15"/>
  <c r="AK96" i="15"/>
  <c r="B97" i="15"/>
  <c r="AH96" i="15"/>
  <c r="D97" i="15" s="1"/>
  <c r="O97" i="15"/>
  <c r="I97" i="15" l="1"/>
  <c r="U97" i="15"/>
  <c r="V97" i="15" s="1"/>
  <c r="L97" i="15"/>
  <c r="M97" i="15" s="1"/>
  <c r="E97" i="15"/>
  <c r="F97" i="15" l="1"/>
  <c r="W97" i="15"/>
  <c r="Y97" i="15"/>
  <c r="N97" i="15"/>
  <c r="P97" i="15"/>
  <c r="R97" i="15"/>
  <c r="Z97" i="15"/>
  <c r="X97" i="15" l="1"/>
  <c r="AA97" i="15" s="1"/>
  <c r="AB97" i="15" s="1"/>
  <c r="Q97" i="15"/>
  <c r="S97" i="15" s="1"/>
  <c r="G97" i="15"/>
  <c r="AC97" i="15"/>
  <c r="H98" i="15"/>
  <c r="J98" i="15" l="1"/>
  <c r="AF97" i="15"/>
  <c r="AI97" i="15"/>
  <c r="AD97" i="15"/>
  <c r="AE97" i="15" s="1"/>
  <c r="AG97" i="15"/>
  <c r="C98" i="15" s="1"/>
  <c r="T97" i="15"/>
  <c r="K98" i="15"/>
  <c r="B98" i="15" l="1"/>
  <c r="AH97" i="15"/>
  <c r="D98" i="15" s="1"/>
  <c r="AJ97" i="15"/>
  <c r="AL97" i="15"/>
  <c r="AK97" i="15"/>
  <c r="O98" i="15"/>
  <c r="U98" i="15" l="1"/>
  <c r="V98" i="15" s="1"/>
  <c r="L98" i="15"/>
  <c r="M98" i="15" s="1"/>
  <c r="I98" i="15"/>
  <c r="E98" i="15"/>
  <c r="F98" i="15" l="1"/>
  <c r="Y98" i="15"/>
  <c r="W98" i="15"/>
  <c r="P98" i="15"/>
  <c r="N98" i="15"/>
  <c r="R98" i="15"/>
  <c r="Z98" i="15"/>
  <c r="X98" i="15" l="1"/>
  <c r="AA98" i="15" s="1"/>
  <c r="AB98" i="15" s="1"/>
  <c r="Q98" i="15"/>
  <c r="S98" i="15" s="1"/>
  <c r="G98" i="15"/>
  <c r="AC98" i="15"/>
  <c r="H99" i="15"/>
  <c r="J99" i="15" l="1"/>
  <c r="AF98" i="15"/>
  <c r="AI98" i="15"/>
  <c r="AD98" i="15"/>
  <c r="AE98" i="15" s="1"/>
  <c r="AG98" i="15"/>
  <c r="C99" i="15" s="1"/>
  <c r="T98" i="15"/>
  <c r="K99" i="15"/>
  <c r="B99" i="15" l="1"/>
  <c r="AH98" i="15"/>
  <c r="D99" i="15" s="1"/>
  <c r="AL98" i="15"/>
  <c r="AK98" i="15"/>
  <c r="AJ98" i="15"/>
  <c r="O99" i="15"/>
  <c r="U99" i="15" l="1"/>
  <c r="V99" i="15" s="1"/>
  <c r="L99" i="15"/>
  <c r="M99" i="15" s="1"/>
  <c r="I99" i="15"/>
  <c r="E99" i="15"/>
  <c r="F99" i="15" l="1"/>
  <c r="P99" i="15"/>
  <c r="N99" i="15"/>
  <c r="Y99" i="15"/>
  <c r="W99" i="15"/>
  <c r="Z99" i="15"/>
  <c r="R99" i="15"/>
  <c r="X99" i="15" l="1"/>
  <c r="AA99" i="15" s="1"/>
  <c r="AB99" i="15" s="1"/>
  <c r="Q99" i="15"/>
  <c r="S99" i="15" s="1"/>
  <c r="G99" i="15"/>
  <c r="AC99" i="15"/>
  <c r="H100" i="15"/>
  <c r="J100" i="15" l="1"/>
  <c r="AG99" i="15"/>
  <c r="C100" i="15" s="1"/>
  <c r="AI99" i="15"/>
  <c r="AF99" i="15"/>
  <c r="AD99" i="15"/>
  <c r="AE99" i="15" s="1"/>
  <c r="T99" i="15"/>
  <c r="K100" i="15"/>
  <c r="B100" i="15" l="1"/>
  <c r="AH99" i="15"/>
  <c r="D100" i="15" s="1"/>
  <c r="AK99" i="15"/>
  <c r="AJ99" i="15"/>
  <c r="AL99" i="15"/>
  <c r="O100" i="15"/>
  <c r="U100" i="15" l="1"/>
  <c r="V100" i="15" s="1"/>
  <c r="L100" i="15"/>
  <c r="M100" i="15" s="1"/>
  <c r="I100" i="15"/>
  <c r="E100" i="15"/>
  <c r="F100" i="15" l="1"/>
  <c r="P100" i="15"/>
  <c r="N100" i="15"/>
  <c r="W100" i="15"/>
  <c r="Y100" i="15"/>
  <c r="R100" i="15"/>
  <c r="Z100" i="15"/>
  <c r="X100" i="15" l="1"/>
  <c r="AA100" i="15" s="1"/>
  <c r="AB100" i="15" s="1"/>
  <c r="Q100" i="15"/>
  <c r="S100" i="15" s="1"/>
  <c r="G100" i="15"/>
  <c r="AC100" i="15"/>
  <c r="H101" i="15"/>
  <c r="J101" i="15" l="1"/>
  <c r="AI100" i="15"/>
  <c r="AD100" i="15"/>
  <c r="AE100" i="15" s="1"/>
  <c r="AF100" i="15"/>
  <c r="AG100" i="15"/>
  <c r="C101" i="15" s="1"/>
  <c r="T100" i="15"/>
  <c r="K101" i="15"/>
  <c r="AK100" i="15" l="1"/>
  <c r="AL100" i="15"/>
  <c r="AJ100" i="15"/>
  <c r="B101" i="15"/>
  <c r="AH100" i="15"/>
  <c r="D101" i="15" s="1"/>
  <c r="O101" i="15"/>
  <c r="I101" i="15" l="1"/>
  <c r="L101" i="15"/>
  <c r="M101" i="15" s="1"/>
  <c r="U101" i="15"/>
  <c r="V101" i="15" s="1"/>
  <c r="E101" i="15"/>
  <c r="F101" i="15" l="1"/>
  <c r="N101" i="15"/>
  <c r="P101" i="15"/>
  <c r="Y101" i="15"/>
  <c r="W101" i="15"/>
  <c r="Z101" i="15"/>
  <c r="R101" i="15"/>
  <c r="X101" i="15" l="1"/>
  <c r="AA101" i="15" s="1"/>
  <c r="AB101" i="15" s="1"/>
  <c r="Q101" i="15"/>
  <c r="S101" i="15" s="1"/>
  <c r="G101" i="15"/>
  <c r="H102" i="15"/>
  <c r="AC101" i="15"/>
  <c r="J102" i="15" l="1"/>
  <c r="AD101" i="15"/>
  <c r="AE101" i="15" s="1"/>
  <c r="AG101" i="15"/>
  <c r="C102" i="15" s="1"/>
  <c r="AF101" i="15"/>
  <c r="AI101" i="15"/>
  <c r="T101" i="15"/>
  <c r="K102" i="15"/>
  <c r="AH101" i="15" l="1"/>
  <c r="D102" i="15" s="1"/>
  <c r="B102" i="15"/>
  <c r="AL101" i="15"/>
  <c r="AK101" i="15"/>
  <c r="AJ101" i="15"/>
  <c r="O102" i="15"/>
  <c r="I102" i="15" l="1"/>
  <c r="U102" i="15"/>
  <c r="V102" i="15" s="1"/>
  <c r="L102" i="15"/>
  <c r="M102" i="15" s="1"/>
  <c r="E102" i="15"/>
  <c r="F102" i="15" l="1"/>
  <c r="P102" i="15"/>
  <c r="N102" i="15"/>
  <c r="W102" i="15"/>
  <c r="Y102" i="15"/>
  <c r="Z102" i="15"/>
  <c r="R102" i="15"/>
  <c r="X102" i="15" l="1"/>
  <c r="AA102" i="15" s="1"/>
  <c r="AB102" i="15" s="1"/>
  <c r="Q102" i="15"/>
  <c r="S102" i="15" s="1"/>
  <c r="G102" i="15"/>
  <c r="AC102" i="15"/>
  <c r="H103" i="15"/>
  <c r="J103" i="15" l="1"/>
  <c r="AI102" i="15"/>
  <c r="AG102" i="15"/>
  <c r="C103" i="15" s="1"/>
  <c r="AF102" i="15"/>
  <c r="AD102" i="15"/>
  <c r="AE102" i="15" s="1"/>
  <c r="T102" i="15"/>
  <c r="K103" i="15"/>
  <c r="B103" i="15" l="1"/>
  <c r="AH102" i="15"/>
  <c r="D103" i="15" s="1"/>
  <c r="AJ102" i="15"/>
  <c r="AK102" i="15"/>
  <c r="AL102" i="15"/>
  <c r="O103" i="15"/>
  <c r="L103" i="15" l="1"/>
  <c r="M103" i="15" s="1"/>
  <c r="U103" i="15"/>
  <c r="V103" i="15" s="1"/>
  <c r="I103" i="15"/>
  <c r="E103" i="15"/>
  <c r="F103" i="15" l="1"/>
  <c r="Y103" i="15"/>
  <c r="W103" i="15"/>
  <c r="P103" i="15"/>
  <c r="N103" i="15"/>
  <c r="R103" i="15"/>
  <c r="Z103" i="15"/>
  <c r="X103" i="15" l="1"/>
  <c r="AA103" i="15" s="1"/>
  <c r="AB103" i="15" s="1"/>
  <c r="Q103" i="15"/>
  <c r="S103" i="15" s="1"/>
  <c r="G103" i="15"/>
  <c r="AC103" i="15"/>
  <c r="H104" i="15"/>
  <c r="J104" i="15" l="1"/>
  <c r="AF103" i="15"/>
  <c r="AI103" i="15"/>
  <c r="AD103" i="15"/>
  <c r="AE103" i="15" s="1"/>
  <c r="AG103" i="15"/>
  <c r="C104" i="15" s="1"/>
  <c r="K104" i="15"/>
  <c r="T103" i="15"/>
  <c r="AL103" i="15" l="1"/>
  <c r="AK103" i="15"/>
  <c r="AJ103" i="15"/>
  <c r="AH103" i="15"/>
  <c r="D104" i="15" s="1"/>
  <c r="B104" i="15"/>
  <c r="O104" i="15"/>
  <c r="U104" i="15" l="1"/>
  <c r="V104" i="15" s="1"/>
  <c r="L104" i="15"/>
  <c r="M104" i="15" s="1"/>
  <c r="I104" i="15"/>
  <c r="E104" i="15"/>
  <c r="F104" i="15" l="1"/>
  <c r="N104" i="15"/>
  <c r="P104" i="15"/>
  <c r="Y104" i="15"/>
  <c r="W104" i="15"/>
  <c r="X104" i="15" s="1"/>
  <c r="R104" i="15"/>
  <c r="Z104" i="15"/>
  <c r="Q104" i="15" l="1"/>
  <c r="S104" i="15" s="1"/>
  <c r="AA104" i="15"/>
  <c r="AB104" i="15" s="1"/>
  <c r="G104" i="15"/>
  <c r="H105" i="15"/>
  <c r="AC104" i="15"/>
  <c r="J105" i="15" l="1"/>
  <c r="AI104" i="15"/>
  <c r="AG104" i="15"/>
  <c r="C105" i="15" s="1"/>
  <c r="AF104" i="15"/>
  <c r="AD104" i="15"/>
  <c r="AE104" i="15" s="1"/>
  <c r="T104" i="15"/>
  <c r="K105" i="15"/>
  <c r="AH104" i="15" l="1"/>
  <c r="D105" i="15" s="1"/>
  <c r="B105" i="15"/>
  <c r="AK104" i="15"/>
  <c r="AL104" i="15"/>
  <c r="AJ104" i="15"/>
  <c r="O105" i="15"/>
  <c r="I105" i="15" l="1"/>
  <c r="L105" i="15"/>
  <c r="M105" i="15" s="1"/>
  <c r="U105" i="15"/>
  <c r="V105" i="15" s="1"/>
  <c r="E105" i="15"/>
  <c r="F105" i="15" l="1"/>
  <c r="W105" i="15"/>
  <c r="Y105" i="15"/>
  <c r="N105" i="15"/>
  <c r="P105" i="15"/>
  <c r="R105" i="15"/>
  <c r="Z105" i="15"/>
  <c r="X105" i="15" l="1"/>
  <c r="AA105" i="15" s="1"/>
  <c r="AB105" i="15" s="1"/>
  <c r="Q105" i="15"/>
  <c r="S105" i="15" s="1"/>
  <c r="T105" i="15" s="1"/>
  <c r="G105" i="15"/>
  <c r="AC105" i="15"/>
  <c r="H106" i="15"/>
  <c r="J106" i="15" l="1"/>
  <c r="AD105" i="15"/>
  <c r="AE105" i="15" s="1"/>
  <c r="AF105" i="15"/>
  <c r="AG105" i="15"/>
  <c r="C106" i="15" s="1"/>
  <c r="AI105" i="15"/>
  <c r="K106" i="15"/>
  <c r="AH105" i="15" l="1"/>
  <c r="D106" i="15" s="1"/>
  <c r="B106" i="15"/>
  <c r="AK105" i="15"/>
  <c r="AL105" i="15"/>
  <c r="AJ105" i="15"/>
  <c r="O106" i="15"/>
  <c r="I106" i="15" l="1"/>
  <c r="L106" i="15"/>
  <c r="M106" i="15" s="1"/>
  <c r="U106" i="15"/>
  <c r="V106" i="15" s="1"/>
  <c r="E106" i="15"/>
  <c r="F106" i="15" l="1"/>
  <c r="Y106" i="15"/>
  <c r="W106" i="15"/>
  <c r="N106" i="15"/>
  <c r="P106" i="15"/>
  <c r="Z106" i="15"/>
  <c r="R106" i="15"/>
  <c r="X106" i="15" l="1"/>
  <c r="AA106" i="15" s="1"/>
  <c r="AB106" i="15" s="1"/>
  <c r="Q106" i="15"/>
  <c r="S106" i="15" s="1"/>
  <c r="G106" i="15"/>
  <c r="H107" i="15"/>
  <c r="AC106" i="15"/>
  <c r="J107" i="15" l="1"/>
  <c r="AD106" i="15"/>
  <c r="AE106" i="15" s="1"/>
  <c r="AF106" i="15"/>
  <c r="AG106" i="15"/>
  <c r="C107" i="15" s="1"/>
  <c r="AI106" i="15"/>
  <c r="T106" i="15"/>
  <c r="K107" i="15"/>
  <c r="AH106" i="15" l="1"/>
  <c r="D107" i="15" s="1"/>
  <c r="B107" i="15"/>
  <c r="AL106" i="15"/>
  <c r="AJ106" i="15"/>
  <c r="AK106" i="15"/>
  <c r="O107" i="15"/>
  <c r="I107" i="15" l="1"/>
  <c r="U107" i="15"/>
  <c r="V107" i="15" s="1"/>
  <c r="L107" i="15"/>
  <c r="M107" i="15" s="1"/>
  <c r="E107" i="15"/>
  <c r="F107" i="15" l="1"/>
  <c r="P107" i="15"/>
  <c r="N107" i="15"/>
  <c r="W107" i="15"/>
  <c r="Y107" i="15"/>
  <c r="R107" i="15"/>
  <c r="Z107" i="15"/>
  <c r="X107" i="15" l="1"/>
  <c r="AA107" i="15" s="1"/>
  <c r="AB107" i="15" s="1"/>
  <c r="Q107" i="15"/>
  <c r="S107" i="15" s="1"/>
  <c r="G107" i="15"/>
  <c r="AC107" i="15"/>
  <c r="H108" i="15"/>
  <c r="J108" i="15" l="1"/>
  <c r="AG107" i="15"/>
  <c r="C108" i="15" s="1"/>
  <c r="AI107" i="15"/>
  <c r="AF107" i="15"/>
  <c r="AD107" i="15"/>
  <c r="AE107" i="15" s="1"/>
  <c r="K108" i="15"/>
  <c r="T107" i="15"/>
  <c r="AL107" i="15" l="1"/>
  <c r="AK107" i="15"/>
  <c r="AJ107" i="15"/>
  <c r="B108" i="15"/>
  <c r="AH107" i="15"/>
  <c r="D108" i="15" s="1"/>
  <c r="O108" i="15"/>
  <c r="I108" i="15" l="1"/>
  <c r="U108" i="15"/>
  <c r="V108" i="15" s="1"/>
  <c r="L108" i="15"/>
  <c r="M108" i="15" s="1"/>
  <c r="E108" i="15"/>
  <c r="F108" i="15" l="1"/>
  <c r="P108" i="15"/>
  <c r="N108" i="15"/>
  <c r="Y108" i="15"/>
  <c r="W108" i="15"/>
  <c r="X108" i="15" s="1"/>
  <c r="Z108" i="15"/>
  <c r="R108" i="15"/>
  <c r="Q108" i="15" l="1"/>
  <c r="S108" i="15" s="1"/>
  <c r="AA108" i="15"/>
  <c r="AB108" i="15" s="1"/>
  <c r="G108" i="15"/>
  <c r="AC108" i="15"/>
  <c r="H109" i="15"/>
  <c r="J109" i="15" l="1"/>
  <c r="AG108" i="15"/>
  <c r="C109" i="15" s="1"/>
  <c r="AF108" i="15"/>
  <c r="AI108" i="15"/>
  <c r="AD108" i="15"/>
  <c r="AE108" i="15" s="1"/>
  <c r="T108" i="15"/>
  <c r="K109" i="15"/>
  <c r="AJ108" i="15" l="1"/>
  <c r="AL108" i="15"/>
  <c r="AK108" i="15"/>
  <c r="B109" i="15"/>
  <c r="AH108" i="15"/>
  <c r="D109" i="15" s="1"/>
  <c r="O109" i="15"/>
  <c r="I109" i="15" l="1"/>
  <c r="L109" i="15"/>
  <c r="M109" i="15" s="1"/>
  <c r="U109" i="15"/>
  <c r="V109" i="15" s="1"/>
  <c r="E109" i="15"/>
  <c r="F109" i="15" l="1"/>
  <c r="Y109" i="15"/>
  <c r="W109" i="15"/>
  <c r="N109" i="15"/>
  <c r="P109" i="15"/>
  <c r="R109" i="15"/>
  <c r="Z109" i="15"/>
  <c r="X109" i="15" l="1"/>
  <c r="AA109" i="15" s="1"/>
  <c r="AB109" i="15" s="1"/>
  <c r="Q109" i="15"/>
  <c r="S109" i="15" s="1"/>
  <c r="T109" i="15" s="1"/>
  <c r="G109" i="15"/>
  <c r="AC109" i="15"/>
  <c r="H110" i="15"/>
  <c r="J110" i="15" l="1"/>
  <c r="AF109" i="15"/>
  <c r="AI109" i="15"/>
  <c r="AD109" i="15"/>
  <c r="AE109" i="15" s="1"/>
  <c r="AG109" i="15"/>
  <c r="C110" i="15" s="1"/>
  <c r="K110" i="15"/>
  <c r="AJ109" i="15" l="1"/>
  <c r="AL109" i="15"/>
  <c r="AK109" i="15"/>
  <c r="AH109" i="15"/>
  <c r="D110" i="15" s="1"/>
  <c r="B110" i="15"/>
  <c r="O110" i="15"/>
  <c r="L110" i="15" l="1"/>
  <c r="M110" i="15" s="1"/>
  <c r="U110" i="15"/>
  <c r="V110" i="15" s="1"/>
  <c r="I110" i="15"/>
  <c r="E110" i="15"/>
  <c r="F110" i="15" l="1"/>
  <c r="Y110" i="15"/>
  <c r="W110" i="15"/>
  <c r="N110" i="15"/>
  <c r="P110" i="15"/>
  <c r="R110" i="15"/>
  <c r="Z110" i="15"/>
  <c r="X110" i="15" l="1"/>
  <c r="AA110" i="15" s="1"/>
  <c r="AB110" i="15" s="1"/>
  <c r="Q110" i="15"/>
  <c r="S110" i="15" s="1"/>
  <c r="G110" i="15"/>
  <c r="H111" i="15"/>
  <c r="AC110" i="15"/>
  <c r="J111" i="15" l="1"/>
  <c r="AF110" i="15"/>
  <c r="AI110" i="15"/>
  <c r="AD110" i="15"/>
  <c r="AE110" i="15" s="1"/>
  <c r="AG110" i="15"/>
  <c r="C111" i="15" s="1"/>
  <c r="T110" i="15"/>
  <c r="K111" i="15"/>
  <c r="AJ110" i="15" l="1"/>
  <c r="AK110" i="15"/>
  <c r="AL110" i="15"/>
  <c r="B111" i="15"/>
  <c r="AH110" i="15"/>
  <c r="D111" i="15" s="1"/>
  <c r="O111" i="15"/>
  <c r="I111" i="15" l="1"/>
  <c r="L111" i="15"/>
  <c r="M111" i="15" s="1"/>
  <c r="U111" i="15"/>
  <c r="V111" i="15" s="1"/>
  <c r="E111" i="15"/>
  <c r="F111" i="15" l="1"/>
  <c r="Y111" i="15"/>
  <c r="W111" i="15"/>
  <c r="P111" i="15"/>
  <c r="N111" i="15"/>
  <c r="R111" i="15"/>
  <c r="Z111" i="15"/>
  <c r="X111" i="15" l="1"/>
  <c r="AA111" i="15" s="1"/>
  <c r="AB111" i="15" s="1"/>
  <c r="Q111" i="15"/>
  <c r="S111" i="15" s="1"/>
  <c r="G111" i="15"/>
  <c r="AC111" i="15"/>
  <c r="H112" i="15"/>
  <c r="J112" i="15" l="1"/>
  <c r="AD111" i="15"/>
  <c r="AE111" i="15" s="1"/>
  <c r="AG111" i="15"/>
  <c r="C112" i="15" s="1"/>
  <c r="AF111" i="15"/>
  <c r="AI111" i="15"/>
  <c r="T111" i="15"/>
  <c r="K112" i="15"/>
  <c r="AH111" i="15" l="1"/>
  <c r="D112" i="15" s="1"/>
  <c r="B112" i="15"/>
  <c r="AJ111" i="15"/>
  <c r="AK111" i="15"/>
  <c r="AL111" i="15"/>
  <c r="O112" i="15"/>
  <c r="I112" i="15" l="1"/>
  <c r="L112" i="15"/>
  <c r="M112" i="15" s="1"/>
  <c r="U112" i="15"/>
  <c r="V112" i="15" s="1"/>
  <c r="E112" i="15"/>
  <c r="F112" i="15" l="1"/>
  <c r="P112" i="15"/>
  <c r="N112" i="15"/>
  <c r="Y112" i="15"/>
  <c r="W112" i="15"/>
  <c r="X112" i="15" s="1"/>
  <c r="R112" i="15"/>
  <c r="Z112" i="15"/>
  <c r="AA112" i="15" l="1"/>
  <c r="AB112" i="15" s="1"/>
  <c r="Q112" i="15"/>
  <c r="S112" i="15" s="1"/>
  <c r="G112" i="15"/>
  <c r="H113" i="15"/>
  <c r="AC112" i="15"/>
  <c r="J113" i="15" l="1"/>
  <c r="AF112" i="15"/>
  <c r="AD112" i="15"/>
  <c r="AE112" i="15" s="1"/>
  <c r="AG112" i="15"/>
  <c r="C113" i="15" s="1"/>
  <c r="AI112" i="15"/>
  <c r="T112" i="15"/>
  <c r="K113" i="15"/>
  <c r="AH112" i="15" l="1"/>
  <c r="D113" i="15" s="1"/>
  <c r="B113" i="15"/>
  <c r="AJ112" i="15"/>
  <c r="AL112" i="15"/>
  <c r="AK112" i="15"/>
  <c r="O113" i="15"/>
  <c r="I113" i="15" l="1"/>
  <c r="L113" i="15"/>
  <c r="M113" i="15" s="1"/>
  <c r="U113" i="15"/>
  <c r="V113" i="15" s="1"/>
  <c r="E113" i="15"/>
  <c r="F113" i="15" l="1"/>
  <c r="W113" i="15"/>
  <c r="Y113" i="15"/>
  <c r="P113" i="15"/>
  <c r="N113" i="15"/>
  <c r="Z113" i="15"/>
  <c r="R113" i="15"/>
  <c r="X113" i="15" l="1"/>
  <c r="AA113" i="15" s="1"/>
  <c r="AB113" i="15" s="1"/>
  <c r="Q113" i="15"/>
  <c r="S113" i="15" s="1"/>
  <c r="G113" i="15"/>
  <c r="AC113" i="15"/>
  <c r="H114" i="15"/>
  <c r="J114" i="15" l="1"/>
  <c r="AG113" i="15"/>
  <c r="C114" i="15" s="1"/>
  <c r="AI113" i="15"/>
  <c r="AF113" i="15"/>
  <c r="AD113" i="15"/>
  <c r="AE113" i="15" s="1"/>
  <c r="T113" i="15"/>
  <c r="K114" i="15"/>
  <c r="AJ113" i="15" l="1"/>
  <c r="AK113" i="15"/>
  <c r="AL113" i="15"/>
  <c r="B114" i="15"/>
  <c r="AH113" i="15"/>
  <c r="D114" i="15" s="1"/>
  <c r="O114" i="15"/>
  <c r="I114" i="15" l="1"/>
  <c r="L114" i="15"/>
  <c r="M114" i="15" s="1"/>
  <c r="U114" i="15"/>
  <c r="V114" i="15" s="1"/>
  <c r="E114" i="15"/>
  <c r="F114" i="15" l="1"/>
  <c r="W114" i="15"/>
  <c r="Y114" i="15"/>
  <c r="N114" i="15"/>
  <c r="P114" i="15"/>
  <c r="R114" i="15"/>
  <c r="Z114" i="15"/>
  <c r="X114" i="15" l="1"/>
  <c r="AA114" i="15" s="1"/>
  <c r="AB114" i="15" s="1"/>
  <c r="Q114" i="15"/>
  <c r="S114" i="15" s="1"/>
  <c r="G114" i="15"/>
  <c r="AC114" i="15"/>
  <c r="H115" i="15"/>
  <c r="J115" i="15" l="1"/>
  <c r="AG114" i="15"/>
  <c r="C115" i="15" s="1"/>
  <c r="AI114" i="15"/>
  <c r="AD114" i="15"/>
  <c r="AE114" i="15" s="1"/>
  <c r="AF114" i="15"/>
  <c r="T114" i="15"/>
  <c r="K115" i="15"/>
  <c r="AL114" i="15" l="1"/>
  <c r="AK114" i="15"/>
  <c r="AJ114" i="15"/>
  <c r="AH114" i="15"/>
  <c r="D115" i="15" s="1"/>
  <c r="B115" i="15"/>
  <c r="O115" i="15"/>
  <c r="U115" i="15" l="1"/>
  <c r="V115" i="15" s="1"/>
  <c r="L115" i="15"/>
  <c r="M115" i="15" s="1"/>
  <c r="I115" i="15"/>
  <c r="E115" i="15"/>
  <c r="F115" i="15" l="1"/>
  <c r="N115" i="15"/>
  <c r="P115" i="15"/>
  <c r="Y115" i="15"/>
  <c r="W115" i="15"/>
  <c r="X115" i="15" s="1"/>
  <c r="Z115" i="15"/>
  <c r="R115" i="15"/>
  <c r="Q115" i="15" l="1"/>
  <c r="S115" i="15" s="1"/>
  <c r="AA115" i="15"/>
  <c r="AB115" i="15" s="1"/>
  <c r="G115" i="15"/>
  <c r="AC115" i="15"/>
  <c r="H116" i="15"/>
  <c r="J116" i="15" l="1"/>
  <c r="AI115" i="15"/>
  <c r="AD115" i="15"/>
  <c r="AE115" i="15" s="1"/>
  <c r="AG115" i="15"/>
  <c r="C116" i="15" s="1"/>
  <c r="AF115" i="15"/>
  <c r="K116" i="15"/>
  <c r="T115" i="15"/>
  <c r="AK115" i="15" l="1"/>
  <c r="AJ115" i="15"/>
  <c r="AL115" i="15"/>
  <c r="AH115" i="15"/>
  <c r="D116" i="15" s="1"/>
  <c r="B116" i="15"/>
  <c r="O116" i="15"/>
  <c r="U116" i="15" l="1"/>
  <c r="V116" i="15" s="1"/>
  <c r="L116" i="15"/>
  <c r="M116" i="15" s="1"/>
  <c r="I116" i="15"/>
  <c r="E116" i="15"/>
  <c r="F116" i="15" l="1"/>
  <c r="P116" i="15"/>
  <c r="N116" i="15"/>
  <c r="W116" i="15"/>
  <c r="Y116" i="15"/>
  <c r="Z116" i="15"/>
  <c r="R116" i="15"/>
  <c r="X116" i="15" l="1"/>
  <c r="AA116" i="15" s="1"/>
  <c r="AB116" i="15" s="1"/>
  <c r="Q116" i="15"/>
  <c r="S116" i="15" s="1"/>
  <c r="G116" i="15"/>
  <c r="H117" i="15"/>
  <c r="AC116" i="15"/>
  <c r="J117" i="15" l="1"/>
  <c r="AI116" i="15"/>
  <c r="AD116" i="15"/>
  <c r="AE116" i="15" s="1"/>
  <c r="AG116" i="15"/>
  <c r="C117" i="15" s="1"/>
  <c r="AF116" i="15"/>
  <c r="T116" i="15"/>
  <c r="K117" i="15"/>
  <c r="AK116" i="15" l="1"/>
  <c r="AL116" i="15"/>
  <c r="AJ116" i="15"/>
  <c r="B117" i="15"/>
  <c r="AH116" i="15"/>
  <c r="D117" i="15" s="1"/>
  <c r="O117" i="15"/>
  <c r="I117" i="15" l="1"/>
  <c r="U117" i="15"/>
  <c r="V117" i="15" s="1"/>
  <c r="L117" i="15"/>
  <c r="M117" i="15" s="1"/>
  <c r="E117" i="15"/>
  <c r="F117" i="15" l="1"/>
  <c r="P117" i="15"/>
  <c r="N117" i="15"/>
  <c r="W117" i="15"/>
  <c r="Y117" i="15"/>
  <c r="R117" i="15"/>
  <c r="Z117" i="15"/>
  <c r="X117" i="15" l="1"/>
  <c r="AA117" i="15" s="1"/>
  <c r="AB117" i="15" s="1"/>
  <c r="Q117" i="15"/>
  <c r="S117" i="15" s="1"/>
  <c r="G117" i="15"/>
  <c r="AC117" i="15"/>
  <c r="H118" i="15"/>
  <c r="J118" i="15" l="1"/>
  <c r="AI117" i="15"/>
  <c r="AD117" i="15"/>
  <c r="AE117" i="15" s="1"/>
  <c r="AG117" i="15"/>
  <c r="C118" i="15" s="1"/>
  <c r="AF117" i="15"/>
  <c r="T117" i="15"/>
  <c r="K118" i="15"/>
  <c r="AK117" i="15" l="1"/>
  <c r="AJ117" i="15"/>
  <c r="AL117" i="15"/>
  <c r="B118" i="15"/>
  <c r="AH117" i="15"/>
  <c r="D118" i="15" s="1"/>
  <c r="O118" i="15"/>
  <c r="I118" i="15" l="1"/>
  <c r="L118" i="15"/>
  <c r="M118" i="15" s="1"/>
  <c r="U118" i="15"/>
  <c r="V118" i="15" s="1"/>
  <c r="E118" i="15"/>
  <c r="F118" i="15" l="1"/>
  <c r="W118" i="15"/>
  <c r="Y118" i="15"/>
  <c r="N118" i="15"/>
  <c r="P118" i="15"/>
  <c r="Z118" i="15"/>
  <c r="R118" i="15"/>
  <c r="X118" i="15" l="1"/>
  <c r="AA118" i="15" s="1"/>
  <c r="AB118" i="15" s="1"/>
  <c r="Q118" i="15"/>
  <c r="S118" i="15" s="1"/>
  <c r="G118" i="15"/>
  <c r="AC118" i="15"/>
  <c r="H119" i="15"/>
  <c r="J119" i="15" l="1"/>
  <c r="AG118" i="15"/>
  <c r="C119" i="15" s="1"/>
  <c r="AD118" i="15"/>
  <c r="AE118" i="15" s="1"/>
  <c r="AF118" i="15"/>
  <c r="AI118" i="15"/>
  <c r="T118" i="15"/>
  <c r="K119" i="15"/>
  <c r="B119" i="15" l="1"/>
  <c r="AH118" i="15"/>
  <c r="D119" i="15" s="1"/>
  <c r="AL118" i="15"/>
  <c r="AK118" i="15"/>
  <c r="AJ118" i="15"/>
  <c r="O119" i="15"/>
  <c r="U119" i="15" l="1"/>
  <c r="V119" i="15" s="1"/>
  <c r="L119" i="15"/>
  <c r="M119" i="15" s="1"/>
  <c r="I119" i="15"/>
  <c r="E119" i="15"/>
  <c r="F119" i="15" l="1"/>
  <c r="N119" i="15"/>
  <c r="P119" i="15"/>
  <c r="Y119" i="15"/>
  <c r="W119" i="15"/>
  <c r="X119" i="15" s="1"/>
  <c r="Z119" i="15"/>
  <c r="R119" i="15"/>
  <c r="Q119" i="15" l="1"/>
  <c r="S119" i="15" s="1"/>
  <c r="AA119" i="15"/>
  <c r="AB119" i="15" s="1"/>
  <c r="G119" i="15"/>
  <c r="H120" i="15"/>
  <c r="AC119" i="15"/>
  <c r="J120" i="15" l="1"/>
  <c r="AG119" i="15"/>
  <c r="C120" i="15" s="1"/>
  <c r="AF119" i="15"/>
  <c r="AI119" i="15"/>
  <c r="AD119" i="15"/>
  <c r="AE119" i="15" s="1"/>
  <c r="T119" i="15"/>
  <c r="K120" i="15"/>
  <c r="B120" i="15" l="1"/>
  <c r="AH119" i="15"/>
  <c r="D120" i="15" s="1"/>
  <c r="AL119" i="15"/>
  <c r="AK119" i="15"/>
  <c r="AJ119" i="15"/>
  <c r="O120" i="15"/>
  <c r="L120" i="15" l="1"/>
  <c r="M120" i="15" s="1"/>
  <c r="U120" i="15"/>
  <c r="V120" i="15" s="1"/>
  <c r="I120" i="15"/>
  <c r="E120" i="15"/>
  <c r="F120" i="15" l="1"/>
  <c r="Y120" i="15"/>
  <c r="W120" i="15"/>
  <c r="N120" i="15"/>
  <c r="P120" i="15"/>
  <c r="Z120" i="15"/>
  <c r="R120" i="15"/>
  <c r="X120" i="15" l="1"/>
  <c r="AA120" i="15" s="1"/>
  <c r="AB120" i="15" s="1"/>
  <c r="Q120" i="15"/>
  <c r="S120" i="15" s="1"/>
  <c r="G120" i="15"/>
  <c r="AC120" i="15"/>
  <c r="H121" i="15"/>
  <c r="J121" i="15" l="1"/>
  <c r="AI120" i="15"/>
  <c r="AD120" i="15"/>
  <c r="AE120" i="15" s="1"/>
  <c r="AG120" i="15"/>
  <c r="C121" i="15" s="1"/>
  <c r="AF120" i="15"/>
  <c r="T120" i="15"/>
  <c r="K121" i="15"/>
  <c r="AL120" i="15" l="1"/>
  <c r="AK120" i="15"/>
  <c r="AJ120" i="15"/>
  <c r="B121" i="15"/>
  <c r="AH120" i="15"/>
  <c r="D121" i="15" s="1"/>
  <c r="O121" i="15"/>
  <c r="I121" i="15" l="1"/>
  <c r="U121" i="15"/>
  <c r="V121" i="15" s="1"/>
  <c r="L121" i="15"/>
  <c r="M121" i="15" s="1"/>
  <c r="E121" i="15"/>
  <c r="F121" i="15" l="1"/>
  <c r="P121" i="15"/>
  <c r="N121" i="15"/>
  <c r="W121" i="15"/>
  <c r="Y121" i="15"/>
  <c r="Z121" i="15"/>
  <c r="R121" i="15"/>
  <c r="X121" i="15" l="1"/>
  <c r="AA121" i="15" s="1"/>
  <c r="AB121" i="15" s="1"/>
  <c r="Q121" i="15"/>
  <c r="S121" i="15" s="1"/>
  <c r="G121" i="15"/>
  <c r="AC121" i="15"/>
  <c r="H122" i="15"/>
  <c r="J122" i="15" l="1"/>
  <c r="AD121" i="15"/>
  <c r="AE121" i="15" s="1"/>
  <c r="AG121" i="15"/>
  <c r="C122" i="15" s="1"/>
  <c r="AF121" i="15"/>
  <c r="AI121" i="15"/>
  <c r="T121" i="15"/>
  <c r="K122" i="15"/>
  <c r="B122" i="15" l="1"/>
  <c r="AH121" i="15"/>
  <c r="D122" i="15" s="1"/>
  <c r="AK121" i="15"/>
  <c r="AJ121" i="15"/>
  <c r="AL121" i="15"/>
  <c r="O122" i="15"/>
  <c r="U122" i="15" l="1"/>
  <c r="V122" i="15" s="1"/>
  <c r="L122" i="15"/>
  <c r="M122" i="15" s="1"/>
  <c r="I122" i="15"/>
  <c r="E122" i="15"/>
  <c r="F122" i="15" l="1"/>
  <c r="N122" i="15"/>
  <c r="P122" i="15"/>
  <c r="Y122" i="15"/>
  <c r="W122" i="15"/>
  <c r="X122" i="15" s="1"/>
  <c r="Z122" i="15"/>
  <c r="R122" i="15"/>
  <c r="Q122" i="15" l="1"/>
  <c r="S122" i="15" s="1"/>
  <c r="AA122" i="15"/>
  <c r="AB122" i="15" s="1"/>
  <c r="G122" i="15"/>
  <c r="AC122" i="15"/>
  <c r="H123" i="15"/>
  <c r="J123" i="15" l="1"/>
  <c r="AF122" i="15"/>
  <c r="AI122" i="15"/>
  <c r="AD122" i="15"/>
  <c r="AE122" i="15" s="1"/>
  <c r="AG122" i="15"/>
  <c r="C123" i="15" s="1"/>
  <c r="T122" i="15"/>
  <c r="K123" i="15"/>
  <c r="AJ122" i="15" l="1"/>
  <c r="AK122" i="15"/>
  <c r="AL122" i="15"/>
  <c r="B123" i="15"/>
  <c r="AH122" i="15"/>
  <c r="D123" i="15" s="1"/>
  <c r="O123" i="15"/>
  <c r="I123" i="15" l="1"/>
  <c r="U123" i="15"/>
  <c r="V123" i="15" s="1"/>
  <c r="L123" i="15"/>
  <c r="M123" i="15" s="1"/>
  <c r="E123" i="15"/>
  <c r="F123" i="15" l="1"/>
  <c r="P123" i="15"/>
  <c r="N123" i="15"/>
  <c r="Q123" i="15" s="1"/>
  <c r="Y123" i="15"/>
  <c r="W123" i="15"/>
  <c r="X123" i="15" s="1"/>
  <c r="Z123" i="15"/>
  <c r="R123" i="15"/>
  <c r="AA123" i="15" l="1"/>
  <c r="AB123" i="15" s="1"/>
  <c r="S123" i="15"/>
  <c r="G123" i="15"/>
  <c r="H124" i="15"/>
  <c r="AC123" i="15"/>
  <c r="J124" i="15" l="1"/>
  <c r="AG123" i="15"/>
  <c r="C124" i="15" s="1"/>
  <c r="AI123" i="15"/>
  <c r="AF123" i="15"/>
  <c r="AD123" i="15"/>
  <c r="AE123" i="15" s="1"/>
  <c r="T123" i="15"/>
  <c r="K124" i="15"/>
  <c r="AK123" i="15" l="1"/>
  <c r="AL123" i="15"/>
  <c r="AJ123" i="15"/>
  <c r="B124" i="15"/>
  <c r="AH123" i="15"/>
  <c r="D124" i="15" s="1"/>
  <c r="O124" i="15"/>
  <c r="I124" i="15" l="1"/>
  <c r="U124" i="15"/>
  <c r="V124" i="15" s="1"/>
  <c r="L124" i="15"/>
  <c r="M124" i="15" s="1"/>
  <c r="E124" i="15"/>
  <c r="F124" i="15" l="1"/>
  <c r="W124" i="15"/>
  <c r="Y124" i="15"/>
  <c r="N124" i="15"/>
  <c r="P124" i="15"/>
  <c r="R124" i="15"/>
  <c r="Z124" i="15"/>
  <c r="X124" i="15" l="1"/>
  <c r="AA124" i="15" s="1"/>
  <c r="AB124" i="15" s="1"/>
  <c r="Q124" i="15"/>
  <c r="S124" i="15" s="1"/>
  <c r="G124" i="15"/>
  <c r="H125" i="15"/>
  <c r="AC124" i="15"/>
  <c r="J125" i="15" l="1"/>
  <c r="AF124" i="15"/>
  <c r="AI124" i="15"/>
  <c r="AG124" i="15"/>
  <c r="C125" i="15" s="1"/>
  <c r="AD124" i="15"/>
  <c r="AE124" i="15" s="1"/>
  <c r="T124" i="15"/>
  <c r="K125" i="15"/>
  <c r="AH124" i="15" l="1"/>
  <c r="D125" i="15" s="1"/>
  <c r="B125" i="15"/>
  <c r="AK124" i="15"/>
  <c r="AL124" i="15"/>
  <c r="AJ124" i="15"/>
  <c r="O125" i="15"/>
  <c r="I125" i="15" l="1"/>
  <c r="L125" i="15"/>
  <c r="M125" i="15" s="1"/>
  <c r="U125" i="15"/>
  <c r="V125" i="15" s="1"/>
  <c r="E125" i="15"/>
  <c r="F125" i="15" l="1"/>
  <c r="P125" i="15"/>
  <c r="N125" i="15"/>
  <c r="Y125" i="15"/>
  <c r="W125" i="15"/>
  <c r="R125" i="15"/>
  <c r="Z125" i="15"/>
  <c r="X125" i="15" l="1"/>
  <c r="AA125" i="15" s="1"/>
  <c r="AB125" i="15" s="1"/>
  <c r="Q125" i="15"/>
  <c r="S125" i="15" s="1"/>
  <c r="G125" i="15"/>
  <c r="H126" i="15"/>
  <c r="AC125" i="15"/>
  <c r="J126" i="15" l="1"/>
  <c r="AG125" i="15"/>
  <c r="C126" i="15" s="1"/>
  <c r="AD125" i="15"/>
  <c r="AE125" i="15" s="1"/>
  <c r="AF125" i="15"/>
  <c r="AI125" i="15"/>
  <c r="T125" i="15"/>
  <c r="K126" i="15"/>
  <c r="B126" i="15" l="1"/>
  <c r="AH125" i="15"/>
  <c r="D126" i="15" s="1"/>
  <c r="AL125" i="15"/>
  <c r="AJ125" i="15"/>
  <c r="AK125" i="15"/>
  <c r="O126" i="15"/>
  <c r="L126" i="15" l="1"/>
  <c r="M126" i="15" s="1"/>
  <c r="U126" i="15"/>
  <c r="V126" i="15" s="1"/>
  <c r="I126" i="15"/>
  <c r="E126" i="15"/>
  <c r="F126" i="15" l="1"/>
  <c r="Y126" i="15"/>
  <c r="W126" i="15"/>
  <c r="P126" i="15"/>
  <c r="N126" i="15"/>
  <c r="Z126" i="15"/>
  <c r="R126" i="15"/>
  <c r="X126" i="15" l="1"/>
  <c r="AA126" i="15" s="1"/>
  <c r="AB126" i="15" s="1"/>
  <c r="Q126" i="15"/>
  <c r="S126" i="15" s="1"/>
  <c r="G126" i="15"/>
  <c r="AC126" i="15"/>
  <c r="H127" i="15"/>
  <c r="J127" i="15" l="1"/>
  <c r="AD126" i="15"/>
  <c r="AE126" i="15" s="1"/>
  <c r="AG126" i="15"/>
  <c r="C127" i="15" s="1"/>
  <c r="AF126" i="15"/>
  <c r="AI126" i="15"/>
  <c r="T126" i="15"/>
  <c r="K127" i="15"/>
  <c r="AH126" i="15" l="1"/>
  <c r="D127" i="15" s="1"/>
  <c r="B127" i="15"/>
  <c r="AK126" i="15"/>
  <c r="AL126" i="15"/>
  <c r="AJ126" i="15"/>
  <c r="O127" i="15"/>
  <c r="I127" i="15" l="1"/>
  <c r="L127" i="15"/>
  <c r="M127" i="15" s="1"/>
  <c r="U127" i="15"/>
  <c r="V127" i="15" s="1"/>
  <c r="E127" i="15"/>
  <c r="F127" i="15" l="1"/>
  <c r="N127" i="15"/>
  <c r="P127" i="15"/>
  <c r="Y127" i="15"/>
  <c r="W127" i="15"/>
  <c r="X127" i="15" s="1"/>
  <c r="R127" i="15"/>
  <c r="Z127" i="15"/>
  <c r="Q127" i="15" l="1"/>
  <c r="S127" i="15" s="1"/>
  <c r="AA127" i="15"/>
  <c r="AB127" i="15" s="1"/>
  <c r="G127" i="15"/>
  <c r="AC127" i="15"/>
  <c r="H128" i="15"/>
  <c r="J128" i="15" l="1"/>
  <c r="AG127" i="15"/>
  <c r="C128" i="15" s="1"/>
  <c r="AF127" i="15"/>
  <c r="AD127" i="15"/>
  <c r="AE127" i="15" s="1"/>
  <c r="AI127" i="15"/>
  <c r="T127" i="15"/>
  <c r="K128" i="15"/>
  <c r="AH127" i="15" l="1"/>
  <c r="D128" i="15" s="1"/>
  <c r="B128" i="15"/>
  <c r="AJ127" i="15"/>
  <c r="AK127" i="15"/>
  <c r="AL127" i="15"/>
  <c r="O128" i="15"/>
  <c r="I128" i="15" l="1"/>
  <c r="L128" i="15"/>
  <c r="M128" i="15" s="1"/>
  <c r="U128" i="15"/>
  <c r="V128" i="15" s="1"/>
  <c r="E128" i="15"/>
  <c r="F128" i="15" l="1"/>
  <c r="Y128" i="15"/>
  <c r="W128" i="15"/>
  <c r="N128" i="15"/>
  <c r="Q128" i="15" s="1"/>
  <c r="P128" i="15"/>
  <c r="Z128" i="15"/>
  <c r="R128" i="15"/>
  <c r="X128" i="15" l="1"/>
  <c r="AA128" i="15" s="1"/>
  <c r="AB128" i="15" s="1"/>
  <c r="S128" i="15"/>
  <c r="T128" i="15" s="1"/>
  <c r="G128" i="15"/>
  <c r="AC128" i="15"/>
  <c r="H129" i="15"/>
  <c r="J129" i="15" l="1"/>
  <c r="AD128" i="15"/>
  <c r="AE128" i="15" s="1"/>
  <c r="AG128" i="15"/>
  <c r="C129" i="15" s="1"/>
  <c r="AF128" i="15"/>
  <c r="AI128" i="15"/>
  <c r="K129" i="15"/>
  <c r="B129" i="15" l="1"/>
  <c r="AH128" i="15"/>
  <c r="D129" i="15" s="1"/>
  <c r="AK128" i="15"/>
  <c r="AL128" i="15"/>
  <c r="AJ128" i="15"/>
  <c r="O129" i="15"/>
  <c r="L129" i="15" l="1"/>
  <c r="M129" i="15" s="1"/>
  <c r="U129" i="15"/>
  <c r="V129" i="15" s="1"/>
  <c r="I129" i="15"/>
  <c r="E129" i="15"/>
  <c r="F129" i="15" l="1"/>
  <c r="W129" i="15"/>
  <c r="Y129" i="15"/>
  <c r="N129" i="15"/>
  <c r="P129" i="15"/>
  <c r="Z129" i="15"/>
  <c r="R129" i="15"/>
  <c r="X129" i="15" l="1"/>
  <c r="AA129" i="15" s="1"/>
  <c r="AB129" i="15" s="1"/>
  <c r="Q129" i="15"/>
  <c r="S129" i="15" s="1"/>
  <c r="G129" i="15"/>
  <c r="AC129" i="15"/>
  <c r="H130" i="15"/>
  <c r="J130" i="15" l="1"/>
  <c r="AI129" i="15"/>
  <c r="AD129" i="15"/>
  <c r="AE129" i="15" s="1"/>
  <c r="AG129" i="15"/>
  <c r="C130" i="15" s="1"/>
  <c r="AF129" i="15"/>
  <c r="T129" i="15"/>
  <c r="K130" i="15"/>
  <c r="AK129" i="15" l="1"/>
  <c r="AL129" i="15"/>
  <c r="AJ129" i="15"/>
  <c r="B130" i="15"/>
  <c r="AH129" i="15"/>
  <c r="D130" i="15" s="1"/>
  <c r="O130" i="15"/>
  <c r="I130" i="15" l="1"/>
  <c r="U130" i="15"/>
  <c r="V130" i="15" s="1"/>
  <c r="L130" i="15"/>
  <c r="M130" i="15" s="1"/>
  <c r="E130" i="15"/>
  <c r="F130" i="15" l="1"/>
  <c r="P130" i="15"/>
  <c r="N130" i="15"/>
  <c r="Y130" i="15"/>
  <c r="W130" i="15"/>
  <c r="Z130" i="15"/>
  <c r="R130" i="15"/>
  <c r="X130" i="15" l="1"/>
  <c r="AA130" i="15" s="1"/>
  <c r="AB130" i="15" s="1"/>
  <c r="Q130" i="15"/>
  <c r="S130" i="15" s="1"/>
  <c r="G130" i="15"/>
  <c r="H131" i="15"/>
  <c r="AC130" i="15"/>
  <c r="J131" i="15" l="1"/>
  <c r="AG130" i="15"/>
  <c r="C131" i="15" s="1"/>
  <c r="AI130" i="15"/>
  <c r="AF130" i="15"/>
  <c r="AD130" i="15"/>
  <c r="AE130" i="15" s="1"/>
  <c r="T130" i="15"/>
  <c r="K131" i="15"/>
  <c r="AH130" i="15" l="1"/>
  <c r="D131" i="15" s="1"/>
  <c r="B131" i="15"/>
  <c r="AJ130" i="15"/>
  <c r="AK130" i="15"/>
  <c r="AL130" i="15"/>
  <c r="O131" i="15"/>
  <c r="I131" i="15" l="1"/>
  <c r="L131" i="15"/>
  <c r="M131" i="15" s="1"/>
  <c r="U131" i="15"/>
  <c r="V131" i="15" s="1"/>
  <c r="E131" i="15"/>
  <c r="F131" i="15" l="1"/>
  <c r="Y131" i="15"/>
  <c r="W131" i="15"/>
  <c r="N131" i="15"/>
  <c r="P131" i="15"/>
  <c r="Z131" i="15"/>
  <c r="R131" i="15"/>
  <c r="X131" i="15" l="1"/>
  <c r="AA131" i="15" s="1"/>
  <c r="AB131" i="15" s="1"/>
  <c r="Q131" i="15"/>
  <c r="S131" i="15" s="1"/>
  <c r="G131" i="15"/>
  <c r="H132" i="15"/>
  <c r="AC131" i="15"/>
  <c r="J132" i="15" l="1"/>
  <c r="AD131" i="15"/>
  <c r="AE131" i="15" s="1"/>
  <c r="AG131" i="15"/>
  <c r="C132" i="15" s="1"/>
  <c r="AF131" i="15"/>
  <c r="AI131" i="15"/>
  <c r="T131" i="15"/>
  <c r="K132" i="15"/>
  <c r="B132" i="15" l="1"/>
  <c r="AH131" i="15"/>
  <c r="D132" i="15" s="1"/>
  <c r="AK131" i="15"/>
  <c r="AL131" i="15"/>
  <c r="AJ131" i="15"/>
  <c r="O132" i="15"/>
  <c r="L132" i="15" l="1"/>
  <c r="M132" i="15" s="1"/>
  <c r="U132" i="15"/>
  <c r="V132" i="15" s="1"/>
  <c r="I132" i="15"/>
  <c r="E132" i="15"/>
  <c r="F132" i="15" l="1"/>
  <c r="W132" i="15"/>
  <c r="Y132" i="15"/>
  <c r="N132" i="15"/>
  <c r="P132" i="15"/>
  <c r="Z132" i="15"/>
  <c r="R132" i="15"/>
  <c r="X132" i="15" l="1"/>
  <c r="AA132" i="15" s="1"/>
  <c r="AB132" i="15" s="1"/>
  <c r="Q132" i="15"/>
  <c r="S132" i="15" s="1"/>
  <c r="G132" i="15"/>
  <c r="AC132" i="15"/>
  <c r="H133" i="15"/>
  <c r="J133" i="15" l="1"/>
  <c r="AG132" i="15"/>
  <c r="C133" i="15" s="1"/>
  <c r="AF132" i="15"/>
  <c r="AD132" i="15"/>
  <c r="AE132" i="15" s="1"/>
  <c r="AI132" i="15"/>
  <c r="T132" i="15"/>
  <c r="K133" i="15"/>
  <c r="B133" i="15" l="1"/>
  <c r="AH132" i="15"/>
  <c r="D133" i="15" s="1"/>
  <c r="AL132" i="15"/>
  <c r="AK132" i="15"/>
  <c r="AJ132" i="15"/>
  <c r="O133" i="15"/>
  <c r="L133" i="15" l="1"/>
  <c r="M133" i="15" s="1"/>
  <c r="U133" i="15"/>
  <c r="V133" i="15" s="1"/>
  <c r="I133" i="15"/>
  <c r="E133" i="15"/>
  <c r="F133" i="15" l="1"/>
  <c r="W133" i="15"/>
  <c r="Y133" i="15"/>
  <c r="N133" i="15"/>
  <c r="P133" i="15"/>
  <c r="Z133" i="15"/>
  <c r="R133" i="15"/>
  <c r="X133" i="15" l="1"/>
  <c r="AA133" i="15" s="1"/>
  <c r="AB133" i="15" s="1"/>
  <c r="Q133" i="15"/>
  <c r="S133" i="15" s="1"/>
  <c r="G133" i="15"/>
  <c r="H134" i="15"/>
  <c r="AC133" i="15"/>
  <c r="J134" i="15" l="1"/>
  <c r="AF133" i="15"/>
  <c r="AG133" i="15"/>
  <c r="C134" i="15" s="1"/>
  <c r="AI133" i="15"/>
  <c r="AD133" i="15"/>
  <c r="AE133" i="15" s="1"/>
  <c r="T133" i="15"/>
  <c r="K134" i="15"/>
  <c r="AL133" i="15" l="1"/>
  <c r="AJ133" i="15"/>
  <c r="AK133" i="15"/>
  <c r="B134" i="15"/>
  <c r="AH133" i="15"/>
  <c r="D134" i="15" s="1"/>
  <c r="O134" i="15"/>
  <c r="I134" i="15" l="1"/>
  <c r="U134" i="15"/>
  <c r="V134" i="15" s="1"/>
  <c r="L134" i="15"/>
  <c r="M134" i="15" s="1"/>
  <c r="E134" i="15"/>
  <c r="F134" i="15" l="1"/>
  <c r="N134" i="15"/>
  <c r="P134" i="15"/>
  <c r="Y134" i="15"/>
  <c r="W134" i="15"/>
  <c r="Z134" i="15"/>
  <c r="R134" i="15"/>
  <c r="X134" i="15" l="1"/>
  <c r="AA134" i="15" s="1"/>
  <c r="AB134" i="15" s="1"/>
  <c r="Q134" i="15"/>
  <c r="S134" i="15" s="1"/>
  <c r="G134" i="15"/>
  <c r="H135" i="15"/>
  <c r="AC134" i="15"/>
  <c r="J135" i="15" l="1"/>
  <c r="AG134" i="15"/>
  <c r="C135" i="15" s="1"/>
  <c r="AI134" i="15"/>
  <c r="AF134" i="15"/>
  <c r="AD134" i="15"/>
  <c r="AE134" i="15" s="1"/>
  <c r="T134" i="15"/>
  <c r="K135" i="15"/>
  <c r="AH134" i="15" l="1"/>
  <c r="D135" i="15" s="1"/>
  <c r="B135" i="15"/>
  <c r="AK134" i="15"/>
  <c r="AL134" i="15"/>
  <c r="AJ134" i="15"/>
  <c r="O135" i="15"/>
  <c r="I135" i="15" l="1"/>
  <c r="L135" i="15"/>
  <c r="M135" i="15" s="1"/>
  <c r="U135" i="15"/>
  <c r="V135" i="15" s="1"/>
  <c r="E135" i="15"/>
  <c r="F135" i="15" l="1"/>
  <c r="W135" i="15"/>
  <c r="Y135" i="15"/>
  <c r="N135" i="15"/>
  <c r="P135" i="15"/>
  <c r="Z135" i="15"/>
  <c r="R135" i="15"/>
  <c r="X135" i="15" l="1"/>
  <c r="AA135" i="15" s="1"/>
  <c r="AB135" i="15" s="1"/>
  <c r="Q135" i="15"/>
  <c r="S135" i="15" s="1"/>
  <c r="G135" i="15"/>
  <c r="H136" i="15"/>
  <c r="AC135" i="15"/>
  <c r="J136" i="15" l="1"/>
  <c r="AG135" i="15"/>
  <c r="C136" i="15" s="1"/>
  <c r="AI135" i="15"/>
  <c r="AF135" i="15"/>
  <c r="AD135" i="15"/>
  <c r="AE135" i="15" s="1"/>
  <c r="T135" i="15"/>
  <c r="K136" i="15"/>
  <c r="B136" i="15" l="1"/>
  <c r="AH135" i="15"/>
  <c r="D136" i="15" s="1"/>
  <c r="AK135" i="15"/>
  <c r="AJ135" i="15"/>
  <c r="AL135" i="15"/>
  <c r="O136" i="15"/>
  <c r="U136" i="15" l="1"/>
  <c r="V136" i="15" s="1"/>
  <c r="L136" i="15"/>
  <c r="M136" i="15" s="1"/>
  <c r="I136" i="15"/>
  <c r="E136" i="15"/>
  <c r="F136" i="15" l="1"/>
  <c r="P136" i="15"/>
  <c r="N136" i="15"/>
  <c r="Y136" i="15"/>
  <c r="W136" i="15"/>
  <c r="X136" i="15" s="1"/>
  <c r="R136" i="15"/>
  <c r="Z136" i="15"/>
  <c r="G136" i="15" l="1"/>
  <c r="Q136" i="15"/>
  <c r="S136" i="15" s="1"/>
  <c r="AA136" i="15"/>
  <c r="AB136" i="15" s="1"/>
  <c r="H137" i="15"/>
  <c r="AC136" i="15"/>
  <c r="J137" i="15" l="1"/>
  <c r="AD136" i="15"/>
  <c r="AE136" i="15" s="1"/>
  <c r="AG136" i="15"/>
  <c r="C137" i="15" s="1"/>
  <c r="AF136" i="15"/>
  <c r="AI136" i="15"/>
  <c r="T136" i="15"/>
  <c r="K137" i="15"/>
  <c r="B137" i="15" l="1"/>
  <c r="AH136" i="15"/>
  <c r="D137" i="15" s="1"/>
  <c r="AL136" i="15"/>
  <c r="AJ136" i="15"/>
  <c r="AK136" i="15"/>
  <c r="O137" i="15"/>
  <c r="U137" i="15" l="1"/>
  <c r="V137" i="15" s="1"/>
  <c r="L137" i="15"/>
  <c r="M137" i="15" s="1"/>
  <c r="I137" i="15"/>
  <c r="E137" i="15"/>
  <c r="F137" i="15" l="1"/>
  <c r="N137" i="15"/>
  <c r="P137" i="15"/>
  <c r="Y137" i="15"/>
  <c r="W137" i="15"/>
  <c r="Z137" i="15"/>
  <c r="R137" i="15"/>
  <c r="X137" i="15" l="1"/>
  <c r="AA137" i="15" s="1"/>
  <c r="AB137" i="15" s="1"/>
  <c r="Q137" i="15"/>
  <c r="S137" i="15" s="1"/>
  <c r="G137" i="15"/>
  <c r="AC137" i="15"/>
  <c r="H138" i="15"/>
  <c r="J138" i="15" l="1"/>
  <c r="AI137" i="15"/>
  <c r="AF137" i="15"/>
  <c r="AD137" i="15"/>
  <c r="AE137" i="15" s="1"/>
  <c r="AG137" i="15"/>
  <c r="C138" i="15" s="1"/>
  <c r="T137" i="15"/>
  <c r="K138" i="15"/>
  <c r="AL137" i="15" l="1"/>
  <c r="AK137" i="15"/>
  <c r="AJ137" i="15"/>
  <c r="B138" i="15"/>
  <c r="AH137" i="15"/>
  <c r="D138" i="15" s="1"/>
  <c r="O138" i="15"/>
  <c r="I138" i="15" l="1"/>
  <c r="L138" i="15"/>
  <c r="M138" i="15" s="1"/>
  <c r="U138" i="15"/>
  <c r="V138" i="15" s="1"/>
  <c r="E138" i="15"/>
  <c r="F138" i="15" l="1"/>
  <c r="N138" i="15"/>
  <c r="P138" i="15"/>
  <c r="W138" i="15"/>
  <c r="Y138" i="15"/>
  <c r="R138" i="15"/>
  <c r="Z138" i="15"/>
  <c r="X138" i="15" l="1"/>
  <c r="AA138" i="15" s="1"/>
  <c r="AB138" i="15" s="1"/>
  <c r="Q138" i="15"/>
  <c r="S138" i="15" s="1"/>
  <c r="G138" i="15"/>
  <c r="AC138" i="15"/>
  <c r="H139" i="15"/>
  <c r="J139" i="15" l="1"/>
  <c r="AG138" i="15"/>
  <c r="C139" i="15" s="1"/>
  <c r="AF138" i="15"/>
  <c r="AI138" i="15"/>
  <c r="AD138" i="15"/>
  <c r="AE138" i="15" s="1"/>
  <c r="T138" i="15"/>
  <c r="K139" i="15"/>
  <c r="AK138" i="15" l="1"/>
  <c r="AJ138" i="15"/>
  <c r="AL138" i="15"/>
  <c r="B139" i="15"/>
  <c r="AH138" i="15"/>
  <c r="D139" i="15" s="1"/>
  <c r="O139" i="15"/>
  <c r="I139" i="15" l="1"/>
  <c r="L139" i="15"/>
  <c r="M139" i="15" s="1"/>
  <c r="U139" i="15"/>
  <c r="V139" i="15" s="1"/>
  <c r="E139" i="15"/>
  <c r="F139" i="15" l="1"/>
  <c r="W139" i="15"/>
  <c r="Y139" i="15"/>
  <c r="P139" i="15"/>
  <c r="N139" i="15"/>
  <c r="Z139" i="15"/>
  <c r="R139" i="15"/>
  <c r="X139" i="15" l="1"/>
  <c r="AA139" i="15" s="1"/>
  <c r="AB139" i="15" s="1"/>
  <c r="Q139" i="15"/>
  <c r="S139" i="15" s="1"/>
  <c r="G139" i="15"/>
  <c r="AC139" i="15"/>
  <c r="H140" i="15"/>
  <c r="J140" i="15" l="1"/>
  <c r="AF139" i="15"/>
  <c r="AI139" i="15"/>
  <c r="AD139" i="15"/>
  <c r="AE139" i="15" s="1"/>
  <c r="AG139" i="15"/>
  <c r="C140" i="15" s="1"/>
  <c r="T139" i="15"/>
  <c r="K140" i="15"/>
  <c r="AJ139" i="15" l="1"/>
  <c r="AL139" i="15"/>
  <c r="AK139" i="15"/>
  <c r="B140" i="15"/>
  <c r="AH139" i="15"/>
  <c r="D140" i="15" s="1"/>
  <c r="O140" i="15"/>
  <c r="I140" i="15" l="1"/>
  <c r="U140" i="15"/>
  <c r="V140" i="15" s="1"/>
  <c r="L140" i="15"/>
  <c r="M140" i="15" s="1"/>
  <c r="E140" i="15"/>
  <c r="F140" i="15" l="1"/>
  <c r="N140" i="15"/>
  <c r="P140" i="15"/>
  <c r="W140" i="15"/>
  <c r="Y140" i="15"/>
  <c r="R140" i="15"/>
  <c r="Z140" i="15"/>
  <c r="X140" i="15" l="1"/>
  <c r="AA140" i="15" s="1"/>
  <c r="AB140" i="15" s="1"/>
  <c r="Q140" i="15"/>
  <c r="S140" i="15" s="1"/>
  <c r="G140" i="15"/>
  <c r="H141" i="15"/>
  <c r="AC140" i="15"/>
  <c r="J141" i="15" l="1"/>
  <c r="AD140" i="15"/>
  <c r="AE140" i="15" s="1"/>
  <c r="AG140" i="15"/>
  <c r="C141" i="15" s="1"/>
  <c r="AF140" i="15"/>
  <c r="AI140" i="15"/>
  <c r="T140" i="15"/>
  <c r="K141" i="15"/>
  <c r="B141" i="15" l="1"/>
  <c r="AH140" i="15"/>
  <c r="D141" i="15" s="1"/>
  <c r="AK140" i="15"/>
  <c r="AJ140" i="15"/>
  <c r="AL140" i="15"/>
  <c r="O141" i="15"/>
  <c r="L141" i="15" l="1"/>
  <c r="M141" i="15" s="1"/>
  <c r="U141" i="15"/>
  <c r="V141" i="15" s="1"/>
  <c r="I141" i="15"/>
  <c r="E141" i="15"/>
  <c r="F141" i="15" l="1"/>
  <c r="W141" i="15"/>
  <c r="Y141" i="15"/>
  <c r="P141" i="15"/>
  <c r="N141" i="15"/>
  <c r="Z141" i="15"/>
  <c r="R141" i="15"/>
  <c r="X141" i="15" l="1"/>
  <c r="AA141" i="15" s="1"/>
  <c r="AB141" i="15" s="1"/>
  <c r="Q141" i="15"/>
  <c r="S141" i="15" s="1"/>
  <c r="G141" i="15"/>
  <c r="AC141" i="15"/>
  <c r="H142" i="15"/>
  <c r="J142" i="15" l="1"/>
  <c r="AF141" i="15"/>
  <c r="AG141" i="15"/>
  <c r="C142" i="15" s="1"/>
  <c r="AI141" i="15"/>
  <c r="AD141" i="15"/>
  <c r="AE141" i="15" s="1"/>
  <c r="T141" i="15"/>
  <c r="K142" i="15"/>
  <c r="AL141" i="15" l="1"/>
  <c r="AK141" i="15"/>
  <c r="AJ141" i="15"/>
  <c r="AH141" i="15"/>
  <c r="D142" i="15" s="1"/>
  <c r="B142" i="15"/>
  <c r="O142" i="15"/>
  <c r="U142" i="15" l="1"/>
  <c r="V142" i="15" s="1"/>
  <c r="L142" i="15"/>
  <c r="M142" i="15" s="1"/>
  <c r="I142" i="15"/>
  <c r="E142" i="15"/>
  <c r="F142" i="15" l="1"/>
  <c r="P142" i="15"/>
  <c r="N142" i="15"/>
  <c r="W142" i="15"/>
  <c r="Y142" i="15"/>
  <c r="Z142" i="15"/>
  <c r="R142" i="15"/>
  <c r="X142" i="15" l="1"/>
  <c r="AA142" i="15" s="1"/>
  <c r="AB142" i="15" s="1"/>
  <c r="Q142" i="15"/>
  <c r="S142" i="15" s="1"/>
  <c r="G142" i="15"/>
  <c r="AC142" i="15"/>
  <c r="H143" i="15"/>
  <c r="J143" i="15" l="1"/>
  <c r="AG142" i="15"/>
  <c r="C143" i="15" s="1"/>
  <c r="AF142" i="15"/>
  <c r="AI142" i="15"/>
  <c r="AD142" i="15"/>
  <c r="AE142" i="15" s="1"/>
  <c r="T142" i="15"/>
  <c r="K143" i="15"/>
  <c r="AH142" i="15" l="1"/>
  <c r="D143" i="15" s="1"/>
  <c r="B143" i="15"/>
  <c r="AJ142" i="15"/>
  <c r="AL142" i="15"/>
  <c r="AK142" i="15"/>
  <c r="O143" i="15"/>
  <c r="I143" i="15" l="1"/>
  <c r="U143" i="15"/>
  <c r="V143" i="15" s="1"/>
  <c r="L143" i="15"/>
  <c r="M143" i="15" s="1"/>
  <c r="E143" i="15"/>
  <c r="F143" i="15" l="1"/>
  <c r="N143" i="15"/>
  <c r="Q143" i="15" s="1"/>
  <c r="P143" i="15"/>
  <c r="Y143" i="15"/>
  <c r="W143" i="15"/>
  <c r="X143" i="15" s="1"/>
  <c r="R143" i="15"/>
  <c r="Z143" i="15"/>
  <c r="S143" i="15" l="1"/>
  <c r="AA143" i="15"/>
  <c r="AB143" i="15" s="1"/>
  <c r="G143" i="15"/>
  <c r="H144" i="15"/>
  <c r="AC143" i="15"/>
  <c r="J144" i="15" l="1"/>
  <c r="AD143" i="15"/>
  <c r="AE143" i="15" s="1"/>
  <c r="AG143" i="15"/>
  <c r="C144" i="15" s="1"/>
  <c r="AF143" i="15"/>
  <c r="AI143" i="15"/>
  <c r="T143" i="15"/>
  <c r="K144" i="15"/>
  <c r="B144" i="15" l="1"/>
  <c r="AH143" i="15"/>
  <c r="D144" i="15" s="1"/>
  <c r="AK143" i="15"/>
  <c r="AJ143" i="15"/>
  <c r="AL143" i="15"/>
  <c r="O144" i="15"/>
  <c r="L144" i="15" l="1"/>
  <c r="M144" i="15" s="1"/>
  <c r="U144" i="15"/>
  <c r="V144" i="15" s="1"/>
  <c r="I144" i="15"/>
  <c r="E144" i="15"/>
  <c r="F144" i="15" l="1"/>
  <c r="Y144" i="15"/>
  <c r="W144" i="15"/>
  <c r="N144" i="15"/>
  <c r="P144" i="15"/>
  <c r="Z144" i="15"/>
  <c r="R144" i="15"/>
  <c r="X144" i="15" l="1"/>
  <c r="AA144" i="15" s="1"/>
  <c r="AB144" i="15" s="1"/>
  <c r="Q144" i="15"/>
  <c r="S144" i="15" s="1"/>
  <c r="G144" i="15"/>
  <c r="AC144" i="15"/>
  <c r="H145" i="15"/>
  <c r="J145" i="15" l="1"/>
  <c r="AF144" i="15"/>
  <c r="AI144" i="15"/>
  <c r="AD144" i="15"/>
  <c r="AE144" i="15" s="1"/>
  <c r="AG144" i="15"/>
  <c r="C145" i="15" s="1"/>
  <c r="T144" i="15"/>
  <c r="K145" i="15"/>
  <c r="AK144" i="15" l="1"/>
  <c r="AJ144" i="15"/>
  <c r="AL144" i="15"/>
  <c r="AH144" i="15"/>
  <c r="D145" i="15" s="1"/>
  <c r="B145" i="15"/>
  <c r="O145" i="15"/>
  <c r="L145" i="15" l="1"/>
  <c r="M145" i="15" s="1"/>
  <c r="U145" i="15"/>
  <c r="V145" i="15" s="1"/>
  <c r="I145" i="15"/>
  <c r="E145" i="15"/>
  <c r="F145" i="15" l="1"/>
  <c r="Y145" i="15"/>
  <c r="W145" i="15"/>
  <c r="P145" i="15"/>
  <c r="N145" i="15"/>
  <c r="R145" i="15"/>
  <c r="Z145" i="15"/>
  <c r="X145" i="15" l="1"/>
  <c r="AA145" i="15" s="1"/>
  <c r="AB145" i="15" s="1"/>
  <c r="Q145" i="15"/>
  <c r="S145" i="15" s="1"/>
  <c r="G145" i="15"/>
  <c r="AC145" i="15"/>
  <c r="H146" i="15"/>
  <c r="J146" i="15" l="1"/>
  <c r="AD145" i="15"/>
  <c r="AE145" i="15" s="1"/>
  <c r="AG145" i="15"/>
  <c r="C146" i="15" s="1"/>
  <c r="AF145" i="15"/>
  <c r="AI145" i="15"/>
  <c r="T145" i="15"/>
  <c r="K146" i="15"/>
  <c r="B146" i="15" l="1"/>
  <c r="AH145" i="15"/>
  <c r="D146" i="15" s="1"/>
  <c r="AK145" i="15"/>
  <c r="AJ145" i="15"/>
  <c r="AL145" i="15"/>
  <c r="O146" i="15"/>
  <c r="L146" i="15" l="1"/>
  <c r="M146" i="15" s="1"/>
  <c r="U146" i="15"/>
  <c r="V146" i="15" s="1"/>
  <c r="I146" i="15"/>
  <c r="E146" i="15"/>
  <c r="F146" i="15" l="1"/>
  <c r="W146" i="15"/>
  <c r="Y146" i="15"/>
  <c r="N146" i="15"/>
  <c r="P146" i="15"/>
  <c r="R146" i="15"/>
  <c r="Z146" i="15"/>
  <c r="X146" i="15" l="1"/>
  <c r="AA146" i="15" s="1"/>
  <c r="AB146" i="15" s="1"/>
  <c r="Q146" i="15"/>
  <c r="S146" i="15" s="1"/>
  <c r="G146" i="15"/>
  <c r="AC146" i="15"/>
  <c r="H147" i="15"/>
  <c r="J147" i="15" l="1"/>
  <c r="AF146" i="15"/>
  <c r="AI146" i="15"/>
  <c r="AG146" i="15"/>
  <c r="C147" i="15" s="1"/>
  <c r="AD146" i="15"/>
  <c r="AE146" i="15" s="1"/>
  <c r="T146" i="15"/>
  <c r="K147" i="15"/>
  <c r="AJ146" i="15" l="1"/>
  <c r="AL146" i="15"/>
  <c r="AK146" i="15"/>
  <c r="B147" i="15"/>
  <c r="AH146" i="15"/>
  <c r="D147" i="15" s="1"/>
  <c r="O147" i="15"/>
  <c r="I147" i="15" l="1"/>
  <c r="L147" i="15"/>
  <c r="M147" i="15" s="1"/>
  <c r="U147" i="15"/>
  <c r="V147" i="15" s="1"/>
  <c r="E147" i="15"/>
  <c r="F147" i="15" l="1"/>
  <c r="W147" i="15"/>
  <c r="Y147" i="15"/>
  <c r="P147" i="15"/>
  <c r="N147" i="15"/>
  <c r="Z147" i="15"/>
  <c r="R147" i="15"/>
  <c r="X147" i="15" l="1"/>
  <c r="AA147" i="15" s="1"/>
  <c r="AB147" i="15" s="1"/>
  <c r="Q147" i="15"/>
  <c r="S147" i="15" s="1"/>
  <c r="G147" i="15"/>
  <c r="AC147" i="15"/>
  <c r="H148" i="15"/>
  <c r="J148" i="15" l="1"/>
  <c r="AG147" i="15"/>
  <c r="C148" i="15" s="1"/>
  <c r="AF147" i="15"/>
  <c r="AI147" i="15"/>
  <c r="AD147" i="15"/>
  <c r="AE147" i="15" s="1"/>
  <c r="T147" i="15"/>
  <c r="K148" i="15"/>
  <c r="B148" i="15" l="1"/>
  <c r="AH147" i="15"/>
  <c r="D148" i="15" s="1"/>
  <c r="AL147" i="15"/>
  <c r="AJ147" i="15"/>
  <c r="AK147" i="15"/>
  <c r="O148" i="15"/>
  <c r="U148" i="15" l="1"/>
  <c r="V148" i="15" s="1"/>
  <c r="L148" i="15"/>
  <c r="M148" i="15" s="1"/>
  <c r="I148" i="15"/>
  <c r="E148" i="15"/>
  <c r="F148" i="15" l="1"/>
  <c r="P148" i="15"/>
  <c r="N148" i="15"/>
  <c r="Y148" i="15"/>
  <c r="W148" i="15"/>
  <c r="X148" i="15" s="1"/>
  <c r="R148" i="15"/>
  <c r="Z148" i="15"/>
  <c r="Q148" i="15" l="1"/>
  <c r="S148" i="15" s="1"/>
  <c r="T148" i="15" s="1"/>
  <c r="AA148" i="15"/>
  <c r="AB148" i="15" s="1"/>
  <c r="G148" i="15"/>
  <c r="AC148" i="15"/>
  <c r="H149" i="15"/>
  <c r="J149" i="15" l="1"/>
  <c r="AI148" i="15"/>
  <c r="AD148" i="15"/>
  <c r="AE148" i="15" s="1"/>
  <c r="AG148" i="15"/>
  <c r="C149" i="15" s="1"/>
  <c r="AF148" i="15"/>
  <c r="K149" i="15"/>
  <c r="AL148" i="15" l="1"/>
  <c r="AJ148" i="15"/>
  <c r="AK148" i="15"/>
  <c r="AH148" i="15"/>
  <c r="D149" i="15" s="1"/>
  <c r="B149" i="15"/>
  <c r="O149" i="15"/>
  <c r="U149" i="15" l="1"/>
  <c r="V149" i="15" s="1"/>
  <c r="L149" i="15"/>
  <c r="M149" i="15" s="1"/>
  <c r="I149" i="15"/>
  <c r="E149" i="15"/>
  <c r="F149" i="15" l="1"/>
  <c r="P149" i="15"/>
  <c r="N149" i="15"/>
  <c r="W149" i="15"/>
  <c r="Y149" i="15"/>
  <c r="R149" i="15"/>
  <c r="Z149" i="15"/>
  <c r="X149" i="15" l="1"/>
  <c r="AA149" i="15" s="1"/>
  <c r="AB149" i="15" s="1"/>
  <c r="Q149" i="15"/>
  <c r="S149" i="15" s="1"/>
  <c r="G149" i="15"/>
  <c r="H150" i="15"/>
  <c r="AC149" i="15"/>
  <c r="J150" i="15" l="1"/>
  <c r="AI149" i="15"/>
  <c r="AG149" i="15"/>
  <c r="C150" i="15" s="1"/>
  <c r="AD149" i="15"/>
  <c r="AE149" i="15" s="1"/>
  <c r="AF149" i="15"/>
  <c r="T149" i="15"/>
  <c r="K150" i="15"/>
  <c r="AJ149" i="15" l="1"/>
  <c r="AL149" i="15"/>
  <c r="AK149" i="15"/>
  <c r="B150" i="15"/>
  <c r="AH149" i="15"/>
  <c r="D150" i="15" s="1"/>
  <c r="O150" i="15"/>
  <c r="I150" i="15" l="1"/>
  <c r="L150" i="15"/>
  <c r="M150" i="15" s="1"/>
  <c r="U150" i="15"/>
  <c r="V150" i="15" s="1"/>
  <c r="E150" i="15"/>
  <c r="F150" i="15" l="1"/>
  <c r="Y150" i="15"/>
  <c r="W150" i="15"/>
  <c r="N150" i="15"/>
  <c r="P150" i="15"/>
  <c r="Z150" i="15"/>
  <c r="R150" i="15"/>
  <c r="X150" i="15" l="1"/>
  <c r="AA150" i="15" s="1"/>
  <c r="AB150" i="15" s="1"/>
  <c r="Q150" i="15"/>
  <c r="S150" i="15" s="1"/>
  <c r="T150" i="15" s="1"/>
  <c r="G150" i="15"/>
  <c r="AC150" i="15"/>
  <c r="H151" i="15"/>
  <c r="J151" i="15" l="1"/>
  <c r="AI150" i="15"/>
  <c r="AD150" i="15"/>
  <c r="AE150" i="15" s="1"/>
  <c r="AG150" i="15"/>
  <c r="C151" i="15" s="1"/>
  <c r="AF150" i="15"/>
  <c r="K151" i="15"/>
  <c r="AL150" i="15" l="1"/>
  <c r="AJ150" i="15"/>
  <c r="AK150" i="15"/>
  <c r="AH150" i="15"/>
  <c r="D151" i="15" s="1"/>
  <c r="B151" i="15"/>
  <c r="O151" i="15"/>
  <c r="U151" i="15" l="1"/>
  <c r="V151" i="15" s="1"/>
  <c r="L151" i="15"/>
  <c r="M151" i="15" s="1"/>
  <c r="I151" i="15"/>
  <c r="E151" i="15"/>
  <c r="F151" i="15" l="1"/>
  <c r="P151" i="15"/>
  <c r="N151" i="15"/>
  <c r="Y151" i="15"/>
  <c r="W151" i="15"/>
  <c r="R151" i="15"/>
  <c r="Z151" i="15"/>
  <c r="X151" i="15" l="1"/>
  <c r="AA151" i="15" s="1"/>
  <c r="AB151" i="15" s="1"/>
  <c r="Q151" i="15"/>
  <c r="S151" i="15" s="1"/>
  <c r="G151" i="15"/>
  <c r="AC151" i="15"/>
  <c r="H152" i="15"/>
  <c r="J152" i="15" l="1"/>
  <c r="AG151" i="15"/>
  <c r="C152" i="15" s="1"/>
  <c r="AF151" i="15"/>
  <c r="AI151" i="15"/>
  <c r="AD151" i="15"/>
  <c r="AE151" i="15" s="1"/>
  <c r="K152" i="15"/>
  <c r="T151" i="15"/>
  <c r="AL151" i="15" l="1"/>
  <c r="AJ151" i="15"/>
  <c r="AK151" i="15"/>
  <c r="B152" i="15"/>
  <c r="AH151" i="15"/>
  <c r="D152" i="15" s="1"/>
  <c r="O152" i="15"/>
  <c r="I152" i="15" l="1"/>
  <c r="U152" i="15"/>
  <c r="V152" i="15" s="1"/>
  <c r="L152" i="15"/>
  <c r="M152" i="15" s="1"/>
  <c r="E152" i="15"/>
  <c r="F152" i="15" l="1"/>
  <c r="N152" i="15"/>
  <c r="P152" i="15"/>
  <c r="Y152" i="15"/>
  <c r="W152" i="15"/>
  <c r="Z152" i="15"/>
  <c r="R152" i="15"/>
  <c r="X152" i="15" l="1"/>
  <c r="AA152" i="15" s="1"/>
  <c r="AB152" i="15" s="1"/>
  <c r="Q152" i="15"/>
  <c r="S152" i="15" s="1"/>
  <c r="G152" i="15"/>
  <c r="H153" i="15"/>
  <c r="AC152" i="15"/>
  <c r="J153" i="15" l="1"/>
  <c r="AI152" i="15"/>
  <c r="AD152" i="15"/>
  <c r="AE152" i="15" s="1"/>
  <c r="AF152" i="15"/>
  <c r="AG152" i="15"/>
  <c r="C153" i="15" s="1"/>
  <c r="K153" i="15"/>
  <c r="T152" i="15"/>
  <c r="AK152" i="15" l="1"/>
  <c r="AL152" i="15"/>
  <c r="AJ152" i="15"/>
  <c r="AH152" i="15"/>
  <c r="D153" i="15" s="1"/>
  <c r="B153" i="15"/>
  <c r="O153" i="15"/>
  <c r="L153" i="15" l="1"/>
  <c r="M153" i="15" s="1"/>
  <c r="U153" i="15"/>
  <c r="V153" i="15" s="1"/>
  <c r="I153" i="15"/>
  <c r="E153" i="15"/>
  <c r="F153" i="15" l="1"/>
  <c r="W153" i="15"/>
  <c r="Y153" i="15"/>
  <c r="P153" i="15"/>
  <c r="N153" i="15"/>
  <c r="Z153" i="15"/>
  <c r="R153" i="15"/>
  <c r="X153" i="15" l="1"/>
  <c r="AA153" i="15" s="1"/>
  <c r="AB153" i="15" s="1"/>
  <c r="Q153" i="15"/>
  <c r="S153" i="15" s="1"/>
  <c r="G153" i="15"/>
  <c r="H154" i="15"/>
  <c r="AC153" i="15"/>
  <c r="J154" i="15" l="1"/>
  <c r="AG153" i="15"/>
  <c r="C154" i="15" s="1"/>
  <c r="AF153" i="15"/>
  <c r="AI153" i="15"/>
  <c r="AD153" i="15"/>
  <c r="AE153" i="15" s="1"/>
  <c r="T153" i="15"/>
  <c r="K154" i="15"/>
  <c r="AK153" i="15" l="1"/>
  <c r="AL153" i="15"/>
  <c r="AJ153" i="15"/>
  <c r="B154" i="15"/>
  <c r="AH153" i="15"/>
  <c r="D154" i="15" s="1"/>
  <c r="O154" i="15"/>
  <c r="I154" i="15" l="1"/>
  <c r="U154" i="15"/>
  <c r="V154" i="15" s="1"/>
  <c r="L154" i="15"/>
  <c r="M154" i="15" s="1"/>
  <c r="E154" i="15"/>
  <c r="F154" i="15" l="1"/>
  <c r="P154" i="15"/>
  <c r="N154" i="15"/>
  <c r="W154" i="15"/>
  <c r="Y154" i="15"/>
  <c r="R154" i="15"/>
  <c r="Z154" i="15"/>
  <c r="X154" i="15" l="1"/>
  <c r="AA154" i="15" s="1"/>
  <c r="AB154" i="15" s="1"/>
  <c r="Q154" i="15"/>
  <c r="S154" i="15" s="1"/>
  <c r="G154" i="15"/>
  <c r="AC154" i="15"/>
  <c r="H155" i="15"/>
  <c r="J155" i="15" l="1"/>
  <c r="AI154" i="15"/>
  <c r="AD154" i="15"/>
  <c r="AE154" i="15" s="1"/>
  <c r="AG154" i="15"/>
  <c r="C155" i="15" s="1"/>
  <c r="AF154" i="15"/>
  <c r="T154" i="15"/>
  <c r="K155" i="15"/>
  <c r="AL154" i="15" l="1"/>
  <c r="AK154" i="15"/>
  <c r="AJ154" i="15"/>
  <c r="AH154" i="15"/>
  <c r="D155" i="15" s="1"/>
  <c r="B155" i="15"/>
  <c r="O155" i="15"/>
  <c r="U155" i="15" l="1"/>
  <c r="V155" i="15" s="1"/>
  <c r="L155" i="15"/>
  <c r="M155" i="15" s="1"/>
  <c r="I155" i="15"/>
  <c r="E155" i="15"/>
  <c r="F155" i="15" l="1"/>
  <c r="N155" i="15"/>
  <c r="P155" i="15"/>
  <c r="Y155" i="15"/>
  <c r="W155" i="15"/>
  <c r="Z155" i="15"/>
  <c r="R155" i="15"/>
  <c r="X155" i="15" l="1"/>
  <c r="AA155" i="15" s="1"/>
  <c r="AB155" i="15" s="1"/>
  <c r="Q155" i="15"/>
  <c r="S155" i="15" s="1"/>
  <c r="G155" i="15"/>
  <c r="AC155" i="15"/>
  <c r="H156" i="15"/>
  <c r="J156" i="15" l="1"/>
  <c r="AI155" i="15"/>
  <c r="AD155" i="15"/>
  <c r="AE155" i="15" s="1"/>
  <c r="AG155" i="15"/>
  <c r="C156" i="15" s="1"/>
  <c r="AF155" i="15"/>
  <c r="T155" i="15"/>
  <c r="K156" i="15"/>
  <c r="AL155" i="15" l="1"/>
  <c r="AK155" i="15"/>
  <c r="AJ155" i="15"/>
  <c r="B156" i="15"/>
  <c r="AH155" i="15"/>
  <c r="D156" i="15" s="1"/>
  <c r="O156" i="15"/>
  <c r="I156" i="15" l="1"/>
  <c r="L156" i="15"/>
  <c r="M156" i="15" s="1"/>
  <c r="U156" i="15"/>
  <c r="V156" i="15" s="1"/>
  <c r="E156" i="15"/>
  <c r="F156" i="15" l="1"/>
  <c r="P156" i="15"/>
  <c r="N156" i="15"/>
  <c r="W156" i="15"/>
  <c r="Y156" i="15"/>
  <c r="R156" i="15"/>
  <c r="Z156" i="15"/>
  <c r="X156" i="15" l="1"/>
  <c r="AA156" i="15" s="1"/>
  <c r="AB156" i="15" s="1"/>
  <c r="Q156" i="15"/>
  <c r="S156" i="15" s="1"/>
  <c r="G156" i="15"/>
  <c r="H157" i="15"/>
  <c r="AC156" i="15"/>
  <c r="J157" i="15" l="1"/>
  <c r="AD156" i="15"/>
  <c r="AE156" i="15" s="1"/>
  <c r="AI156" i="15"/>
  <c r="AG156" i="15"/>
  <c r="C157" i="15" s="1"/>
  <c r="AF156" i="15"/>
  <c r="T156" i="15"/>
  <c r="K157" i="15"/>
  <c r="AL156" i="15" l="1"/>
  <c r="AK156" i="15"/>
  <c r="AJ156" i="15"/>
  <c r="B157" i="15"/>
  <c r="AH156" i="15"/>
  <c r="D157" i="15" s="1"/>
  <c r="O157" i="15"/>
  <c r="I157" i="15" l="1"/>
  <c r="U157" i="15"/>
  <c r="V157" i="15" s="1"/>
  <c r="L157" i="15"/>
  <c r="M157" i="15" s="1"/>
  <c r="E157" i="15"/>
  <c r="F157" i="15" l="1"/>
  <c r="Y157" i="15"/>
  <c r="W157" i="15"/>
  <c r="N157" i="15"/>
  <c r="P157" i="15"/>
  <c r="Z157" i="15"/>
  <c r="R157" i="15"/>
  <c r="X157" i="15" l="1"/>
  <c r="AA157" i="15" s="1"/>
  <c r="AB157" i="15" s="1"/>
  <c r="Q157" i="15"/>
  <c r="S157" i="15" s="1"/>
  <c r="T157" i="15" s="1"/>
  <c r="G157" i="15"/>
  <c r="H158" i="15"/>
  <c r="AC157" i="15"/>
  <c r="J158" i="15" l="1"/>
  <c r="AD157" i="15"/>
  <c r="AE157" i="15" s="1"/>
  <c r="AG157" i="15"/>
  <c r="C158" i="15" s="1"/>
  <c r="AF157" i="15"/>
  <c r="AI157" i="15"/>
  <c r="K158" i="15"/>
  <c r="AH157" i="15" l="1"/>
  <c r="D158" i="15" s="1"/>
  <c r="B158" i="15"/>
  <c r="AJ157" i="15"/>
  <c r="AK157" i="15"/>
  <c r="AL157" i="15"/>
  <c r="O158" i="15"/>
  <c r="I158" i="15" l="1"/>
  <c r="U158" i="15"/>
  <c r="V158" i="15" s="1"/>
  <c r="L158" i="15"/>
  <c r="M158" i="15" s="1"/>
  <c r="E158" i="15"/>
  <c r="F158" i="15" l="1"/>
  <c r="N158" i="15"/>
  <c r="P158" i="15"/>
  <c r="W158" i="15"/>
  <c r="Y158" i="15"/>
  <c r="R158" i="15"/>
  <c r="Z158" i="15"/>
  <c r="X158" i="15" l="1"/>
  <c r="AA158" i="15" s="1"/>
  <c r="AB158" i="15" s="1"/>
  <c r="Q158" i="15"/>
  <c r="S158" i="15" s="1"/>
  <c r="G158" i="15"/>
  <c r="H159" i="15"/>
  <c r="AC158" i="15"/>
  <c r="J159" i="15" l="1"/>
  <c r="AF158" i="15"/>
  <c r="AD158" i="15"/>
  <c r="AE158" i="15" s="1"/>
  <c r="AG158" i="15"/>
  <c r="C159" i="15" s="1"/>
  <c r="AI158" i="15"/>
  <c r="T158" i="15"/>
  <c r="K159" i="15"/>
  <c r="B159" i="15" l="1"/>
  <c r="AH158" i="15"/>
  <c r="D159" i="15" s="1"/>
  <c r="AL158" i="15"/>
  <c r="AK158" i="15"/>
  <c r="AJ158" i="15"/>
  <c r="O159" i="15"/>
  <c r="L159" i="15" l="1"/>
  <c r="M159" i="15" s="1"/>
  <c r="U159" i="15"/>
  <c r="V159" i="15" s="1"/>
  <c r="I159" i="15"/>
  <c r="E159" i="15"/>
  <c r="F159" i="15" l="1"/>
  <c r="Y159" i="15"/>
  <c r="W159" i="15"/>
  <c r="P159" i="15"/>
  <c r="N159" i="15"/>
  <c r="R159" i="15"/>
  <c r="Z159" i="15"/>
  <c r="X159" i="15" l="1"/>
  <c r="AA159" i="15" s="1"/>
  <c r="AB159" i="15" s="1"/>
  <c r="Q159" i="15"/>
  <c r="S159" i="15" s="1"/>
  <c r="G159" i="15"/>
  <c r="AC159" i="15"/>
  <c r="H160" i="15"/>
  <c r="J160" i="15" l="1"/>
  <c r="AG159" i="15"/>
  <c r="C160" i="15" s="1"/>
  <c r="AI159" i="15"/>
  <c r="AD159" i="15"/>
  <c r="AE159" i="15" s="1"/>
  <c r="AF159" i="15"/>
  <c r="T159" i="15"/>
  <c r="K160" i="15"/>
  <c r="AL159" i="15" l="1"/>
  <c r="AJ159" i="15"/>
  <c r="AK159" i="15"/>
  <c r="B160" i="15"/>
  <c r="AH159" i="15"/>
  <c r="D160" i="15" s="1"/>
  <c r="O160" i="15"/>
  <c r="I160" i="15" l="1"/>
  <c r="U160" i="15"/>
  <c r="V160" i="15" s="1"/>
  <c r="L160" i="15"/>
  <c r="M160" i="15" s="1"/>
  <c r="E160" i="15"/>
  <c r="F160" i="15" l="1"/>
  <c r="P160" i="15"/>
  <c r="N160" i="15"/>
  <c r="Y160" i="15"/>
  <c r="W160" i="15"/>
  <c r="R160" i="15"/>
  <c r="Z160" i="15"/>
  <c r="X160" i="15" l="1"/>
  <c r="AA160" i="15" s="1"/>
  <c r="AB160" i="15" s="1"/>
  <c r="Q160" i="15"/>
  <c r="S160" i="15" s="1"/>
  <c r="G160" i="15"/>
  <c r="AC160" i="15"/>
  <c r="H161" i="15"/>
  <c r="J161" i="15" l="1"/>
  <c r="AD160" i="15"/>
  <c r="AE160" i="15" s="1"/>
  <c r="AG160" i="15"/>
  <c r="C161" i="15" s="1"/>
  <c r="AF160" i="15"/>
  <c r="AI160" i="15"/>
  <c r="T160" i="15"/>
  <c r="K161" i="15"/>
  <c r="AH160" i="15" l="1"/>
  <c r="D161" i="15" s="1"/>
  <c r="B161" i="15"/>
  <c r="AK160" i="15"/>
  <c r="AJ160" i="15"/>
  <c r="AL160" i="15"/>
  <c r="O161" i="15"/>
  <c r="I161" i="15" l="1"/>
  <c r="U161" i="15"/>
  <c r="V161" i="15" s="1"/>
  <c r="L161" i="15"/>
  <c r="M161" i="15" s="1"/>
  <c r="E161" i="15"/>
  <c r="F161" i="15" l="1"/>
  <c r="Y161" i="15"/>
  <c r="W161" i="15"/>
  <c r="N161" i="15"/>
  <c r="Q161" i="15" s="1"/>
  <c r="P161" i="15"/>
  <c r="R161" i="15"/>
  <c r="Z161" i="15"/>
  <c r="X161" i="15" l="1"/>
  <c r="AA161" i="15" s="1"/>
  <c r="AB161" i="15" s="1"/>
  <c r="S161" i="15"/>
  <c r="G161" i="15"/>
  <c r="AC161" i="15"/>
  <c r="H162" i="15"/>
  <c r="J162" i="15" l="1"/>
  <c r="AF161" i="15"/>
  <c r="AI161" i="15"/>
  <c r="AD161" i="15"/>
  <c r="AE161" i="15" s="1"/>
  <c r="AG161" i="15"/>
  <c r="C162" i="15" s="1"/>
  <c r="T161" i="15"/>
  <c r="K162" i="15"/>
  <c r="AL161" i="15" l="1"/>
  <c r="AJ161" i="15"/>
  <c r="AK161" i="15"/>
  <c r="AH161" i="15"/>
  <c r="D162" i="15" s="1"/>
  <c r="B162" i="15"/>
  <c r="O162" i="15"/>
  <c r="L162" i="15" l="1"/>
  <c r="M162" i="15" s="1"/>
  <c r="U162" i="15"/>
  <c r="V162" i="15" s="1"/>
  <c r="I162" i="15"/>
  <c r="E162" i="15"/>
  <c r="F162" i="15" l="1"/>
  <c r="Y162" i="15"/>
  <c r="W162" i="15"/>
  <c r="N162" i="15"/>
  <c r="P162" i="15"/>
  <c r="Z162" i="15"/>
  <c r="R162" i="15"/>
  <c r="X162" i="15" l="1"/>
  <c r="AA162" i="15" s="1"/>
  <c r="AB162" i="15" s="1"/>
  <c r="Q162" i="15"/>
  <c r="S162" i="15" s="1"/>
  <c r="G162" i="15"/>
  <c r="AC162" i="15"/>
  <c r="H163" i="15"/>
  <c r="J163" i="15" l="1"/>
  <c r="AG162" i="15"/>
  <c r="C163" i="15" s="1"/>
  <c r="AF162" i="15"/>
  <c r="AI162" i="15"/>
  <c r="AD162" i="15"/>
  <c r="AE162" i="15" s="1"/>
  <c r="K163" i="15"/>
  <c r="T162" i="15"/>
  <c r="AL162" i="15" l="1"/>
  <c r="AK162" i="15"/>
  <c r="AJ162" i="15"/>
  <c r="AH162" i="15"/>
  <c r="D163" i="15" s="1"/>
  <c r="B163" i="15"/>
  <c r="O163" i="15"/>
  <c r="U163" i="15" l="1"/>
  <c r="V163" i="15" s="1"/>
  <c r="L163" i="15"/>
  <c r="M163" i="15" s="1"/>
  <c r="I163" i="15"/>
  <c r="E163" i="15"/>
  <c r="F163" i="15" l="1"/>
  <c r="N163" i="15"/>
  <c r="P163" i="15"/>
  <c r="Y163" i="15"/>
  <c r="W163" i="15"/>
  <c r="X163" i="15" s="1"/>
  <c r="R163" i="15"/>
  <c r="Z163" i="15"/>
  <c r="Q163" i="15" l="1"/>
  <c r="S163" i="15" s="1"/>
  <c r="AA163" i="15"/>
  <c r="AB163" i="15" s="1"/>
  <c r="G163" i="15"/>
  <c r="AC163" i="15"/>
  <c r="H164" i="15"/>
  <c r="J164" i="15" l="1"/>
  <c r="AI163" i="15"/>
  <c r="AG163" i="15"/>
  <c r="C164" i="15" s="1"/>
  <c r="AD163" i="15"/>
  <c r="AE163" i="15" s="1"/>
  <c r="AF163" i="15"/>
  <c r="T163" i="15"/>
  <c r="K164" i="15"/>
  <c r="AL163" i="15" l="1"/>
  <c r="AJ163" i="15"/>
  <c r="AK163" i="15"/>
  <c r="AH163" i="15"/>
  <c r="D164" i="15" s="1"/>
  <c r="B164" i="15"/>
  <c r="O164" i="15"/>
  <c r="L164" i="15" l="1"/>
  <c r="M164" i="15" s="1"/>
  <c r="U164" i="15"/>
  <c r="V164" i="15" s="1"/>
  <c r="I164" i="15"/>
  <c r="E164" i="15"/>
  <c r="F164" i="15" l="1"/>
  <c r="W164" i="15"/>
  <c r="Y164" i="15"/>
  <c r="P164" i="15"/>
  <c r="N164" i="15"/>
  <c r="R164" i="15"/>
  <c r="Z164" i="15"/>
  <c r="X164" i="15" l="1"/>
  <c r="AA164" i="15" s="1"/>
  <c r="AB164" i="15" s="1"/>
  <c r="Q164" i="15"/>
  <c r="S164" i="15" s="1"/>
  <c r="G164" i="15"/>
  <c r="H165" i="15"/>
  <c r="AC164" i="15"/>
  <c r="J165" i="15" l="1"/>
  <c r="AI164" i="15"/>
  <c r="AG164" i="15"/>
  <c r="C165" i="15" s="1"/>
  <c r="AF164" i="15"/>
  <c r="AD164" i="15"/>
  <c r="AE164" i="15" s="1"/>
  <c r="T164" i="15"/>
  <c r="K165" i="15"/>
  <c r="AH164" i="15" l="1"/>
  <c r="D165" i="15" s="1"/>
  <c r="B165" i="15"/>
  <c r="AL164" i="15"/>
  <c r="AJ164" i="15"/>
  <c r="AK164" i="15"/>
  <c r="O165" i="15"/>
  <c r="I165" i="15" l="1"/>
  <c r="L165" i="15"/>
  <c r="M165" i="15" s="1"/>
  <c r="U165" i="15"/>
  <c r="V165" i="15" s="1"/>
  <c r="E165" i="15"/>
  <c r="F165" i="15" l="1"/>
  <c r="Y165" i="15"/>
  <c r="W165" i="15"/>
  <c r="N165" i="15"/>
  <c r="P165" i="15"/>
  <c r="R165" i="15"/>
  <c r="Z165" i="15"/>
  <c r="X165" i="15" l="1"/>
  <c r="AA165" i="15" s="1"/>
  <c r="AB165" i="15" s="1"/>
  <c r="Q165" i="15"/>
  <c r="S165" i="15" s="1"/>
  <c r="G165" i="15"/>
  <c r="AC165" i="15"/>
  <c r="H166" i="15"/>
  <c r="J166" i="15" l="1"/>
  <c r="AI165" i="15"/>
  <c r="AD165" i="15"/>
  <c r="AE165" i="15" s="1"/>
  <c r="AG165" i="15"/>
  <c r="C166" i="15" s="1"/>
  <c r="AF165" i="15"/>
  <c r="T165" i="15"/>
  <c r="K166" i="15"/>
  <c r="AK165" i="15" l="1"/>
  <c r="AL165" i="15"/>
  <c r="AJ165" i="15"/>
  <c r="B166" i="15"/>
  <c r="AH165" i="15"/>
  <c r="D166" i="15" s="1"/>
  <c r="O166" i="15"/>
  <c r="I166" i="15" l="1"/>
  <c r="U166" i="15"/>
  <c r="V166" i="15" s="1"/>
  <c r="L166" i="15"/>
  <c r="M166" i="15" s="1"/>
  <c r="E166" i="15"/>
  <c r="F166" i="15" l="1"/>
  <c r="N166" i="15"/>
  <c r="P166" i="15"/>
  <c r="Y166" i="15"/>
  <c r="W166" i="15"/>
  <c r="X166" i="15" s="1"/>
  <c r="Z166" i="15"/>
  <c r="R166" i="15"/>
  <c r="G166" i="15" l="1"/>
  <c r="Q166" i="15"/>
  <c r="S166" i="15" s="1"/>
  <c r="AA166" i="15"/>
  <c r="AB166" i="15" s="1"/>
  <c r="H167" i="15"/>
  <c r="AC166" i="15"/>
  <c r="J167" i="15" l="1"/>
  <c r="AF166" i="15"/>
  <c r="AG166" i="15"/>
  <c r="C167" i="15" s="1"/>
  <c r="AI166" i="15"/>
  <c r="AD166" i="15"/>
  <c r="AE166" i="15" s="1"/>
  <c r="T166" i="15"/>
  <c r="K167" i="15"/>
  <c r="AK166" i="15" l="1"/>
  <c r="AL166" i="15"/>
  <c r="AJ166" i="15"/>
  <c r="AH166" i="15"/>
  <c r="D167" i="15" s="1"/>
  <c r="B167" i="15"/>
  <c r="O167" i="15"/>
  <c r="U167" i="15" l="1"/>
  <c r="V167" i="15" s="1"/>
  <c r="L167" i="15"/>
  <c r="M167" i="15" s="1"/>
  <c r="I167" i="15"/>
  <c r="E167" i="15"/>
  <c r="F167" i="15" l="1"/>
  <c r="N167" i="15"/>
  <c r="P167" i="15"/>
  <c r="W167" i="15"/>
  <c r="Y167" i="15"/>
  <c r="R167" i="15"/>
  <c r="Z167" i="15"/>
  <c r="X167" i="15" l="1"/>
  <c r="AA167" i="15" s="1"/>
  <c r="AB167" i="15" s="1"/>
  <c r="Q167" i="15"/>
  <c r="S167" i="15" s="1"/>
  <c r="G167" i="15"/>
  <c r="AC167" i="15"/>
  <c r="H168" i="15"/>
  <c r="J168" i="15" l="1"/>
  <c r="AF167" i="15"/>
  <c r="AI167" i="15"/>
  <c r="AG167" i="15"/>
  <c r="C168" i="15" s="1"/>
  <c r="AD167" i="15"/>
  <c r="AE167" i="15" s="1"/>
  <c r="T167" i="15"/>
  <c r="K168" i="15"/>
  <c r="AK167" i="15" l="1"/>
  <c r="AJ167" i="15"/>
  <c r="AL167" i="15"/>
  <c r="B168" i="15"/>
  <c r="AH167" i="15"/>
  <c r="D168" i="15" s="1"/>
  <c r="O168" i="15"/>
  <c r="I168" i="15" l="1"/>
  <c r="U168" i="15"/>
  <c r="V168" i="15" s="1"/>
  <c r="L168" i="15"/>
  <c r="M168" i="15" s="1"/>
  <c r="E168" i="15"/>
  <c r="F168" i="15" l="1"/>
  <c r="N168" i="15"/>
  <c r="P168" i="15"/>
  <c r="Y168" i="15"/>
  <c r="W168" i="15"/>
  <c r="X168" i="15" s="1"/>
  <c r="R168" i="15"/>
  <c r="Z168" i="15"/>
  <c r="Q168" i="15" l="1"/>
  <c r="S168" i="15" s="1"/>
  <c r="AA168" i="15"/>
  <c r="AB168" i="15" s="1"/>
  <c r="G168" i="15"/>
  <c r="H169" i="15"/>
  <c r="AC168" i="15"/>
  <c r="J169" i="15" l="1"/>
  <c r="AI168" i="15"/>
  <c r="AD168" i="15"/>
  <c r="AE168" i="15" s="1"/>
  <c r="AG168" i="15"/>
  <c r="C169" i="15" s="1"/>
  <c r="AF168" i="15"/>
  <c r="K169" i="15"/>
  <c r="T168" i="15"/>
  <c r="AK168" i="15" l="1"/>
  <c r="AJ168" i="15"/>
  <c r="AL168" i="15"/>
  <c r="AH168" i="15"/>
  <c r="D169" i="15" s="1"/>
  <c r="B169" i="15"/>
  <c r="O169" i="15"/>
  <c r="L169" i="15" l="1"/>
  <c r="M169" i="15" s="1"/>
  <c r="U169" i="15"/>
  <c r="V169" i="15" s="1"/>
  <c r="I169" i="15"/>
  <c r="E169" i="15"/>
  <c r="F169" i="15" l="1"/>
  <c r="Y169" i="15"/>
  <c r="W169" i="15"/>
  <c r="N169" i="15"/>
  <c r="P169" i="15"/>
  <c r="R169" i="15"/>
  <c r="Z169" i="15"/>
  <c r="X169" i="15" l="1"/>
  <c r="AA169" i="15" s="1"/>
  <c r="AB169" i="15" s="1"/>
  <c r="Q169" i="15"/>
  <c r="S169" i="15" s="1"/>
  <c r="G169" i="15"/>
  <c r="AC169" i="15"/>
  <c r="H170" i="15"/>
  <c r="J170" i="15" l="1"/>
  <c r="AG169" i="15"/>
  <c r="C170" i="15" s="1"/>
  <c r="AI169" i="15"/>
  <c r="AF169" i="15"/>
  <c r="AD169" i="15"/>
  <c r="AE169" i="15" s="1"/>
  <c r="K170" i="15"/>
  <c r="T169" i="15"/>
  <c r="AH169" i="15" l="1"/>
  <c r="D170" i="15" s="1"/>
  <c r="B170" i="15"/>
  <c r="AJ169" i="15"/>
  <c r="AL169" i="15"/>
  <c r="AK169" i="15"/>
  <c r="O170" i="15"/>
  <c r="I170" i="15" l="1"/>
  <c r="L170" i="15"/>
  <c r="M170" i="15" s="1"/>
  <c r="U170" i="15"/>
  <c r="V170" i="15" s="1"/>
  <c r="E170" i="15"/>
  <c r="F170" i="15" l="1"/>
  <c r="W170" i="15"/>
  <c r="Y170" i="15"/>
  <c r="N170" i="15"/>
  <c r="P170" i="15"/>
  <c r="R170" i="15"/>
  <c r="Z170" i="15"/>
  <c r="X170" i="15" l="1"/>
  <c r="AA170" i="15" s="1"/>
  <c r="AB170" i="15" s="1"/>
  <c r="Q170" i="15"/>
  <c r="S170" i="15" s="1"/>
  <c r="G170" i="15"/>
  <c r="AC170" i="15"/>
  <c r="H171" i="15"/>
  <c r="J171" i="15" l="1"/>
  <c r="AG170" i="15"/>
  <c r="C171" i="15" s="1"/>
  <c r="AI170" i="15"/>
  <c r="AD170" i="15"/>
  <c r="AE170" i="15" s="1"/>
  <c r="AF170" i="15"/>
  <c r="K171" i="15"/>
  <c r="T170" i="15"/>
  <c r="AJ170" i="15" l="1"/>
  <c r="AK170" i="15"/>
  <c r="AL170" i="15"/>
  <c r="B171" i="15"/>
  <c r="AH170" i="15"/>
  <c r="D171" i="15" s="1"/>
  <c r="O171" i="15"/>
  <c r="I171" i="15" l="1"/>
  <c r="U171" i="15"/>
  <c r="V171" i="15" s="1"/>
  <c r="L171" i="15"/>
  <c r="M171" i="15" s="1"/>
  <c r="E171" i="15"/>
  <c r="F171" i="15" l="1"/>
  <c r="W171" i="15"/>
  <c r="Y171" i="15"/>
  <c r="N171" i="15"/>
  <c r="P171" i="15"/>
  <c r="R171" i="15"/>
  <c r="Z171" i="15"/>
  <c r="X171" i="15" l="1"/>
  <c r="AA171" i="15" s="1"/>
  <c r="AB171" i="15" s="1"/>
  <c r="Q171" i="15"/>
  <c r="S171" i="15" s="1"/>
  <c r="T171" i="15" s="1"/>
  <c r="G171" i="15"/>
  <c r="AC171" i="15"/>
  <c r="H172" i="15"/>
  <c r="J172" i="15" l="1"/>
  <c r="AD171" i="15"/>
  <c r="AE171" i="15" s="1"/>
  <c r="AF171" i="15"/>
  <c r="AG171" i="15"/>
  <c r="C172" i="15" s="1"/>
  <c r="AI171" i="15"/>
  <c r="K172" i="15"/>
  <c r="B172" i="15" l="1"/>
  <c r="AH171" i="15"/>
  <c r="D172" i="15" s="1"/>
  <c r="AK171" i="15"/>
  <c r="AL171" i="15"/>
  <c r="AJ171" i="15"/>
  <c r="O172" i="15"/>
  <c r="U172" i="15" l="1"/>
  <c r="V172" i="15" s="1"/>
  <c r="L172" i="15"/>
  <c r="M172" i="15" s="1"/>
  <c r="I172" i="15"/>
  <c r="E172" i="15"/>
  <c r="F172" i="15" l="1"/>
  <c r="P172" i="15"/>
  <c r="N172" i="15"/>
  <c r="Y172" i="15"/>
  <c r="W172" i="15"/>
  <c r="Z172" i="15"/>
  <c r="R172" i="15"/>
  <c r="X172" i="15" l="1"/>
  <c r="AA172" i="15" s="1"/>
  <c r="AB172" i="15" s="1"/>
  <c r="Q172" i="15"/>
  <c r="S172" i="15" s="1"/>
  <c r="G172" i="15"/>
  <c r="AC172" i="15"/>
  <c r="H173" i="15"/>
  <c r="J173" i="15" l="1"/>
  <c r="AI172" i="15"/>
  <c r="AF172" i="15"/>
  <c r="AD172" i="15"/>
  <c r="AE172" i="15" s="1"/>
  <c r="AG172" i="15"/>
  <c r="C173" i="15" s="1"/>
  <c r="T172" i="15"/>
  <c r="K173" i="15"/>
  <c r="B173" i="15" l="1"/>
  <c r="AH172" i="15"/>
  <c r="D173" i="15" s="1"/>
  <c r="AJ172" i="15"/>
  <c r="AK172" i="15"/>
  <c r="AL172" i="15"/>
  <c r="O173" i="15"/>
  <c r="U173" i="15" l="1"/>
  <c r="V173" i="15" s="1"/>
  <c r="L173" i="15"/>
  <c r="M173" i="15" s="1"/>
  <c r="I173" i="15"/>
  <c r="E173" i="15"/>
  <c r="F173" i="15" l="1"/>
  <c r="P173" i="15"/>
  <c r="N173" i="15"/>
  <c r="W173" i="15"/>
  <c r="Y173" i="15"/>
  <c r="R173" i="15"/>
  <c r="Z173" i="15"/>
  <c r="X173" i="15" l="1"/>
  <c r="AA173" i="15" s="1"/>
  <c r="AB173" i="15" s="1"/>
  <c r="Q173" i="15"/>
  <c r="S173" i="15" s="1"/>
  <c r="G173" i="15"/>
  <c r="H174" i="15"/>
  <c r="AC173" i="15"/>
  <c r="J174" i="15" l="1"/>
  <c r="AG173" i="15"/>
  <c r="C174" i="15" s="1"/>
  <c r="AF173" i="15"/>
  <c r="AI173" i="15"/>
  <c r="AD173" i="15"/>
  <c r="AE173" i="15" s="1"/>
  <c r="T173" i="15"/>
  <c r="K174" i="15"/>
  <c r="AH173" i="15" l="1"/>
  <c r="D174" i="15" s="1"/>
  <c r="B174" i="15"/>
  <c r="AK173" i="15"/>
  <c r="AL173" i="15"/>
  <c r="AJ173" i="15"/>
  <c r="O174" i="15"/>
  <c r="I174" i="15" l="1"/>
  <c r="U174" i="15"/>
  <c r="V174" i="15" s="1"/>
  <c r="L174" i="15"/>
  <c r="M174" i="15" s="1"/>
  <c r="E174" i="15"/>
  <c r="F174" i="15" l="1"/>
  <c r="P174" i="15"/>
  <c r="N174" i="15"/>
  <c r="W174" i="15"/>
  <c r="Y174" i="15"/>
  <c r="R174" i="15"/>
  <c r="Z174" i="15"/>
  <c r="X174" i="15" l="1"/>
  <c r="AA174" i="15" s="1"/>
  <c r="AB174" i="15" s="1"/>
  <c r="Q174" i="15"/>
  <c r="S174" i="15" s="1"/>
  <c r="G174" i="15"/>
  <c r="H175" i="15"/>
  <c r="AC174" i="15"/>
  <c r="J175" i="15" l="1"/>
  <c r="AD174" i="15"/>
  <c r="AE174" i="15" s="1"/>
  <c r="AI174" i="15"/>
  <c r="AG174" i="15"/>
  <c r="C175" i="15" s="1"/>
  <c r="AF174" i="15"/>
  <c r="T174" i="15"/>
  <c r="K175" i="15"/>
  <c r="AJ174" i="15" l="1"/>
  <c r="AK174" i="15"/>
  <c r="AL174" i="15"/>
  <c r="AH174" i="15"/>
  <c r="D175" i="15" s="1"/>
  <c r="B175" i="15"/>
  <c r="O175" i="15"/>
  <c r="L175" i="15" l="1"/>
  <c r="M175" i="15" s="1"/>
  <c r="U175" i="15"/>
  <c r="V175" i="15" s="1"/>
  <c r="I175" i="15"/>
  <c r="E175" i="15"/>
  <c r="F175" i="15" l="1"/>
  <c r="W175" i="15"/>
  <c r="Y175" i="15"/>
  <c r="P175" i="15"/>
  <c r="N175" i="15"/>
  <c r="Z175" i="15"/>
  <c r="R175" i="15"/>
  <c r="X175" i="15" l="1"/>
  <c r="AA175" i="15" s="1"/>
  <c r="AB175" i="15" s="1"/>
  <c r="Q175" i="15"/>
  <c r="S175" i="15" s="1"/>
  <c r="G175" i="15"/>
  <c r="H176" i="15"/>
  <c r="AC175" i="15"/>
  <c r="J176" i="15" l="1"/>
  <c r="AI175" i="15"/>
  <c r="AG175" i="15"/>
  <c r="C176" i="15" s="1"/>
  <c r="AF175" i="15"/>
  <c r="AD175" i="15"/>
  <c r="AE175" i="15" s="1"/>
  <c r="T175" i="15"/>
  <c r="K176" i="15"/>
  <c r="AJ175" i="15" l="1"/>
  <c r="AK175" i="15"/>
  <c r="AL175" i="15"/>
  <c r="B176" i="15"/>
  <c r="AH175" i="15"/>
  <c r="D176" i="15" s="1"/>
  <c r="O176" i="15"/>
  <c r="I176" i="15" l="1"/>
  <c r="U176" i="15"/>
  <c r="V176" i="15" s="1"/>
  <c r="L176" i="15"/>
  <c r="M176" i="15" s="1"/>
  <c r="E176" i="15"/>
  <c r="F176" i="15" l="1"/>
  <c r="N176" i="15"/>
  <c r="P176" i="15"/>
  <c r="W176" i="15"/>
  <c r="Y176" i="15"/>
  <c r="Z176" i="15"/>
  <c r="R176" i="15"/>
  <c r="X176" i="15" l="1"/>
  <c r="AA176" i="15" s="1"/>
  <c r="AB176" i="15" s="1"/>
  <c r="Q176" i="15"/>
  <c r="S176" i="15" s="1"/>
  <c r="G176" i="15"/>
  <c r="H177" i="15"/>
  <c r="AC176" i="15"/>
  <c r="J177" i="15" l="1"/>
  <c r="AI176" i="15"/>
  <c r="AG176" i="15"/>
  <c r="C177" i="15" s="1"/>
  <c r="AD176" i="15"/>
  <c r="AE176" i="15" s="1"/>
  <c r="AF176" i="15"/>
  <c r="K177" i="15"/>
  <c r="T176" i="15"/>
  <c r="AJ176" i="15" l="1"/>
  <c r="AL176" i="15"/>
  <c r="AK176" i="15"/>
  <c r="AH176" i="15"/>
  <c r="D177" i="15" s="1"/>
  <c r="B177" i="15"/>
  <c r="O177" i="15"/>
  <c r="U177" i="15" l="1"/>
  <c r="V177" i="15" s="1"/>
  <c r="L177" i="15"/>
  <c r="M177" i="15" s="1"/>
  <c r="I177" i="15"/>
  <c r="E177" i="15"/>
  <c r="F177" i="15" l="1"/>
  <c r="N177" i="15"/>
  <c r="Q177" i="15" s="1"/>
  <c r="P177" i="15"/>
  <c r="Y177" i="15"/>
  <c r="W177" i="15"/>
  <c r="X177" i="15" s="1"/>
  <c r="Z177" i="15"/>
  <c r="R177" i="15"/>
  <c r="S177" i="15" l="1"/>
  <c r="AA177" i="15"/>
  <c r="AB177" i="15" s="1"/>
  <c r="G177" i="15"/>
  <c r="AC177" i="15"/>
  <c r="H178" i="15"/>
  <c r="J178" i="15" l="1"/>
  <c r="AG177" i="15"/>
  <c r="C178" i="15" s="1"/>
  <c r="AF177" i="15"/>
  <c r="AD177" i="15"/>
  <c r="AE177" i="15" s="1"/>
  <c r="AI177" i="15"/>
  <c r="T177" i="15"/>
  <c r="K178" i="15"/>
  <c r="AH177" i="15" l="1"/>
  <c r="D178" i="15" s="1"/>
  <c r="B178" i="15"/>
  <c r="AK177" i="15"/>
  <c r="AJ177" i="15"/>
  <c r="AL177" i="15"/>
  <c r="O178" i="15"/>
  <c r="I178" i="15" l="1"/>
  <c r="U178" i="15"/>
  <c r="V178" i="15" s="1"/>
  <c r="L178" i="15"/>
  <c r="M178" i="15" s="1"/>
  <c r="E178" i="15"/>
  <c r="F178" i="15" l="1"/>
  <c r="Y178" i="15"/>
  <c r="W178" i="15"/>
  <c r="N178" i="15"/>
  <c r="P178" i="15"/>
  <c r="Z178" i="15"/>
  <c r="R178" i="15"/>
  <c r="X178" i="15" l="1"/>
  <c r="AA178" i="15" s="1"/>
  <c r="AB178" i="15" s="1"/>
  <c r="Q178" i="15"/>
  <c r="S178" i="15" s="1"/>
  <c r="G178" i="15"/>
  <c r="AC178" i="15"/>
  <c r="H179" i="15"/>
  <c r="J179" i="15" l="1"/>
  <c r="AG178" i="15"/>
  <c r="C179" i="15" s="1"/>
  <c r="AF178" i="15"/>
  <c r="AI178" i="15"/>
  <c r="AD178" i="15"/>
  <c r="AE178" i="15" s="1"/>
  <c r="K179" i="15"/>
  <c r="T178" i="15"/>
  <c r="B179" i="15" l="1"/>
  <c r="AH178" i="15"/>
  <c r="D179" i="15" s="1"/>
  <c r="AK178" i="15"/>
  <c r="AL178" i="15"/>
  <c r="AJ178" i="15"/>
  <c r="O179" i="15"/>
  <c r="L179" i="15" l="1"/>
  <c r="M179" i="15" s="1"/>
  <c r="U179" i="15"/>
  <c r="V179" i="15" s="1"/>
  <c r="I179" i="15"/>
  <c r="E179" i="15"/>
  <c r="F179" i="15" l="1"/>
  <c r="W179" i="15"/>
  <c r="Y179" i="15"/>
  <c r="N179" i="15"/>
  <c r="P179" i="15"/>
  <c r="Z179" i="15"/>
  <c r="R179" i="15"/>
  <c r="X179" i="15" l="1"/>
  <c r="AA179" i="15" s="1"/>
  <c r="AB179" i="15" s="1"/>
  <c r="Q179" i="15"/>
  <c r="S179" i="15" s="1"/>
  <c r="T179" i="15" s="1"/>
  <c r="G179" i="15"/>
  <c r="H180" i="15"/>
  <c r="AC179" i="15"/>
  <c r="J180" i="15" l="1"/>
  <c r="AF179" i="15"/>
  <c r="AI179" i="15"/>
  <c r="AD179" i="15"/>
  <c r="AE179" i="15" s="1"/>
  <c r="AG179" i="15"/>
  <c r="C180" i="15" s="1"/>
  <c r="K180" i="15"/>
  <c r="AL179" i="15" l="1"/>
  <c r="AK179" i="15"/>
  <c r="AJ179" i="15"/>
  <c r="AH179" i="15"/>
  <c r="D180" i="15" s="1"/>
  <c r="B180" i="15"/>
  <c r="O180" i="15"/>
  <c r="L180" i="15" l="1"/>
  <c r="M180" i="15" s="1"/>
  <c r="U180" i="15"/>
  <c r="V180" i="15" s="1"/>
  <c r="I180" i="15"/>
  <c r="E180" i="15"/>
  <c r="F180" i="15" l="1"/>
  <c r="Y180" i="15"/>
  <c r="W180" i="15"/>
  <c r="N180" i="15"/>
  <c r="P180" i="15"/>
  <c r="R180" i="15"/>
  <c r="Z180" i="15"/>
  <c r="X180" i="15" l="1"/>
  <c r="AA180" i="15" s="1"/>
  <c r="AB180" i="15" s="1"/>
  <c r="Q180" i="15"/>
  <c r="S180" i="15" s="1"/>
  <c r="G180" i="15"/>
  <c r="AC180" i="15"/>
  <c r="H181" i="15"/>
  <c r="J181" i="15" l="1"/>
  <c r="AF180" i="15"/>
  <c r="AI180" i="15"/>
  <c r="AD180" i="15"/>
  <c r="AE180" i="15" s="1"/>
  <c r="AG180" i="15"/>
  <c r="C181" i="15" s="1"/>
  <c r="T180" i="15"/>
  <c r="K181" i="15"/>
  <c r="AJ180" i="15" l="1"/>
  <c r="AL180" i="15"/>
  <c r="AK180" i="15"/>
  <c r="B181" i="15"/>
  <c r="AH180" i="15"/>
  <c r="D181" i="15" s="1"/>
  <c r="O181" i="15"/>
  <c r="I181" i="15" l="1"/>
  <c r="L181" i="15"/>
  <c r="M181" i="15" s="1"/>
  <c r="U181" i="15"/>
  <c r="V181" i="15" s="1"/>
  <c r="E181" i="15"/>
  <c r="F181" i="15" l="1"/>
  <c r="Y181" i="15"/>
  <c r="W181" i="15"/>
  <c r="N181" i="15"/>
  <c r="P181" i="15"/>
  <c r="R181" i="15"/>
  <c r="Z181" i="15"/>
  <c r="X181" i="15" l="1"/>
  <c r="AA181" i="15" s="1"/>
  <c r="AB181" i="15" s="1"/>
  <c r="Q181" i="15"/>
  <c r="S181" i="15" s="1"/>
  <c r="T181" i="15" s="1"/>
  <c r="G181" i="15"/>
  <c r="AC181" i="15"/>
  <c r="H182" i="15"/>
  <c r="J182" i="15" l="1"/>
  <c r="AI181" i="15"/>
  <c r="AD181" i="15"/>
  <c r="AE181" i="15" s="1"/>
  <c r="AG181" i="15"/>
  <c r="C182" i="15" s="1"/>
  <c r="AF181" i="15"/>
  <c r="K182" i="15"/>
  <c r="AK181" i="15" l="1"/>
  <c r="AJ181" i="15"/>
  <c r="AL181" i="15"/>
  <c r="B182" i="15"/>
  <c r="AH181" i="15"/>
  <c r="D182" i="15" s="1"/>
  <c r="O182" i="15"/>
  <c r="I182" i="15" l="1"/>
  <c r="L182" i="15"/>
  <c r="M182" i="15" s="1"/>
  <c r="U182" i="15"/>
  <c r="V182" i="15" s="1"/>
  <c r="E182" i="15"/>
  <c r="F182" i="15" l="1"/>
  <c r="W182" i="15"/>
  <c r="Y182" i="15"/>
  <c r="P182" i="15"/>
  <c r="N182" i="15"/>
  <c r="Z182" i="15"/>
  <c r="R182" i="15"/>
  <c r="X182" i="15" l="1"/>
  <c r="AA182" i="15" s="1"/>
  <c r="AB182" i="15" s="1"/>
  <c r="Q182" i="15"/>
  <c r="S182" i="15" s="1"/>
  <c r="G182" i="15"/>
  <c r="AC182" i="15"/>
  <c r="H183" i="15"/>
  <c r="J183" i="15" l="1"/>
  <c r="AD182" i="15"/>
  <c r="AE182" i="15" s="1"/>
  <c r="AG182" i="15"/>
  <c r="C183" i="15" s="1"/>
  <c r="AF182" i="15"/>
  <c r="AI182" i="15"/>
  <c r="T182" i="15"/>
  <c r="K183" i="15"/>
  <c r="B183" i="15" l="1"/>
  <c r="AH182" i="15"/>
  <c r="D183" i="15" s="1"/>
  <c r="AL182" i="15"/>
  <c r="AJ182" i="15"/>
  <c r="AK182" i="15"/>
  <c r="O183" i="15"/>
  <c r="L183" i="15" l="1"/>
  <c r="M183" i="15" s="1"/>
  <c r="U183" i="15"/>
  <c r="V183" i="15" s="1"/>
  <c r="I183" i="15"/>
  <c r="E183" i="15"/>
  <c r="F183" i="15" l="1"/>
  <c r="Y183" i="15"/>
  <c r="W183" i="15"/>
  <c r="P183" i="15"/>
  <c r="N183" i="15"/>
  <c r="R183" i="15"/>
  <c r="Z183" i="15"/>
  <c r="X183" i="15" l="1"/>
  <c r="AA183" i="15" s="1"/>
  <c r="AB183" i="15" s="1"/>
  <c r="Q183" i="15"/>
  <c r="S183" i="15" s="1"/>
  <c r="G183" i="15"/>
  <c r="AC183" i="15"/>
  <c r="H184" i="15"/>
  <c r="J184" i="15" l="1"/>
  <c r="AF183" i="15"/>
  <c r="AI183" i="15"/>
  <c r="AD183" i="15"/>
  <c r="AE183" i="15" s="1"/>
  <c r="AG183" i="15"/>
  <c r="C184" i="15" s="1"/>
  <c r="T183" i="15"/>
  <c r="K184" i="15"/>
  <c r="AJ183" i="15" l="1"/>
  <c r="AK183" i="15"/>
  <c r="AL183" i="15"/>
  <c r="B184" i="15"/>
  <c r="AH183" i="15"/>
  <c r="D184" i="15" s="1"/>
  <c r="O184" i="15"/>
  <c r="I184" i="15" l="1"/>
  <c r="L184" i="15"/>
  <c r="M184" i="15" s="1"/>
  <c r="U184" i="15"/>
  <c r="V184" i="15" s="1"/>
  <c r="E184" i="15"/>
  <c r="F184" i="15" l="1"/>
  <c r="Y184" i="15"/>
  <c r="W184" i="15"/>
  <c r="P184" i="15"/>
  <c r="N184" i="15"/>
  <c r="R184" i="15"/>
  <c r="Z184" i="15"/>
  <c r="X184" i="15" l="1"/>
  <c r="AA184" i="15" s="1"/>
  <c r="AB184" i="15" s="1"/>
  <c r="Q184" i="15"/>
  <c r="S184" i="15" s="1"/>
  <c r="G184" i="15"/>
  <c r="H185" i="15"/>
  <c r="AC184" i="15"/>
  <c r="J185" i="15" l="1"/>
  <c r="AI184" i="15"/>
  <c r="AG184" i="15"/>
  <c r="C185" i="15" s="1"/>
  <c r="AD184" i="15"/>
  <c r="AE184" i="15" s="1"/>
  <c r="AF184" i="15"/>
  <c r="T184" i="15"/>
  <c r="K185" i="15"/>
  <c r="AJ184" i="15" l="1"/>
  <c r="AK184" i="15"/>
  <c r="AL184" i="15"/>
  <c r="AH184" i="15"/>
  <c r="D185" i="15" s="1"/>
  <c r="B185" i="15"/>
  <c r="O185" i="15"/>
  <c r="U185" i="15" l="1"/>
  <c r="V185" i="15" s="1"/>
  <c r="L185" i="15"/>
  <c r="M185" i="15" s="1"/>
  <c r="I185" i="15"/>
  <c r="E185" i="15"/>
  <c r="F185" i="15" l="1"/>
  <c r="P185" i="15"/>
  <c r="N185" i="15"/>
  <c r="Y185" i="15"/>
  <c r="W185" i="15"/>
  <c r="R185" i="15"/>
  <c r="Z185" i="15"/>
  <c r="X185" i="15" l="1"/>
  <c r="AA185" i="15" s="1"/>
  <c r="AB185" i="15" s="1"/>
  <c r="Q185" i="15"/>
  <c r="S185" i="15" s="1"/>
  <c r="G185" i="15"/>
  <c r="AC185" i="15"/>
  <c r="H186" i="15"/>
  <c r="J186" i="15" l="1"/>
  <c r="AG185" i="15"/>
  <c r="C186" i="15" s="1"/>
  <c r="AF185" i="15"/>
  <c r="AI185" i="15"/>
  <c r="AD185" i="15"/>
  <c r="AE185" i="15" s="1"/>
  <c r="K186" i="15"/>
  <c r="T185" i="15"/>
  <c r="AK185" i="15" l="1"/>
  <c r="AJ185" i="15"/>
  <c r="AL185" i="15"/>
  <c r="AH185" i="15"/>
  <c r="D186" i="15" s="1"/>
  <c r="B186" i="15"/>
  <c r="O186" i="15"/>
  <c r="U186" i="15" l="1"/>
  <c r="V186" i="15" s="1"/>
  <c r="L186" i="15"/>
  <c r="M186" i="15" s="1"/>
  <c r="I186" i="15"/>
  <c r="E186" i="15"/>
  <c r="F186" i="15" l="1"/>
  <c r="N186" i="15"/>
  <c r="P186" i="15"/>
  <c r="Y186" i="15"/>
  <c r="W186" i="15"/>
  <c r="X186" i="15" s="1"/>
  <c r="Z186" i="15"/>
  <c r="R186" i="15"/>
  <c r="Q186" i="15" l="1"/>
  <c r="S186" i="15" s="1"/>
  <c r="AA186" i="15"/>
  <c r="AB186" i="15" s="1"/>
  <c r="G186" i="15"/>
  <c r="AC186" i="15"/>
  <c r="H187" i="15"/>
  <c r="J187" i="15" l="1"/>
  <c r="AI186" i="15"/>
  <c r="AD186" i="15"/>
  <c r="AE186" i="15" s="1"/>
  <c r="AG186" i="15"/>
  <c r="C187" i="15" s="1"/>
  <c r="AF186" i="15"/>
  <c r="K187" i="15"/>
  <c r="T186" i="15"/>
  <c r="AL186" i="15" l="1"/>
  <c r="AJ186" i="15"/>
  <c r="AK186" i="15"/>
  <c r="AH186" i="15"/>
  <c r="D187" i="15" s="1"/>
  <c r="B187" i="15"/>
  <c r="O187" i="15"/>
  <c r="L187" i="15" l="1"/>
  <c r="M187" i="15" s="1"/>
  <c r="U187" i="15"/>
  <c r="V187" i="15" s="1"/>
  <c r="I187" i="15"/>
  <c r="E187" i="15"/>
  <c r="F187" i="15" l="1"/>
  <c r="Y187" i="15"/>
  <c r="W187" i="15"/>
  <c r="P187" i="15"/>
  <c r="N187" i="15"/>
  <c r="R187" i="15"/>
  <c r="Z187" i="15"/>
  <c r="X187" i="15" l="1"/>
  <c r="AA187" i="15" s="1"/>
  <c r="AB187" i="15" s="1"/>
  <c r="Q187" i="15"/>
  <c r="S187" i="15" s="1"/>
  <c r="G187" i="15"/>
  <c r="AC187" i="15"/>
  <c r="H188" i="15"/>
  <c r="J188" i="15" l="1"/>
  <c r="AI187" i="15"/>
  <c r="AD187" i="15"/>
  <c r="AE187" i="15" s="1"/>
  <c r="AG187" i="15"/>
  <c r="C188" i="15" s="1"/>
  <c r="AF187" i="15"/>
  <c r="K188" i="15"/>
  <c r="T187" i="15"/>
  <c r="AK187" i="15" l="1"/>
  <c r="AJ187" i="15"/>
  <c r="AL187" i="15"/>
  <c r="B188" i="15"/>
  <c r="AH187" i="15"/>
  <c r="D188" i="15" s="1"/>
  <c r="O188" i="15"/>
  <c r="I188" i="15" l="1"/>
  <c r="L188" i="15"/>
  <c r="M188" i="15" s="1"/>
  <c r="U188" i="15"/>
  <c r="V188" i="15" s="1"/>
  <c r="E188" i="15"/>
  <c r="F188" i="15" l="1"/>
  <c r="N188" i="15"/>
  <c r="P188" i="15"/>
  <c r="W188" i="15"/>
  <c r="Y188" i="15"/>
  <c r="R188" i="15"/>
  <c r="Z188" i="15"/>
  <c r="X188" i="15" l="1"/>
  <c r="AA188" i="15" s="1"/>
  <c r="AB188" i="15" s="1"/>
  <c r="Q188" i="15"/>
  <c r="S188" i="15" s="1"/>
  <c r="G188" i="15"/>
  <c r="AC188" i="15"/>
  <c r="H189" i="15"/>
  <c r="J189" i="15" l="1"/>
  <c r="AF188" i="15"/>
  <c r="AI188" i="15"/>
  <c r="AD188" i="15"/>
  <c r="AE188" i="15" s="1"/>
  <c r="AG188" i="15"/>
  <c r="C189" i="15" s="1"/>
  <c r="K189" i="15"/>
  <c r="T188" i="15"/>
  <c r="AJ188" i="15" l="1"/>
  <c r="AK188" i="15"/>
  <c r="AL188" i="15"/>
  <c r="AH188" i="15"/>
  <c r="D189" i="15" s="1"/>
  <c r="B189" i="15"/>
  <c r="O189" i="15"/>
  <c r="L189" i="15" l="1"/>
  <c r="M189" i="15" s="1"/>
  <c r="U189" i="15"/>
  <c r="V189" i="15" s="1"/>
  <c r="I189" i="15"/>
  <c r="E189" i="15"/>
  <c r="F189" i="15" l="1"/>
  <c r="W189" i="15"/>
  <c r="Y189" i="15"/>
  <c r="N189" i="15"/>
  <c r="P189" i="15"/>
  <c r="Z189" i="15"/>
  <c r="R189" i="15"/>
  <c r="X189" i="15" l="1"/>
  <c r="AA189" i="15" s="1"/>
  <c r="AB189" i="15" s="1"/>
  <c r="Q189" i="15"/>
  <c r="S189" i="15" s="1"/>
  <c r="G189" i="15"/>
  <c r="H190" i="15"/>
  <c r="AC189" i="15"/>
  <c r="J190" i="15" l="1"/>
  <c r="AF189" i="15"/>
  <c r="AI189" i="15"/>
  <c r="AD189" i="15"/>
  <c r="AE189" i="15" s="1"/>
  <c r="AG189" i="15"/>
  <c r="C190" i="15" s="1"/>
  <c r="T189" i="15"/>
  <c r="K190" i="15"/>
  <c r="AK189" i="15" l="1"/>
  <c r="AL189" i="15"/>
  <c r="AJ189" i="15"/>
  <c r="AH189" i="15"/>
  <c r="D190" i="15" s="1"/>
  <c r="B190" i="15"/>
  <c r="O190" i="15"/>
  <c r="L190" i="15" l="1"/>
  <c r="M190" i="15" s="1"/>
  <c r="U190" i="15"/>
  <c r="V190" i="15" s="1"/>
  <c r="I190" i="15"/>
  <c r="E190" i="15"/>
  <c r="F190" i="15" l="1"/>
  <c r="W190" i="15"/>
  <c r="Y190" i="15"/>
  <c r="P190" i="15"/>
  <c r="N190" i="15"/>
  <c r="Z190" i="15"/>
  <c r="R190" i="15"/>
  <c r="X190" i="15" l="1"/>
  <c r="AA190" i="15" s="1"/>
  <c r="AB190" i="15" s="1"/>
  <c r="Q190" i="15"/>
  <c r="S190" i="15" s="1"/>
  <c r="G190" i="15"/>
  <c r="H191" i="15"/>
  <c r="AC190" i="15"/>
  <c r="J191" i="15" l="1"/>
  <c r="AI190" i="15"/>
  <c r="AD190" i="15"/>
  <c r="AE190" i="15" s="1"/>
  <c r="AG190" i="15"/>
  <c r="C191" i="15" s="1"/>
  <c r="AF190" i="15"/>
  <c r="K191" i="15"/>
  <c r="T190" i="15"/>
  <c r="AL190" i="15" l="1"/>
  <c r="AK190" i="15"/>
  <c r="AJ190" i="15"/>
  <c r="AH190" i="15"/>
  <c r="D191" i="15" s="1"/>
  <c r="B191" i="15"/>
  <c r="O191" i="15"/>
  <c r="L191" i="15" l="1"/>
  <c r="M191" i="15" s="1"/>
  <c r="U191" i="15"/>
  <c r="V191" i="15" s="1"/>
  <c r="I191" i="15"/>
  <c r="E191" i="15"/>
  <c r="F191" i="15" l="1"/>
  <c r="W191" i="15"/>
  <c r="Y191" i="15"/>
  <c r="P191" i="15"/>
  <c r="N191" i="15"/>
  <c r="R191" i="15"/>
  <c r="Z191" i="15"/>
  <c r="X191" i="15" l="1"/>
  <c r="AA191" i="15" s="1"/>
  <c r="AB191" i="15" s="1"/>
  <c r="Q191" i="15"/>
  <c r="S191" i="15" s="1"/>
  <c r="G191" i="15"/>
  <c r="AC191" i="15"/>
  <c r="H192" i="15"/>
  <c r="J192" i="15" l="1"/>
  <c r="AF191" i="15"/>
  <c r="AD191" i="15"/>
  <c r="AE191" i="15" s="1"/>
  <c r="AG191" i="15"/>
  <c r="C192" i="15" s="1"/>
  <c r="AI191" i="15"/>
  <c r="T191" i="15"/>
  <c r="K192" i="15"/>
  <c r="B192" i="15" l="1"/>
  <c r="AH191" i="15"/>
  <c r="D192" i="15" s="1"/>
  <c r="AL191" i="15"/>
  <c r="AJ191" i="15"/>
  <c r="AK191" i="15"/>
  <c r="O192" i="15"/>
  <c r="L192" i="15" l="1"/>
  <c r="M192" i="15" s="1"/>
  <c r="U192" i="15"/>
  <c r="V192" i="15" s="1"/>
  <c r="I192" i="15"/>
  <c r="E192" i="15"/>
  <c r="F192" i="15" l="1"/>
  <c r="Y192" i="15"/>
  <c r="W192" i="15"/>
  <c r="N192" i="15"/>
  <c r="P192" i="15"/>
  <c r="Z192" i="15"/>
  <c r="R192" i="15"/>
  <c r="X192" i="15" l="1"/>
  <c r="AA192" i="15" s="1"/>
  <c r="AB192" i="15" s="1"/>
  <c r="Q192" i="15"/>
  <c r="S192" i="15" s="1"/>
  <c r="G192" i="15"/>
  <c r="AC192" i="15"/>
  <c r="H193" i="15"/>
  <c r="J193" i="15" l="1"/>
  <c r="AG192" i="15"/>
  <c r="C193" i="15" s="1"/>
  <c r="AF192" i="15"/>
  <c r="AI192" i="15"/>
  <c r="AD192" i="15"/>
  <c r="AE192" i="15" s="1"/>
  <c r="T192" i="15"/>
  <c r="K193" i="15"/>
  <c r="AK192" i="15" l="1"/>
  <c r="AJ192" i="15"/>
  <c r="AL192" i="15"/>
  <c r="B193" i="15"/>
  <c r="AH192" i="15"/>
  <c r="D193" i="15" s="1"/>
  <c r="O193" i="15"/>
  <c r="I193" i="15" l="1"/>
  <c r="U193" i="15"/>
  <c r="V193" i="15" s="1"/>
  <c r="L193" i="15"/>
  <c r="M193" i="15" s="1"/>
  <c r="E193" i="15"/>
  <c r="F193" i="15" l="1"/>
  <c r="N193" i="15"/>
  <c r="P193" i="15"/>
  <c r="Y193" i="15"/>
  <c r="W193" i="15"/>
  <c r="R193" i="15"/>
  <c r="Z193" i="15"/>
  <c r="X193" i="15" l="1"/>
  <c r="AA193" i="15" s="1"/>
  <c r="AB193" i="15" s="1"/>
  <c r="Q193" i="15"/>
  <c r="S193" i="15" s="1"/>
  <c r="G193" i="15"/>
  <c r="H194" i="15"/>
  <c r="AC193" i="15"/>
  <c r="J194" i="15" l="1"/>
  <c r="AI193" i="15"/>
  <c r="AG193" i="15"/>
  <c r="C194" i="15" s="1"/>
  <c r="AD193" i="15"/>
  <c r="AE193" i="15" s="1"/>
  <c r="AF193" i="15"/>
  <c r="T193" i="15"/>
  <c r="K194" i="15"/>
  <c r="AK193" i="15" l="1"/>
  <c r="AJ193" i="15"/>
  <c r="AL193" i="15"/>
  <c r="B194" i="15"/>
  <c r="AH193" i="15"/>
  <c r="D194" i="15" s="1"/>
  <c r="O194" i="15"/>
  <c r="I194" i="15" l="1"/>
  <c r="L194" i="15"/>
  <c r="M194" i="15" s="1"/>
  <c r="U194" i="15"/>
  <c r="V194" i="15" s="1"/>
  <c r="E194" i="15"/>
  <c r="F194" i="15" l="1"/>
  <c r="N194" i="15"/>
  <c r="P194" i="15"/>
  <c r="Y194" i="15"/>
  <c r="W194" i="15"/>
  <c r="X194" i="15" s="1"/>
  <c r="Z194" i="15"/>
  <c r="R194" i="15"/>
  <c r="Q194" i="15" l="1"/>
  <c r="S194" i="15" s="1"/>
  <c r="AA194" i="15"/>
  <c r="AB194" i="15" s="1"/>
  <c r="G194" i="15"/>
  <c r="AC194" i="15"/>
  <c r="H195" i="15"/>
  <c r="J195" i="15" l="1"/>
  <c r="AI194" i="15"/>
  <c r="AD194" i="15"/>
  <c r="AE194" i="15" s="1"/>
  <c r="AF194" i="15"/>
  <c r="AG194" i="15"/>
  <c r="C195" i="15" s="1"/>
  <c r="K195" i="15"/>
  <c r="T194" i="15"/>
  <c r="AL194" i="15" l="1"/>
  <c r="AK194" i="15"/>
  <c r="AJ194" i="15"/>
  <c r="AH194" i="15"/>
  <c r="D195" i="15" s="1"/>
  <c r="B195" i="15"/>
  <c r="O195" i="15"/>
  <c r="U195" i="15" l="1"/>
  <c r="V195" i="15" s="1"/>
  <c r="L195" i="15"/>
  <c r="M195" i="15" s="1"/>
  <c r="I195" i="15"/>
  <c r="E195" i="15"/>
  <c r="F195" i="15" l="1"/>
  <c r="N195" i="15"/>
  <c r="Q195" i="15" s="1"/>
  <c r="P195" i="15"/>
  <c r="Y195" i="15"/>
  <c r="W195" i="15"/>
  <c r="X195" i="15" s="1"/>
  <c r="Z195" i="15"/>
  <c r="R195" i="15"/>
  <c r="AA195" i="15" l="1"/>
  <c r="AB195" i="15" s="1"/>
  <c r="S195" i="15"/>
  <c r="G195" i="15"/>
  <c r="AC195" i="15"/>
  <c r="H196" i="15"/>
  <c r="J196" i="15" l="1"/>
  <c r="AG195" i="15"/>
  <c r="C196" i="15" s="1"/>
  <c r="AI195" i="15"/>
  <c r="AF195" i="15"/>
  <c r="AD195" i="15"/>
  <c r="AE195" i="15" s="1"/>
  <c r="T195" i="15"/>
  <c r="K196" i="15"/>
  <c r="B196" i="15" l="1"/>
  <c r="AH195" i="15"/>
  <c r="D196" i="15" s="1"/>
  <c r="AK195" i="15"/>
  <c r="AL195" i="15"/>
  <c r="AJ195" i="15"/>
  <c r="O196" i="15"/>
  <c r="L196" i="15" l="1"/>
  <c r="M196" i="15" s="1"/>
  <c r="U196" i="15"/>
  <c r="V196" i="15" s="1"/>
  <c r="I196" i="15"/>
  <c r="E196" i="15"/>
  <c r="F196" i="15" l="1"/>
  <c r="W196" i="15"/>
  <c r="Y196" i="15"/>
  <c r="P196" i="15"/>
  <c r="N196" i="15"/>
  <c r="Z196" i="15"/>
  <c r="R196" i="15"/>
  <c r="X196" i="15" l="1"/>
  <c r="AA196" i="15" s="1"/>
  <c r="AB196" i="15" s="1"/>
  <c r="Q196" i="15"/>
  <c r="S196" i="15" s="1"/>
  <c r="G196" i="15"/>
  <c r="H197" i="15"/>
  <c r="AC196" i="15"/>
  <c r="J197" i="15" l="1"/>
  <c r="AI196" i="15"/>
  <c r="AG196" i="15"/>
  <c r="C197" i="15" s="1"/>
  <c r="AF196" i="15"/>
  <c r="AD196" i="15"/>
  <c r="AE196" i="15" s="1"/>
  <c r="T196" i="15"/>
  <c r="K197" i="15"/>
  <c r="AH196" i="15" l="1"/>
  <c r="D197" i="15" s="1"/>
  <c r="B197" i="15"/>
  <c r="AL196" i="15"/>
  <c r="AK196" i="15"/>
  <c r="AJ196" i="15"/>
  <c r="O197" i="15"/>
  <c r="I197" i="15" l="1"/>
  <c r="U197" i="15"/>
  <c r="V197" i="15" s="1"/>
  <c r="L197" i="15"/>
  <c r="M197" i="15" s="1"/>
  <c r="E197" i="15"/>
  <c r="F197" i="15" l="1"/>
  <c r="Y197" i="15"/>
  <c r="W197" i="15"/>
  <c r="P197" i="15"/>
  <c r="N197" i="15"/>
  <c r="R197" i="15"/>
  <c r="Z197" i="15"/>
  <c r="X197" i="15" l="1"/>
  <c r="AA197" i="15" s="1"/>
  <c r="AB197" i="15" s="1"/>
  <c r="Q197" i="15"/>
  <c r="S197" i="15" s="1"/>
  <c r="G197" i="15"/>
  <c r="AC197" i="15"/>
  <c r="H198" i="15"/>
  <c r="J198" i="15" l="1"/>
  <c r="AF197" i="15"/>
  <c r="AG197" i="15"/>
  <c r="C198" i="15" s="1"/>
  <c r="AI197" i="15"/>
  <c r="AD197" i="15"/>
  <c r="AE197" i="15" s="1"/>
  <c r="T197" i="15"/>
  <c r="K198" i="15"/>
  <c r="B198" i="15" l="1"/>
  <c r="AH197" i="15"/>
  <c r="D198" i="15" s="1"/>
  <c r="AK197" i="15"/>
  <c r="AJ197" i="15"/>
  <c r="AL197" i="15"/>
  <c r="O198" i="15"/>
  <c r="L198" i="15" l="1"/>
  <c r="M198" i="15" s="1"/>
  <c r="U198" i="15"/>
  <c r="V198" i="15" s="1"/>
  <c r="I198" i="15"/>
  <c r="E198" i="15"/>
  <c r="F198" i="15" l="1"/>
  <c r="Y198" i="15"/>
  <c r="W198" i="15"/>
  <c r="N198" i="15"/>
  <c r="P198" i="15"/>
  <c r="Z198" i="15"/>
  <c r="R198" i="15"/>
  <c r="X198" i="15" l="1"/>
  <c r="AA198" i="15" s="1"/>
  <c r="AB198" i="15" s="1"/>
  <c r="Q198" i="15"/>
  <c r="S198" i="15" s="1"/>
  <c r="G198" i="15"/>
  <c r="AC198" i="15"/>
  <c r="H199" i="15"/>
  <c r="J199" i="15" l="1"/>
  <c r="AF198" i="15"/>
  <c r="AI198" i="15"/>
  <c r="AD198" i="15"/>
  <c r="AE198" i="15" s="1"/>
  <c r="AG198" i="15"/>
  <c r="C199" i="15" s="1"/>
  <c r="T198" i="15"/>
  <c r="K199" i="15"/>
  <c r="AJ198" i="15" l="1"/>
  <c r="AK198" i="15"/>
  <c r="AL198" i="15"/>
  <c r="B199" i="15"/>
  <c r="AH198" i="15"/>
  <c r="D199" i="15" s="1"/>
  <c r="O199" i="15"/>
  <c r="I199" i="15" l="1"/>
  <c r="U199" i="15"/>
  <c r="V199" i="15" s="1"/>
  <c r="L199" i="15"/>
  <c r="M199" i="15" s="1"/>
  <c r="E199" i="15"/>
  <c r="F199" i="15" l="1"/>
  <c r="N199" i="15"/>
  <c r="P199" i="15"/>
  <c r="Y199" i="15"/>
  <c r="W199" i="15"/>
  <c r="R199" i="15"/>
  <c r="Z199" i="15"/>
  <c r="X199" i="15" l="1"/>
  <c r="AA199" i="15" s="1"/>
  <c r="AB199" i="15" s="1"/>
  <c r="G199" i="15"/>
  <c r="Q199" i="15"/>
  <c r="S199" i="15" s="1"/>
  <c r="H200" i="15"/>
  <c r="AC199" i="15"/>
  <c r="J200" i="15" l="1"/>
  <c r="AF199" i="15"/>
  <c r="AG199" i="15"/>
  <c r="C200" i="15" s="1"/>
  <c r="AI199" i="15"/>
  <c r="AD199" i="15"/>
  <c r="AE199" i="15" s="1"/>
  <c r="T199" i="15"/>
  <c r="K200" i="15"/>
  <c r="AK199" i="15" l="1"/>
  <c r="AL199" i="15"/>
  <c r="AJ199" i="15"/>
  <c r="B200" i="15"/>
  <c r="AH199" i="15"/>
  <c r="D200" i="15" s="1"/>
  <c r="O200" i="15"/>
  <c r="I200" i="15" l="1"/>
  <c r="L200" i="15"/>
  <c r="M200" i="15" s="1"/>
  <c r="U200" i="15"/>
  <c r="V200" i="15" s="1"/>
  <c r="E200" i="15"/>
  <c r="F200" i="15" l="1"/>
  <c r="N200" i="15"/>
  <c r="P200" i="15"/>
  <c r="W200" i="15"/>
  <c r="Y200" i="15"/>
  <c r="Z200" i="15"/>
  <c r="R200" i="15"/>
  <c r="X200" i="15" l="1"/>
  <c r="AA200" i="15" s="1"/>
  <c r="AB200" i="15" s="1"/>
  <c r="Q200" i="15"/>
  <c r="S200" i="15" s="1"/>
  <c r="G200" i="15"/>
  <c r="AC200" i="15"/>
  <c r="H201" i="15"/>
  <c r="J201" i="15" l="1"/>
  <c r="AG200" i="15"/>
  <c r="C201" i="15" s="1"/>
  <c r="AI200" i="15"/>
  <c r="AD200" i="15"/>
  <c r="AE200" i="15" s="1"/>
  <c r="AF200" i="15"/>
  <c r="T200" i="15"/>
  <c r="K201" i="15"/>
  <c r="AJ200" i="15" l="1"/>
  <c r="AK200" i="15"/>
  <c r="AL200" i="15"/>
  <c r="AH200" i="15"/>
  <c r="D201" i="15" s="1"/>
  <c r="B201" i="15"/>
  <c r="O201" i="15"/>
  <c r="L201" i="15" l="1"/>
  <c r="M201" i="15" s="1"/>
  <c r="U201" i="15"/>
  <c r="V201" i="15" s="1"/>
  <c r="I201" i="15"/>
  <c r="E201" i="15"/>
  <c r="F201" i="15" l="1"/>
  <c r="Y201" i="15"/>
  <c r="W201" i="15"/>
  <c r="N201" i="15"/>
  <c r="P201" i="15"/>
  <c r="Z201" i="15"/>
  <c r="R201" i="15"/>
  <c r="X201" i="15" l="1"/>
  <c r="AA201" i="15" s="1"/>
  <c r="AB201" i="15" s="1"/>
  <c r="Q201" i="15"/>
  <c r="S201" i="15" s="1"/>
  <c r="T201" i="15" s="1"/>
  <c r="G201" i="15"/>
  <c r="AC201" i="15"/>
  <c r="H202" i="15"/>
  <c r="J202" i="15" l="1"/>
  <c r="AF201" i="15"/>
  <c r="AI201" i="15"/>
  <c r="AG201" i="15"/>
  <c r="C202" i="15" s="1"/>
  <c r="AD201" i="15"/>
  <c r="AE201" i="15" s="1"/>
  <c r="K202" i="15"/>
  <c r="AJ201" i="15" l="1"/>
  <c r="AL201" i="15"/>
  <c r="AK201" i="15"/>
  <c r="B202" i="15"/>
  <c r="AH201" i="15"/>
  <c r="D202" i="15" s="1"/>
  <c r="O202" i="15"/>
  <c r="I202" i="15" l="1"/>
  <c r="U202" i="15"/>
  <c r="V202" i="15" s="1"/>
  <c r="L202" i="15"/>
  <c r="M202" i="15" s="1"/>
  <c r="E202" i="15"/>
  <c r="F202" i="15" l="1"/>
  <c r="N202" i="15"/>
  <c r="Q202" i="15" s="1"/>
  <c r="P202" i="15"/>
  <c r="Y202" i="15"/>
  <c r="W202" i="15"/>
  <c r="Z202" i="15"/>
  <c r="R202" i="15"/>
  <c r="X202" i="15" l="1"/>
  <c r="AA202" i="15" s="1"/>
  <c r="AB202" i="15" s="1"/>
  <c r="S202" i="15"/>
  <c r="G202" i="15"/>
  <c r="H203" i="15"/>
  <c r="AC202" i="15"/>
  <c r="J203" i="15" l="1"/>
  <c r="AD202" i="15"/>
  <c r="AE202" i="15" s="1"/>
  <c r="AI202" i="15"/>
  <c r="AG202" i="15"/>
  <c r="C203" i="15" s="1"/>
  <c r="AF202" i="15"/>
  <c r="T202" i="15"/>
  <c r="K203" i="15"/>
  <c r="AK202" i="15" l="1"/>
  <c r="AL202" i="15"/>
  <c r="AJ202" i="15"/>
  <c r="AH202" i="15"/>
  <c r="D203" i="15" s="1"/>
  <c r="B203" i="15"/>
  <c r="O203" i="15"/>
  <c r="U203" i="15" l="1"/>
  <c r="V203" i="15" s="1"/>
  <c r="L203" i="15"/>
  <c r="M203" i="15" s="1"/>
  <c r="I203" i="15"/>
  <c r="E203" i="15"/>
  <c r="F203" i="15" l="1"/>
  <c r="P203" i="15"/>
  <c r="N203" i="15"/>
  <c r="Y203" i="15"/>
  <c r="W203" i="15"/>
  <c r="X203" i="15" s="1"/>
  <c r="Z203" i="15"/>
  <c r="R203" i="15"/>
  <c r="Q203" i="15" l="1"/>
  <c r="S203" i="15" s="1"/>
  <c r="AA203" i="15"/>
  <c r="AB203" i="15" s="1"/>
  <c r="G203" i="15"/>
  <c r="H204" i="15"/>
  <c r="AC203" i="15"/>
  <c r="J204" i="15" l="1"/>
  <c r="AG203" i="15"/>
  <c r="C204" i="15" s="1"/>
  <c r="AF203" i="15"/>
  <c r="AD203" i="15"/>
  <c r="AE203" i="15" s="1"/>
  <c r="AI203" i="15"/>
  <c r="T203" i="15"/>
  <c r="K204" i="15"/>
  <c r="AH203" i="15" l="1"/>
  <c r="D204" i="15" s="1"/>
  <c r="B204" i="15"/>
  <c r="AK203" i="15"/>
  <c r="AJ203" i="15"/>
  <c r="AL203" i="15"/>
  <c r="O204" i="15"/>
  <c r="I204" i="15" l="1"/>
  <c r="L204" i="15"/>
  <c r="M204" i="15" s="1"/>
  <c r="U204" i="15"/>
  <c r="V204" i="15" s="1"/>
  <c r="E204" i="15"/>
  <c r="F204" i="15" l="1"/>
  <c r="N204" i="15"/>
  <c r="P204" i="15"/>
  <c r="W204" i="15"/>
  <c r="Y204" i="15"/>
  <c r="R204" i="15"/>
  <c r="Z204" i="15"/>
  <c r="X204" i="15" l="1"/>
  <c r="AA204" i="15" s="1"/>
  <c r="AB204" i="15" s="1"/>
  <c r="Q204" i="15"/>
  <c r="S204" i="15" s="1"/>
  <c r="G204" i="15"/>
  <c r="H205" i="15"/>
  <c r="AC204" i="15"/>
  <c r="J205" i="15" l="1"/>
  <c r="AG204" i="15"/>
  <c r="C205" i="15" s="1"/>
  <c r="AF204" i="15"/>
  <c r="AI204" i="15"/>
  <c r="AD204" i="15"/>
  <c r="AE204" i="15" s="1"/>
  <c r="T204" i="15"/>
  <c r="K205" i="15"/>
  <c r="AJ204" i="15" l="1"/>
  <c r="AK204" i="15"/>
  <c r="AL204" i="15"/>
  <c r="AH204" i="15"/>
  <c r="D205" i="15" s="1"/>
  <c r="B205" i="15"/>
  <c r="O205" i="15"/>
  <c r="L205" i="15" l="1"/>
  <c r="M205" i="15" s="1"/>
  <c r="U205" i="15"/>
  <c r="V205" i="15" s="1"/>
  <c r="I205" i="15"/>
  <c r="E205" i="15"/>
  <c r="F205" i="15" l="1"/>
  <c r="W205" i="15"/>
  <c r="Y205" i="15"/>
  <c r="P205" i="15"/>
  <c r="N205" i="15"/>
  <c r="R205" i="15"/>
  <c r="Z205" i="15"/>
  <c r="X205" i="15" l="1"/>
  <c r="AA205" i="15" s="1"/>
  <c r="AB205" i="15" s="1"/>
  <c r="Q205" i="15"/>
  <c r="S205" i="15" s="1"/>
  <c r="G205" i="15"/>
  <c r="H206" i="15"/>
  <c r="AC205" i="15"/>
  <c r="J206" i="15" l="1"/>
  <c r="AI205" i="15"/>
  <c r="AD205" i="15"/>
  <c r="AE205" i="15" s="1"/>
  <c r="AG205" i="15"/>
  <c r="C206" i="15" s="1"/>
  <c r="AF205" i="15"/>
  <c r="T205" i="15"/>
  <c r="K206" i="15"/>
  <c r="AK205" i="15" l="1"/>
  <c r="AJ205" i="15"/>
  <c r="AL205" i="15"/>
  <c r="AH205" i="15"/>
  <c r="D206" i="15" s="1"/>
  <c r="B206" i="15"/>
  <c r="O206" i="15"/>
  <c r="L206" i="15" l="1"/>
  <c r="M206" i="15" s="1"/>
  <c r="U206" i="15"/>
  <c r="V206" i="15" s="1"/>
  <c r="I206" i="15"/>
  <c r="E206" i="15"/>
  <c r="F206" i="15" l="1"/>
  <c r="W206" i="15"/>
  <c r="Y206" i="15"/>
  <c r="P206" i="15"/>
  <c r="N206" i="15"/>
  <c r="R206" i="15"/>
  <c r="Z206" i="15"/>
  <c r="X206" i="15" l="1"/>
  <c r="AA206" i="15" s="1"/>
  <c r="AB206" i="15" s="1"/>
  <c r="Q206" i="15"/>
  <c r="S206" i="15" s="1"/>
  <c r="G206" i="15"/>
  <c r="AC206" i="15"/>
  <c r="H207" i="15"/>
  <c r="J207" i="15" l="1"/>
  <c r="AG206" i="15"/>
  <c r="C207" i="15" s="1"/>
  <c r="AF206" i="15"/>
  <c r="AI206" i="15"/>
  <c r="AD206" i="15"/>
  <c r="AE206" i="15" s="1"/>
  <c r="T206" i="15"/>
  <c r="K207" i="15"/>
  <c r="AL206" i="15" l="1"/>
  <c r="AJ206" i="15"/>
  <c r="AK206" i="15"/>
  <c r="AH206" i="15"/>
  <c r="D207" i="15" s="1"/>
  <c r="B207" i="15"/>
  <c r="O207" i="15"/>
  <c r="U207" i="15" l="1"/>
  <c r="V207" i="15" s="1"/>
  <c r="L207" i="15"/>
  <c r="M207" i="15" s="1"/>
  <c r="I207" i="15"/>
  <c r="E207" i="15"/>
  <c r="F207" i="15" l="1"/>
  <c r="N207" i="15"/>
  <c r="P207" i="15"/>
  <c r="Y207" i="15"/>
  <c r="W207" i="15"/>
  <c r="X207" i="15" s="1"/>
  <c r="R207" i="15"/>
  <c r="Z207" i="15"/>
  <c r="Q207" i="15" l="1"/>
  <c r="S207" i="15" s="1"/>
  <c r="AA207" i="15"/>
  <c r="AB207" i="15" s="1"/>
  <c r="G207" i="15"/>
  <c r="AC207" i="15"/>
  <c r="H208" i="15"/>
  <c r="J208" i="15" l="1"/>
  <c r="AG207" i="15"/>
  <c r="C208" i="15" s="1"/>
  <c r="AF207" i="15"/>
  <c r="AD207" i="15"/>
  <c r="AE207" i="15" s="1"/>
  <c r="AI207" i="15"/>
  <c r="T207" i="15"/>
  <c r="K208" i="15"/>
  <c r="B208" i="15" l="1"/>
  <c r="AH207" i="15"/>
  <c r="D208" i="15" s="1"/>
  <c r="AJ207" i="15"/>
  <c r="AK207" i="15"/>
  <c r="AL207" i="15"/>
  <c r="O208" i="15"/>
  <c r="L208" i="15" l="1"/>
  <c r="M208" i="15" s="1"/>
  <c r="U208" i="15"/>
  <c r="V208" i="15" s="1"/>
  <c r="I208" i="15"/>
  <c r="E208" i="15"/>
  <c r="F208" i="15" l="1"/>
  <c r="Y208" i="15"/>
  <c r="W208" i="15"/>
  <c r="P208" i="15"/>
  <c r="N208" i="15"/>
  <c r="Z208" i="15"/>
  <c r="R208" i="15"/>
  <c r="X208" i="15" l="1"/>
  <c r="AA208" i="15" s="1"/>
  <c r="AB208" i="15" s="1"/>
  <c r="Q208" i="15"/>
  <c r="S208" i="15" s="1"/>
  <c r="G208" i="15"/>
  <c r="C30" i="15" s="1"/>
  <c r="AC208" i="15"/>
  <c r="AF208" i="15" l="1"/>
  <c r="AG208" i="15"/>
  <c r="AI208" i="15"/>
  <c r="AD208" i="15"/>
  <c r="AE208" i="15" s="1"/>
  <c r="T208" i="15"/>
  <c r="AH208" i="15" l="1"/>
  <c r="AL208" i="15"/>
  <c r="AJ208" i="15"/>
  <c r="C31" i="15" s="1"/>
  <c r="AK208" i="15"/>
  <c r="F62" i="4" l="1"/>
  <c r="G62" i="4" s="1"/>
  <c r="Q62" i="4"/>
  <c r="S62" i="4" s="1"/>
  <c r="H63" i="4"/>
  <c r="AC62" i="4"/>
  <c r="X62" i="4" l="1"/>
  <c r="AA62" i="4" s="1"/>
  <c r="AB62" i="4" s="1"/>
  <c r="K63" i="4"/>
  <c r="AD62" i="4"/>
  <c r="AE62" i="4" s="1"/>
  <c r="AI62" i="4"/>
  <c r="AJ62" i="4" s="1"/>
  <c r="AG62" i="4"/>
  <c r="C63" i="4" s="1"/>
  <c r="AF62" i="4"/>
  <c r="T62" i="4"/>
  <c r="AK63" i="4" l="1"/>
  <c r="AH62" i="4"/>
  <c r="D63" i="4" s="1"/>
  <c r="B63" i="4"/>
  <c r="AL63" i="4"/>
  <c r="O64" i="4"/>
  <c r="L63" i="4" l="1"/>
  <c r="U63" i="4" s="1"/>
  <c r="V63" i="4" s="1"/>
  <c r="I63" i="4"/>
  <c r="E63" i="4"/>
  <c r="F63" i="4" l="1"/>
  <c r="Y63" i="4"/>
  <c r="W63" i="4"/>
  <c r="M63" i="4"/>
  <c r="Z63" i="4"/>
  <c r="X63" i="4" l="1"/>
  <c r="AA63" i="4" s="1"/>
  <c r="AB63" i="4" s="1"/>
  <c r="N63" i="4"/>
  <c r="Q63" i="4" s="1"/>
  <c r="P63" i="4"/>
  <c r="R63" i="4"/>
  <c r="S63" i="4" l="1"/>
  <c r="T63" i="4" s="1"/>
  <c r="G63" i="4"/>
  <c r="H64" i="4"/>
  <c r="AC63" i="4"/>
  <c r="K64" i="4" l="1"/>
  <c r="AI63" i="4"/>
  <c r="AJ63" i="4" s="1"/>
  <c r="AD63" i="4"/>
  <c r="AE63" i="4" s="1"/>
  <c r="AG63" i="4"/>
  <c r="C64" i="4" s="1"/>
  <c r="AF63" i="4"/>
  <c r="AH63" i="4" l="1"/>
  <c r="D64" i="4" s="1"/>
  <c r="L64" i="4" s="1"/>
  <c r="U64" i="4" s="1"/>
  <c r="V64" i="4" s="1"/>
  <c r="AL64" i="4"/>
  <c r="B64" i="4"/>
  <c r="AK64" i="4"/>
  <c r="O65" i="4"/>
  <c r="M64" i="4" l="1"/>
  <c r="P64" i="4" s="1"/>
  <c r="W64" i="4"/>
  <c r="Y64" i="4"/>
  <c r="I64" i="4"/>
  <c r="N64" i="4"/>
  <c r="E64" i="4"/>
  <c r="R64" i="4"/>
  <c r="Z64" i="4"/>
  <c r="F64" i="4" l="1"/>
  <c r="Q64" i="4"/>
  <c r="S64" i="4" s="1"/>
  <c r="AC64" i="4"/>
  <c r="H65" i="4"/>
  <c r="K65" i="4" l="1"/>
  <c r="AI64" i="4"/>
  <c r="AJ64" i="4" s="1"/>
  <c r="AD64" i="4"/>
  <c r="AE64" i="4" s="1"/>
  <c r="AG64" i="4"/>
  <c r="C65" i="4" s="1"/>
  <c r="AF64" i="4"/>
  <c r="T64" i="4"/>
  <c r="G64" i="4"/>
  <c r="X64" i="4"/>
  <c r="AA64" i="4" s="1"/>
  <c r="AB64" i="4" s="1"/>
  <c r="AH64" i="4" l="1"/>
  <c r="D65" i="4" s="1"/>
  <c r="L65" i="4" s="1"/>
  <c r="U65" i="4" s="1"/>
  <c r="V65" i="4" s="1"/>
  <c r="AK65" i="4"/>
  <c r="AL65" i="4"/>
  <c r="B65" i="4"/>
  <c r="O66" i="4"/>
  <c r="M65" i="4" l="1"/>
  <c r="N65" i="4" s="1"/>
  <c r="W65" i="4"/>
  <c r="Y65" i="4"/>
  <c r="I65" i="4"/>
  <c r="P65" i="4"/>
  <c r="R65" i="4"/>
  <c r="E65" i="4"/>
  <c r="Z65" i="4"/>
  <c r="F65" i="4" l="1"/>
  <c r="G65" i="4" s="1"/>
  <c r="Q65" i="4"/>
  <c r="S65" i="4" s="1"/>
  <c r="T65" i="4" s="1"/>
  <c r="H66" i="4"/>
  <c r="AC65" i="4"/>
  <c r="X65" i="4" l="1"/>
  <c r="AA65" i="4" s="1"/>
  <c r="AB65" i="4" s="1"/>
  <c r="K66" i="4"/>
  <c r="AI65" i="4"/>
  <c r="AJ65" i="4" s="1"/>
  <c r="AD65" i="4"/>
  <c r="AE65" i="4" s="1"/>
  <c r="AG65" i="4"/>
  <c r="C66" i="4" s="1"/>
  <c r="AF65" i="4"/>
  <c r="AH65" i="4" l="1"/>
  <c r="D66" i="4" s="1"/>
  <c r="L66" i="4" s="1"/>
  <c r="U66" i="4" s="1"/>
  <c r="V66" i="4" s="1"/>
  <c r="B66" i="4"/>
  <c r="I66" i="4" s="1"/>
  <c r="AK66" i="4"/>
  <c r="AL66" i="4"/>
  <c r="E66" i="4"/>
  <c r="O67" i="4"/>
  <c r="M66" i="4" l="1"/>
  <c r="N66" i="4" s="1"/>
  <c r="F66" i="4"/>
  <c r="W66" i="4"/>
  <c r="Y66" i="4"/>
  <c r="Z66" i="4"/>
  <c r="X66" i="4" l="1"/>
  <c r="AA66" i="4" s="1"/>
  <c r="AB66" i="4" s="1"/>
  <c r="Q66" i="4"/>
  <c r="P66" i="4"/>
  <c r="G66" i="4"/>
  <c r="R66" i="4"/>
  <c r="S66" i="4" l="1"/>
  <c r="H67" i="4"/>
  <c r="AC66" i="4"/>
  <c r="AG66" i="4" l="1"/>
  <c r="AF66" i="4"/>
  <c r="B67" i="4" s="1"/>
  <c r="AI66" i="4"/>
  <c r="AJ66" i="4" s="1"/>
  <c r="AD66" i="4"/>
  <c r="AE66" i="4" s="1"/>
  <c r="C67" i="4"/>
  <c r="K67" i="4"/>
  <c r="T66" i="4"/>
  <c r="O68" i="4"/>
  <c r="AK67" i="4" l="1"/>
  <c r="AL67" i="4"/>
  <c r="AH66" i="4"/>
  <c r="D67" i="4" s="1"/>
  <c r="L67" i="4" s="1"/>
  <c r="U67" i="4" s="1"/>
  <c r="V67" i="4" s="1"/>
  <c r="Y67" i="4" s="1"/>
  <c r="I67" i="4"/>
  <c r="Z67" i="4"/>
  <c r="E67" i="4"/>
  <c r="W67" i="4" l="1"/>
  <c r="M67" i="4"/>
  <c r="P67" i="4" s="1"/>
  <c r="F67" i="4"/>
  <c r="R67" i="4"/>
  <c r="N67" i="4" l="1"/>
  <c r="Q67" i="4" s="1"/>
  <c r="S67" i="4" s="1"/>
  <c r="T67" i="4" s="1"/>
  <c r="X67" i="4"/>
  <c r="AA67" i="4" s="1"/>
  <c r="AB67" i="4" s="1"/>
  <c r="H68" i="4"/>
  <c r="AC67" i="4"/>
  <c r="G67" i="4" l="1"/>
  <c r="K68" i="4"/>
  <c r="AD67" i="4"/>
  <c r="AE67" i="4" s="1"/>
  <c r="AI67" i="4"/>
  <c r="AJ67" i="4" s="1"/>
  <c r="AG67" i="4"/>
  <c r="C68" i="4" s="1"/>
  <c r="AF67" i="4"/>
  <c r="AH67" i="4" l="1"/>
  <c r="D68" i="4" s="1"/>
  <c r="L68" i="4" s="1"/>
  <c r="U68" i="4" s="1"/>
  <c r="V68" i="4" s="1"/>
  <c r="AK68" i="4"/>
  <c r="AL68" i="4"/>
  <c r="B68" i="4"/>
  <c r="O69" i="4"/>
  <c r="Y68" i="4" l="1"/>
  <c r="W68" i="4"/>
  <c r="I68" i="4"/>
  <c r="M68" i="4"/>
  <c r="Z68" i="4"/>
  <c r="E68" i="4"/>
  <c r="F68" i="4" l="1"/>
  <c r="X68" i="4" s="1"/>
  <c r="AA68" i="4" s="1"/>
  <c r="AB68" i="4" s="1"/>
  <c r="N68" i="4"/>
  <c r="P68" i="4"/>
  <c r="R68" i="4"/>
  <c r="Q68" i="4" l="1"/>
  <c r="S68" i="4" s="1"/>
  <c r="G68" i="4"/>
  <c r="AC68" i="4"/>
  <c r="H69" i="4"/>
  <c r="K69" i="4" l="1"/>
  <c r="AD68" i="4"/>
  <c r="AE68" i="4" s="1"/>
  <c r="AI68" i="4"/>
  <c r="AJ68" i="4" s="1"/>
  <c r="AG68" i="4"/>
  <c r="C69" i="4" s="1"/>
  <c r="AF68" i="4"/>
  <c r="T68" i="4"/>
  <c r="AH68" i="4" l="1"/>
  <c r="D69" i="4" s="1"/>
  <c r="L69" i="4" s="1"/>
  <c r="U69" i="4" s="1"/>
  <c r="V69" i="4" s="1"/>
  <c r="AK69" i="4"/>
  <c r="AL69" i="4"/>
  <c r="B69" i="4"/>
  <c r="O70" i="4"/>
  <c r="Y69" i="4" l="1"/>
  <c r="W69" i="4"/>
  <c r="I69" i="4"/>
  <c r="M69" i="4"/>
  <c r="E69" i="4"/>
  <c r="Z69" i="4"/>
  <c r="F69" i="4" l="1"/>
  <c r="X69" i="4" s="1"/>
  <c r="AA69" i="4" s="1"/>
  <c r="AB69" i="4" s="1"/>
  <c r="N69" i="4"/>
  <c r="P69" i="4"/>
  <c r="R69" i="4"/>
  <c r="Q69" i="4" l="1"/>
  <c r="S69" i="4" s="1"/>
  <c r="G69" i="4"/>
  <c r="AC69" i="4"/>
  <c r="H70" i="4"/>
  <c r="K70" i="4" l="1"/>
  <c r="AI69" i="4"/>
  <c r="AJ69" i="4" s="1"/>
  <c r="AD69" i="4"/>
  <c r="AE69" i="4" s="1"/>
  <c r="AG69" i="4"/>
  <c r="C70" i="4" s="1"/>
  <c r="AF69" i="4"/>
  <c r="T69" i="4"/>
  <c r="AH69" i="4" l="1"/>
  <c r="D70" i="4" s="1"/>
  <c r="L70" i="4" s="1"/>
  <c r="U70" i="4" s="1"/>
  <c r="V70" i="4" s="1"/>
  <c r="AK70" i="4"/>
  <c r="B70" i="4"/>
  <c r="AL70" i="4"/>
  <c r="O71" i="4"/>
  <c r="W70" i="4" l="1"/>
  <c r="Y70" i="4"/>
  <c r="I70" i="4"/>
  <c r="M70" i="4"/>
  <c r="Z70" i="4"/>
  <c r="E70" i="4"/>
  <c r="F70" i="4" l="1"/>
  <c r="P70" i="4"/>
  <c r="N70" i="4"/>
  <c r="Q70" i="4" s="1"/>
  <c r="R70" i="4"/>
  <c r="S70" i="4" l="1"/>
  <c r="T70" i="4" s="1"/>
  <c r="G70" i="4"/>
  <c r="X70" i="4"/>
  <c r="AA70" i="4" s="1"/>
  <c r="AB70" i="4" s="1"/>
  <c r="AC70" i="4"/>
  <c r="H71" i="4"/>
  <c r="K71" i="4" l="1"/>
  <c r="AI70" i="4"/>
  <c r="AJ70" i="4" s="1"/>
  <c r="AD70" i="4"/>
  <c r="AE70" i="4" s="1"/>
  <c r="AG70" i="4"/>
  <c r="C71" i="4" s="1"/>
  <c r="AF70" i="4"/>
  <c r="AH70" i="4" l="1"/>
  <c r="D71" i="4" s="1"/>
  <c r="L71" i="4" s="1"/>
  <c r="U71" i="4" s="1"/>
  <c r="V71" i="4" s="1"/>
  <c r="AK71" i="4"/>
  <c r="AL71" i="4"/>
  <c r="B71" i="4"/>
  <c r="O72" i="4"/>
  <c r="M71" i="4" l="1"/>
  <c r="N71" i="4" s="1"/>
  <c r="Y71" i="4"/>
  <c r="W71" i="4"/>
  <c r="I71" i="4"/>
  <c r="Z71" i="4"/>
  <c r="E71" i="4"/>
  <c r="P71" i="4" l="1"/>
  <c r="F71" i="4"/>
  <c r="G71" i="4" s="1"/>
  <c r="Q71" i="4"/>
  <c r="R71" i="4"/>
  <c r="X71" i="4" l="1"/>
  <c r="AA71" i="4" s="1"/>
  <c r="AB71" i="4" s="1"/>
  <c r="S71" i="4"/>
  <c r="AC71" i="4"/>
  <c r="H72" i="4"/>
  <c r="AF71" i="4" l="1"/>
  <c r="AI71" i="4"/>
  <c r="AJ71" i="4" s="1"/>
  <c r="AD71" i="4"/>
  <c r="AE71" i="4" s="1"/>
  <c r="AG71" i="4"/>
  <c r="C72" i="4" s="1"/>
  <c r="K72" i="4"/>
  <c r="T71" i="4"/>
  <c r="AL72" i="4"/>
  <c r="AH71" i="4" l="1"/>
  <c r="D72" i="4" s="1"/>
  <c r="L72" i="4" s="1"/>
  <c r="U72" i="4" s="1"/>
  <c r="V72" i="4" s="1"/>
  <c r="B72" i="4"/>
  <c r="AK72" i="4"/>
  <c r="O73" i="4"/>
  <c r="W72" i="4" l="1"/>
  <c r="M72" i="4"/>
  <c r="P72" i="4" s="1"/>
  <c r="I72" i="4"/>
  <c r="Y72" i="4"/>
  <c r="E72" i="4"/>
  <c r="Z72" i="4"/>
  <c r="R72" i="4"/>
  <c r="N72" i="4" l="1"/>
  <c r="Q72" i="4" s="1"/>
  <c r="S72" i="4" s="1"/>
  <c r="T72" i="4" s="1"/>
  <c r="F72" i="4"/>
  <c r="X72" i="4" s="1"/>
  <c r="AA72" i="4" s="1"/>
  <c r="AB72" i="4" s="1"/>
  <c r="H73" i="4"/>
  <c r="AC72" i="4"/>
  <c r="G72" i="4" l="1"/>
  <c r="K73" i="4"/>
  <c r="AI72" i="4"/>
  <c r="AJ72" i="4" s="1"/>
  <c r="AD72" i="4"/>
  <c r="AE72" i="4" s="1"/>
  <c r="AG72" i="4"/>
  <c r="C73" i="4" s="1"/>
  <c r="AF72" i="4"/>
  <c r="AH72" i="4" l="1"/>
  <c r="D73" i="4" s="1"/>
  <c r="L73" i="4" s="1"/>
  <c r="U73" i="4" s="1"/>
  <c r="V73" i="4" s="1"/>
  <c r="AK73" i="4"/>
  <c r="B73" i="4"/>
  <c r="AL73" i="4"/>
  <c r="O74" i="4"/>
  <c r="W73" i="4" l="1"/>
  <c r="Y73" i="4"/>
  <c r="I73" i="4"/>
  <c r="M73" i="4"/>
  <c r="Z73" i="4"/>
  <c r="E73" i="4"/>
  <c r="F73" i="4" l="1"/>
  <c r="N73" i="4"/>
  <c r="Q73" i="4" s="1"/>
  <c r="P73" i="4"/>
  <c r="R73" i="4"/>
  <c r="S73" i="4" l="1"/>
  <c r="T73" i="4" s="1"/>
  <c r="G73" i="4"/>
  <c r="X73" i="4"/>
  <c r="AA73" i="4" s="1"/>
  <c r="AB73" i="4" s="1"/>
  <c r="H74" i="4"/>
  <c r="AC73" i="4"/>
  <c r="K74" i="4" l="1"/>
  <c r="AD73" i="4"/>
  <c r="AE73" i="4" s="1"/>
  <c r="AI73" i="4"/>
  <c r="AJ73" i="4" s="1"/>
  <c r="AG73" i="4"/>
  <c r="C74" i="4" s="1"/>
  <c r="AF73" i="4"/>
  <c r="AH73" i="4" l="1"/>
  <c r="D74" i="4" s="1"/>
  <c r="L74" i="4" s="1"/>
  <c r="U74" i="4" s="1"/>
  <c r="V74" i="4" s="1"/>
  <c r="AK74" i="4"/>
  <c r="B74" i="4"/>
  <c r="AL74" i="4"/>
  <c r="O75" i="4"/>
  <c r="W74" i="4" l="1"/>
  <c r="Y74" i="4"/>
  <c r="M74" i="4"/>
  <c r="I74" i="4"/>
  <c r="E74" i="4"/>
  <c r="Z74" i="4"/>
  <c r="F74" i="4" l="1"/>
  <c r="N74" i="4"/>
  <c r="Q74" i="4" s="1"/>
  <c r="P74" i="4"/>
  <c r="R74" i="4"/>
  <c r="S74" i="4" l="1"/>
  <c r="T74" i="4" s="1"/>
  <c r="G74" i="4"/>
  <c r="X74" i="4"/>
  <c r="AA74" i="4" s="1"/>
  <c r="AB74" i="4" s="1"/>
  <c r="AC74" i="4"/>
  <c r="H75" i="4"/>
  <c r="K75" i="4" l="1"/>
  <c r="AI74" i="4"/>
  <c r="AJ74" i="4" s="1"/>
  <c r="AD74" i="4"/>
  <c r="AE74" i="4" s="1"/>
  <c r="AG74" i="4"/>
  <c r="C75" i="4" s="1"/>
  <c r="AF74" i="4"/>
  <c r="AH74" i="4" l="1"/>
  <c r="D75" i="4" s="1"/>
  <c r="L75" i="4" s="1"/>
  <c r="U75" i="4" s="1"/>
  <c r="V75" i="4" s="1"/>
  <c r="AK75" i="4"/>
  <c r="AL75" i="4"/>
  <c r="B75" i="4"/>
  <c r="O76" i="4"/>
  <c r="Y75" i="4" l="1"/>
  <c r="W75" i="4"/>
  <c r="I75" i="4"/>
  <c r="M75" i="4"/>
  <c r="E75" i="4"/>
  <c r="Z75" i="4"/>
  <c r="F75" i="4" l="1"/>
  <c r="X75" i="4" s="1"/>
  <c r="AA75" i="4" s="1"/>
  <c r="AB75" i="4" s="1"/>
  <c r="P75" i="4"/>
  <c r="N75" i="4"/>
  <c r="Q75" i="4" s="1"/>
  <c r="R75" i="4"/>
  <c r="S75" i="4" l="1"/>
  <c r="T75" i="4" s="1"/>
  <c r="G75" i="4"/>
  <c r="AC75" i="4"/>
  <c r="H76" i="4"/>
  <c r="K76" i="4" l="1"/>
  <c r="AD75" i="4"/>
  <c r="AE75" i="4" s="1"/>
  <c r="AI75" i="4"/>
  <c r="AJ75" i="4" s="1"/>
  <c r="AG75" i="4"/>
  <c r="C76" i="4" s="1"/>
  <c r="AF75" i="4"/>
  <c r="AH75" i="4" l="1"/>
  <c r="D76" i="4" s="1"/>
  <c r="L76" i="4" s="1"/>
  <c r="U76" i="4" s="1"/>
  <c r="V76" i="4" s="1"/>
  <c r="AK76" i="4"/>
  <c r="AL76" i="4"/>
  <c r="B76" i="4"/>
  <c r="O77" i="4"/>
  <c r="Y76" i="4" l="1"/>
  <c r="W76" i="4"/>
  <c r="M76" i="4"/>
  <c r="I76" i="4"/>
  <c r="E76" i="4"/>
  <c r="Z76" i="4"/>
  <c r="F76" i="4" l="1"/>
  <c r="P76" i="4"/>
  <c r="N76" i="4"/>
  <c r="Q76" i="4" s="1"/>
  <c r="R76" i="4"/>
  <c r="S76" i="4" l="1"/>
  <c r="T76" i="4" s="1"/>
  <c r="G76" i="4"/>
  <c r="X76" i="4"/>
  <c r="AA76" i="4" s="1"/>
  <c r="AB76" i="4" s="1"/>
  <c r="AC76" i="4"/>
  <c r="H77" i="4"/>
  <c r="K77" i="4" l="1"/>
  <c r="AI76" i="4"/>
  <c r="AJ76" i="4" s="1"/>
  <c r="AD76" i="4"/>
  <c r="AE76" i="4" s="1"/>
  <c r="AG76" i="4"/>
  <c r="C77" i="4" s="1"/>
  <c r="AF76" i="4"/>
  <c r="B77" i="4" s="1"/>
  <c r="O78" i="4"/>
  <c r="I77" i="4" l="1"/>
  <c r="AK77" i="4"/>
  <c r="AL77" i="4"/>
  <c r="AH76" i="4"/>
  <c r="D77" i="4" s="1"/>
  <c r="E77" i="4"/>
  <c r="F77" i="4" l="1"/>
  <c r="L77" i="4"/>
  <c r="U77" i="4" s="1"/>
  <c r="V77" i="4" s="1"/>
  <c r="W77" i="4" l="1"/>
  <c r="Y77" i="4"/>
  <c r="M77" i="4"/>
  <c r="Z77" i="4"/>
  <c r="N77" i="4" l="1"/>
  <c r="Q77" i="4" s="1"/>
  <c r="P77" i="4"/>
  <c r="X77" i="4"/>
  <c r="AA77" i="4" s="1"/>
  <c r="AB77" i="4" s="1"/>
  <c r="R77" i="4"/>
  <c r="S77" i="4" l="1"/>
  <c r="T77" i="4" s="1"/>
  <c r="G77" i="4"/>
  <c r="H78" i="4"/>
  <c r="AC77" i="4"/>
  <c r="K78" i="4" l="1"/>
  <c r="AD77" i="4"/>
  <c r="AE77" i="4" s="1"/>
  <c r="AI77" i="4"/>
  <c r="AJ77" i="4" s="1"/>
  <c r="AG77" i="4"/>
  <c r="C78" i="4" s="1"/>
  <c r="AF77" i="4"/>
  <c r="AH77" i="4" l="1"/>
  <c r="D78" i="4" s="1"/>
  <c r="L78" i="4" s="1"/>
  <c r="U78" i="4" s="1"/>
  <c r="V78" i="4" s="1"/>
  <c r="AK78" i="4"/>
  <c r="AL78" i="4"/>
  <c r="B78" i="4"/>
  <c r="O79" i="4"/>
  <c r="W78" i="4" l="1"/>
  <c r="Y78" i="4"/>
  <c r="I78" i="4"/>
  <c r="M78" i="4"/>
  <c r="E78" i="4"/>
  <c r="Z78" i="4"/>
  <c r="F78" i="4" l="1"/>
  <c r="P78" i="4"/>
  <c r="N78" i="4"/>
  <c r="Q78" i="4" s="1"/>
  <c r="R78" i="4"/>
  <c r="S78" i="4" l="1"/>
  <c r="T78" i="4" s="1"/>
  <c r="G78" i="4"/>
  <c r="X78" i="4"/>
  <c r="AA78" i="4" s="1"/>
  <c r="AB78" i="4" s="1"/>
  <c r="AC78" i="4"/>
  <c r="H79" i="4"/>
  <c r="K79" i="4" l="1"/>
  <c r="AI78" i="4"/>
  <c r="AJ78" i="4" s="1"/>
  <c r="AD78" i="4"/>
  <c r="AE78" i="4" s="1"/>
  <c r="AG78" i="4"/>
  <c r="C79" i="4" s="1"/>
  <c r="AF78" i="4"/>
  <c r="AH78" i="4" l="1"/>
  <c r="D79" i="4" s="1"/>
  <c r="L79" i="4" s="1"/>
  <c r="U79" i="4" s="1"/>
  <c r="AL79" i="4"/>
  <c r="AK79" i="4"/>
  <c r="B79" i="4"/>
  <c r="O80" i="4"/>
  <c r="V79" i="4" l="1"/>
  <c r="W79" i="4" s="1"/>
  <c r="I79" i="4"/>
  <c r="M79" i="4"/>
  <c r="E79" i="4"/>
  <c r="Y79" i="4" l="1"/>
  <c r="F79" i="4"/>
  <c r="P79" i="4"/>
  <c r="N79" i="4"/>
  <c r="Q79" i="4" s="1"/>
  <c r="Z79" i="4"/>
  <c r="R79" i="4"/>
  <c r="S79" i="4" l="1"/>
  <c r="G79" i="4"/>
  <c r="X79" i="4"/>
  <c r="AA79" i="4" s="1"/>
  <c r="AB79" i="4" s="1"/>
  <c r="AC79" i="4"/>
  <c r="H80" i="4"/>
  <c r="K80" i="4" l="1"/>
  <c r="AG79" i="4"/>
  <c r="C80" i="4" s="1"/>
  <c r="AD79" i="4"/>
  <c r="AE79" i="4" s="1"/>
  <c r="AI79" i="4"/>
  <c r="AJ79" i="4" s="1"/>
  <c r="AF79" i="4"/>
  <c r="T79" i="4"/>
  <c r="AH79" i="4" l="1"/>
  <c r="D80" i="4" s="1"/>
  <c r="L80" i="4" s="1"/>
  <c r="U80" i="4" s="1"/>
  <c r="V80" i="4" s="1"/>
  <c r="AK80" i="4"/>
  <c r="B80" i="4"/>
  <c r="AL80" i="4"/>
  <c r="O81" i="4"/>
  <c r="W80" i="4" l="1"/>
  <c r="Y80" i="4"/>
  <c r="I80" i="4"/>
  <c r="M80" i="4"/>
  <c r="E80" i="4"/>
  <c r="Z80" i="4"/>
  <c r="F80" i="4" l="1"/>
  <c r="P80" i="4"/>
  <c r="N80" i="4"/>
  <c r="R80" i="4"/>
  <c r="Q80" i="4" l="1"/>
  <c r="S80" i="4" s="1"/>
  <c r="G80" i="4"/>
  <c r="X80" i="4"/>
  <c r="AA80" i="4" s="1"/>
  <c r="AB80" i="4" s="1"/>
  <c r="AC80" i="4"/>
  <c r="H81" i="4"/>
  <c r="K81" i="4" l="1"/>
  <c r="AI80" i="4"/>
  <c r="AJ80" i="4" s="1"/>
  <c r="AD80" i="4"/>
  <c r="AE80" i="4" s="1"/>
  <c r="AG80" i="4"/>
  <c r="C81" i="4" s="1"/>
  <c r="AF80" i="4"/>
  <c r="T80" i="4"/>
  <c r="AH80" i="4" l="1"/>
  <c r="D81" i="4" s="1"/>
  <c r="L81" i="4" s="1"/>
  <c r="U81" i="4" s="1"/>
  <c r="V81" i="4" s="1"/>
  <c r="AL81" i="4"/>
  <c r="AK81" i="4"/>
  <c r="B81" i="4"/>
  <c r="O82" i="4"/>
  <c r="Y81" i="4" l="1"/>
  <c r="W81" i="4"/>
  <c r="I81" i="4"/>
  <c r="M81" i="4"/>
  <c r="E81" i="4"/>
  <c r="Z81" i="4"/>
  <c r="F81" i="4" l="1"/>
  <c r="N81" i="4"/>
  <c r="Q81" i="4" s="1"/>
  <c r="P81" i="4"/>
  <c r="R81" i="4"/>
  <c r="S81" i="4" l="1"/>
  <c r="T81" i="4" s="1"/>
  <c r="G81" i="4"/>
  <c r="X81" i="4"/>
  <c r="AA81" i="4" s="1"/>
  <c r="AB81" i="4" s="1"/>
  <c r="AC81" i="4"/>
  <c r="H82" i="4"/>
  <c r="K82" i="4" l="1"/>
  <c r="AD81" i="4"/>
  <c r="AE81" i="4" s="1"/>
  <c r="AI81" i="4"/>
  <c r="AJ81" i="4" s="1"/>
  <c r="AG81" i="4"/>
  <c r="C82" i="4" s="1"/>
  <c r="AF81" i="4"/>
  <c r="AH81" i="4" l="1"/>
  <c r="D82" i="4" s="1"/>
  <c r="L82" i="4" s="1"/>
  <c r="U82" i="4" s="1"/>
  <c r="V82" i="4" s="1"/>
  <c r="AK82" i="4"/>
  <c r="B82" i="4"/>
  <c r="AL82" i="4"/>
  <c r="O83" i="4"/>
  <c r="W82" i="4" l="1"/>
  <c r="Y82" i="4"/>
  <c r="I82" i="4"/>
  <c r="M82" i="4"/>
  <c r="E82" i="4"/>
  <c r="Z82" i="4"/>
  <c r="F82" i="4" l="1"/>
  <c r="N82" i="4"/>
  <c r="Q82" i="4" s="1"/>
  <c r="P82" i="4"/>
  <c r="R82" i="4"/>
  <c r="S82" i="4" l="1"/>
  <c r="T82" i="4" s="1"/>
  <c r="G82" i="4"/>
  <c r="X82" i="4"/>
  <c r="AA82" i="4" s="1"/>
  <c r="AB82" i="4" s="1"/>
  <c r="AC82" i="4"/>
  <c r="H83" i="4"/>
  <c r="K83" i="4" l="1"/>
  <c r="AI82" i="4"/>
  <c r="AJ82" i="4" s="1"/>
  <c r="AD82" i="4"/>
  <c r="AE82" i="4" s="1"/>
  <c r="AG82" i="4"/>
  <c r="C83" i="4" s="1"/>
  <c r="AF82" i="4"/>
  <c r="AH82" i="4" l="1"/>
  <c r="D83" i="4" s="1"/>
  <c r="L83" i="4" s="1"/>
  <c r="U83" i="4" s="1"/>
  <c r="V83" i="4" s="1"/>
  <c r="AL83" i="4"/>
  <c r="B83" i="4"/>
  <c r="AK83" i="4"/>
  <c r="O84" i="4"/>
  <c r="W83" i="4" l="1"/>
  <c r="Y83" i="4"/>
  <c r="I83" i="4"/>
  <c r="M83" i="4"/>
  <c r="E83" i="4"/>
  <c r="Z83" i="4"/>
  <c r="F83" i="4" l="1"/>
  <c r="X83" i="4" s="1"/>
  <c r="AA83" i="4" s="1"/>
  <c r="AB83" i="4" s="1"/>
  <c r="N83" i="4"/>
  <c r="Q83" i="4" s="1"/>
  <c r="P83" i="4"/>
  <c r="R83" i="4"/>
  <c r="S83" i="4" l="1"/>
  <c r="T83" i="4" s="1"/>
  <c r="G83" i="4"/>
  <c r="H84" i="4"/>
  <c r="AC83" i="4"/>
  <c r="K84" i="4" l="1"/>
  <c r="AI83" i="4"/>
  <c r="AJ83" i="4" s="1"/>
  <c r="AD83" i="4"/>
  <c r="AE83" i="4" s="1"/>
  <c r="AG83" i="4"/>
  <c r="C84" i="4" s="1"/>
  <c r="AF83" i="4"/>
  <c r="AH83" i="4" l="1"/>
  <c r="D84" i="4" s="1"/>
  <c r="L84" i="4" s="1"/>
  <c r="U84" i="4" s="1"/>
  <c r="V84" i="4" s="1"/>
  <c r="AL84" i="4"/>
  <c r="AK84" i="4"/>
  <c r="B84" i="4"/>
  <c r="O85" i="4"/>
  <c r="Y84" i="4" l="1"/>
  <c r="W84" i="4"/>
  <c r="I84" i="4"/>
  <c r="M84" i="4"/>
  <c r="E84" i="4"/>
  <c r="Z84" i="4"/>
  <c r="F84" i="4" l="1"/>
  <c r="X84" i="4" s="1"/>
  <c r="AA84" i="4" s="1"/>
  <c r="AB84" i="4" s="1"/>
  <c r="P84" i="4"/>
  <c r="N84" i="4"/>
  <c r="Q84" i="4" s="1"/>
  <c r="R84" i="4"/>
  <c r="S84" i="4" l="1"/>
  <c r="T84" i="4" s="1"/>
  <c r="G84" i="4"/>
  <c r="H85" i="4"/>
  <c r="AC84" i="4"/>
  <c r="K85" i="4" l="1"/>
  <c r="AI84" i="4"/>
  <c r="AJ84" i="4" s="1"/>
  <c r="AD84" i="4"/>
  <c r="AE84" i="4" s="1"/>
  <c r="AG84" i="4"/>
  <c r="C85" i="4" s="1"/>
  <c r="AF84" i="4"/>
  <c r="AH84" i="4" l="1"/>
  <c r="D85" i="4" s="1"/>
  <c r="L85" i="4" s="1"/>
  <c r="U85" i="4" s="1"/>
  <c r="V85" i="4" s="1"/>
  <c r="AL85" i="4"/>
  <c r="AK85" i="4"/>
  <c r="B85" i="4"/>
  <c r="O86" i="4"/>
  <c r="W85" i="4" l="1"/>
  <c r="Y85" i="4"/>
  <c r="I85" i="4"/>
  <c r="M85" i="4"/>
  <c r="E85" i="4"/>
  <c r="Z85" i="4"/>
  <c r="F85" i="4" l="1"/>
  <c r="P85" i="4"/>
  <c r="N85" i="4"/>
  <c r="R85" i="4"/>
  <c r="Q85" i="4" l="1"/>
  <c r="S85" i="4" s="1"/>
  <c r="G85" i="4"/>
  <c r="X85" i="4"/>
  <c r="AA85" i="4" s="1"/>
  <c r="AB85" i="4" s="1"/>
  <c r="AC85" i="4"/>
  <c r="H86" i="4"/>
  <c r="K86" i="4" l="1"/>
  <c r="AI85" i="4"/>
  <c r="AJ85" i="4" s="1"/>
  <c r="AD85" i="4"/>
  <c r="AE85" i="4" s="1"/>
  <c r="AG85" i="4"/>
  <c r="C86" i="4" s="1"/>
  <c r="AF85" i="4"/>
  <c r="T85" i="4"/>
  <c r="AH85" i="4" l="1"/>
  <c r="D86" i="4" s="1"/>
  <c r="L86" i="4" s="1"/>
  <c r="U86" i="4" s="1"/>
  <c r="V86" i="4" s="1"/>
  <c r="AL86" i="4"/>
  <c r="AK86" i="4"/>
  <c r="B86" i="4"/>
  <c r="O87" i="4"/>
  <c r="M86" i="4" l="1"/>
  <c r="N86" i="4" s="1"/>
  <c r="W86" i="4"/>
  <c r="Y86" i="4"/>
  <c r="I86" i="4"/>
  <c r="E86" i="4"/>
  <c r="Z86" i="4"/>
  <c r="P86" i="4" l="1"/>
  <c r="F86" i="4"/>
  <c r="G86" i="4" s="1"/>
  <c r="Q86" i="4"/>
  <c r="R86" i="4"/>
  <c r="S86" i="4" l="1"/>
  <c r="X86" i="4"/>
  <c r="AA86" i="4" s="1"/>
  <c r="AB86" i="4" s="1"/>
  <c r="AC86" i="4"/>
  <c r="H87" i="4"/>
  <c r="AD86" i="4" l="1"/>
  <c r="AE86" i="4" s="1"/>
  <c r="AG86" i="4"/>
  <c r="C87" i="4" s="1"/>
  <c r="AI86" i="4"/>
  <c r="AJ86" i="4" s="1"/>
  <c r="AF86" i="4"/>
  <c r="AH86" i="4" s="1"/>
  <c r="D87" i="4" s="1"/>
  <c r="K87" i="4"/>
  <c r="T86" i="4"/>
  <c r="B87" i="4" l="1"/>
  <c r="I87" i="4" s="1"/>
  <c r="AL87" i="4"/>
  <c r="AK87" i="4"/>
  <c r="L87" i="4"/>
  <c r="U87" i="4" s="1"/>
  <c r="V87" i="4" s="1"/>
  <c r="E87" i="4"/>
  <c r="O88" i="4"/>
  <c r="W87" i="4" l="1"/>
  <c r="Y87" i="4"/>
  <c r="M87" i="4"/>
  <c r="F87" i="4"/>
  <c r="X87" i="4" s="1"/>
  <c r="Z87" i="4"/>
  <c r="AA87" i="4" l="1"/>
  <c r="AB87" i="4" s="1"/>
  <c r="N87" i="4"/>
  <c r="P87" i="4"/>
  <c r="R87" i="4"/>
  <c r="Q87" i="4" l="1"/>
  <c r="S87" i="4" s="1"/>
  <c r="T87" i="4" s="1"/>
  <c r="G87" i="4"/>
  <c r="AC87" i="4"/>
  <c r="H88" i="4"/>
  <c r="K88" i="4" l="1"/>
  <c r="AI87" i="4"/>
  <c r="AJ87" i="4" s="1"/>
  <c r="AD87" i="4"/>
  <c r="AE87" i="4" s="1"/>
  <c r="AG87" i="4"/>
  <c r="C88" i="4" s="1"/>
  <c r="AF87" i="4"/>
  <c r="B88" i="4" s="1"/>
  <c r="O89" i="4"/>
  <c r="AL88" i="4" l="1"/>
  <c r="I88" i="4"/>
  <c r="AH87" i="4"/>
  <c r="D88" i="4" s="1"/>
  <c r="AK88" i="4"/>
  <c r="E88" i="4"/>
  <c r="F88" i="4" l="1"/>
  <c r="L88" i="4"/>
  <c r="U88" i="4" s="1"/>
  <c r="V88" i="4" s="1"/>
  <c r="M88" i="4" l="1"/>
  <c r="P88" i="4" s="1"/>
  <c r="W88" i="4"/>
  <c r="X88" i="4" s="1"/>
  <c r="Y88" i="4"/>
  <c r="R88" i="4"/>
  <c r="Z88" i="4"/>
  <c r="N88" i="4" l="1"/>
  <c r="G88" i="4" s="1"/>
  <c r="AA88" i="4"/>
  <c r="AB88" i="4" s="1"/>
  <c r="Q88" i="4" l="1"/>
  <c r="S88" i="4" s="1"/>
  <c r="T88" i="4" s="1"/>
  <c r="H89" i="4"/>
  <c r="AC88" i="4"/>
  <c r="AI88" i="4" l="1"/>
  <c r="AJ88" i="4" s="1"/>
  <c r="AD88" i="4"/>
  <c r="AE88" i="4" s="1"/>
  <c r="AG88" i="4"/>
  <c r="C89" i="4" s="1"/>
  <c r="AF88" i="4"/>
  <c r="K89" i="4"/>
  <c r="AK89" i="4" l="1"/>
  <c r="AH88" i="4"/>
  <c r="D89" i="4" s="1"/>
  <c r="L89" i="4" s="1"/>
  <c r="U89" i="4" s="1"/>
  <c r="V89" i="4" s="1"/>
  <c r="AL89" i="4"/>
  <c r="B89" i="4"/>
  <c r="O90" i="4"/>
  <c r="M89" i="4" l="1"/>
  <c r="N89" i="4" s="1"/>
  <c r="Y89" i="4"/>
  <c r="I89" i="4"/>
  <c r="W89" i="4"/>
  <c r="P89" i="4"/>
  <c r="Z89" i="4"/>
  <c r="R89" i="4"/>
  <c r="E89" i="4"/>
  <c r="F89" i="4" l="1"/>
  <c r="X89" i="4" s="1"/>
  <c r="AA89" i="4" s="1"/>
  <c r="AB89" i="4" s="1"/>
  <c r="Q89" i="4"/>
  <c r="S89" i="4" s="1"/>
  <c r="T89" i="4" s="1"/>
  <c r="AC89" i="4"/>
  <c r="H90" i="4"/>
  <c r="G89" i="4" l="1"/>
  <c r="K90" i="4"/>
  <c r="AF89" i="4"/>
  <c r="AD89" i="4"/>
  <c r="AE89" i="4" s="1"/>
  <c r="AI89" i="4"/>
  <c r="AJ89" i="4" s="1"/>
  <c r="AG89" i="4"/>
  <c r="C90" i="4" s="1"/>
  <c r="AH89" i="4" l="1"/>
  <c r="D90" i="4" s="1"/>
  <c r="L90" i="4" s="1"/>
  <c r="U90" i="4" s="1"/>
  <c r="V90" i="4" s="1"/>
  <c r="AL90" i="4"/>
  <c r="AK90" i="4"/>
  <c r="B90" i="4"/>
  <c r="O91" i="4"/>
  <c r="Y90" i="4" l="1"/>
  <c r="W90" i="4"/>
  <c r="I90" i="4"/>
  <c r="M90" i="4"/>
  <c r="E90" i="4"/>
  <c r="Z90" i="4"/>
  <c r="F90" i="4" l="1"/>
  <c r="N90" i="4"/>
  <c r="P90" i="4"/>
  <c r="R90" i="4"/>
  <c r="Q90" i="4" l="1"/>
  <c r="S90" i="4" s="1"/>
  <c r="X90" i="4"/>
  <c r="AA90" i="4" s="1"/>
  <c r="AB90" i="4" s="1"/>
  <c r="G90" i="4"/>
  <c r="AC90" i="4"/>
  <c r="H91" i="4"/>
  <c r="K91" i="4" l="1"/>
  <c r="AF90" i="4"/>
  <c r="B91" i="4" s="1"/>
  <c r="AD90" i="4"/>
  <c r="AE90" i="4" s="1"/>
  <c r="AI90" i="4"/>
  <c r="AJ90" i="4" s="1"/>
  <c r="AG90" i="4"/>
  <c r="C91" i="4" s="1"/>
  <c r="T90" i="4"/>
  <c r="O92" i="4"/>
  <c r="I91" i="4" l="1"/>
  <c r="AK91" i="4"/>
  <c r="AL91" i="4"/>
  <c r="AH90" i="4"/>
  <c r="D91" i="4" s="1"/>
  <c r="E91" i="4"/>
  <c r="F91" i="4" l="1"/>
  <c r="L91" i="4"/>
  <c r="U91" i="4" s="1"/>
  <c r="V91" i="4" s="1"/>
  <c r="M91" i="4" l="1"/>
  <c r="P91" i="4" s="1"/>
  <c r="W91" i="4"/>
  <c r="X91" i="4" s="1"/>
  <c r="Y91" i="4"/>
  <c r="N91" i="4"/>
  <c r="Q91" i="4" s="1"/>
  <c r="R91" i="4"/>
  <c r="Z91" i="4"/>
  <c r="G91" i="4" l="1"/>
  <c r="S91" i="4"/>
  <c r="T91" i="4" s="1"/>
  <c r="AA91" i="4"/>
  <c r="AB91" i="4" s="1"/>
  <c r="AC91" i="4"/>
  <c r="H92" i="4"/>
  <c r="K92" i="4" l="1"/>
  <c r="AI91" i="4"/>
  <c r="AJ91" i="4" s="1"/>
  <c r="AD91" i="4"/>
  <c r="AE91" i="4" s="1"/>
  <c r="AG91" i="4"/>
  <c r="C92" i="4" s="1"/>
  <c r="AF91" i="4"/>
  <c r="AH91" i="4" l="1"/>
  <c r="D92" i="4" s="1"/>
  <c r="L92" i="4" s="1"/>
  <c r="U92" i="4" s="1"/>
  <c r="V92" i="4" s="1"/>
  <c r="AL92" i="4"/>
  <c r="AK92" i="4"/>
  <c r="B92" i="4"/>
  <c r="O93" i="4"/>
  <c r="I92" i="4" l="1"/>
  <c r="W92" i="4"/>
  <c r="Y92" i="4"/>
  <c r="M92" i="4"/>
  <c r="E92" i="4"/>
  <c r="Z92" i="4"/>
  <c r="F92" i="4" l="1"/>
  <c r="X92" i="4" s="1"/>
  <c r="AA92" i="4" s="1"/>
  <c r="AB92" i="4" s="1"/>
  <c r="P92" i="4"/>
  <c r="N92" i="4"/>
  <c r="Q92" i="4" s="1"/>
  <c r="R92" i="4"/>
  <c r="S92" i="4" l="1"/>
  <c r="G92" i="4"/>
  <c r="H93" i="4"/>
  <c r="AC92" i="4"/>
  <c r="K93" i="4" l="1"/>
  <c r="AI92" i="4"/>
  <c r="AJ92" i="4" s="1"/>
  <c r="AD92" i="4"/>
  <c r="AE92" i="4" s="1"/>
  <c r="AG92" i="4"/>
  <c r="C93" i="4" s="1"/>
  <c r="AF92" i="4"/>
  <c r="T92" i="4"/>
  <c r="AH92" i="4" l="1"/>
  <c r="D93" i="4" s="1"/>
  <c r="L93" i="4" s="1"/>
  <c r="U93" i="4" s="1"/>
  <c r="V93" i="4" s="1"/>
  <c r="AK93" i="4"/>
  <c r="B93" i="4"/>
  <c r="AL93" i="4"/>
  <c r="O94" i="4"/>
  <c r="I93" i="4" l="1"/>
  <c r="Y93" i="4"/>
  <c r="W93" i="4"/>
  <c r="M93" i="4"/>
  <c r="E93" i="4"/>
  <c r="Z93" i="4"/>
  <c r="F93" i="4" l="1"/>
  <c r="N93" i="4"/>
  <c r="Q93" i="4" s="1"/>
  <c r="P93" i="4"/>
  <c r="R93" i="4"/>
  <c r="X93" i="4" l="1"/>
  <c r="AA93" i="4" s="1"/>
  <c r="AB93" i="4" s="1"/>
  <c r="G93" i="4"/>
  <c r="S93" i="4"/>
  <c r="T93" i="4" s="1"/>
  <c r="AC93" i="4"/>
  <c r="H94" i="4"/>
  <c r="K94" i="4" l="1"/>
  <c r="AI93" i="4"/>
  <c r="AJ93" i="4" s="1"/>
  <c r="AD93" i="4"/>
  <c r="AE93" i="4" s="1"/>
  <c r="AG93" i="4"/>
  <c r="C94" i="4" s="1"/>
  <c r="AF93" i="4"/>
  <c r="AH93" i="4" l="1"/>
  <c r="D94" i="4" s="1"/>
  <c r="L94" i="4" s="1"/>
  <c r="U94" i="4" s="1"/>
  <c r="AK94" i="4"/>
  <c r="AL94" i="4"/>
  <c r="B94" i="4"/>
  <c r="O95" i="4"/>
  <c r="M94" i="4" l="1"/>
  <c r="N94" i="4" s="1"/>
  <c r="V94" i="4"/>
  <c r="W94" i="4" s="1"/>
  <c r="I94" i="4"/>
  <c r="E94" i="4"/>
  <c r="Y94" i="4" l="1"/>
  <c r="P94" i="4"/>
  <c r="F94" i="4"/>
  <c r="Q94" i="4"/>
  <c r="Z94" i="4"/>
  <c r="R94" i="4"/>
  <c r="S94" i="4" l="1"/>
  <c r="T94" i="4" s="1"/>
  <c r="G94" i="4"/>
  <c r="X94" i="4"/>
  <c r="AA94" i="4" s="1"/>
  <c r="AB94" i="4" s="1"/>
  <c r="H95" i="4"/>
  <c r="AC94" i="4"/>
  <c r="AF94" i="4" l="1"/>
  <c r="B95" i="4" s="1"/>
  <c r="AI94" i="4"/>
  <c r="AJ94" i="4" s="1"/>
  <c r="AD94" i="4"/>
  <c r="AE94" i="4" s="1"/>
  <c r="AG94" i="4"/>
  <c r="C95" i="4" s="1"/>
  <c r="K95" i="4"/>
  <c r="O96" i="4"/>
  <c r="AK95" i="4" l="1"/>
  <c r="AL95" i="4"/>
  <c r="AH94" i="4"/>
  <c r="D95" i="4" s="1"/>
  <c r="L95" i="4" s="1"/>
  <c r="U95" i="4" s="1"/>
  <c r="V95" i="4" s="1"/>
  <c r="Y95" i="4" s="1"/>
  <c r="I95" i="4"/>
  <c r="E95" i="4"/>
  <c r="Z95" i="4"/>
  <c r="W95" i="4" l="1"/>
  <c r="M95" i="4"/>
  <c r="P95" i="4" s="1"/>
  <c r="F95" i="4"/>
  <c r="R95" i="4"/>
  <c r="N95" i="4" l="1"/>
  <c r="Q95" i="4" s="1"/>
  <c r="S95" i="4" s="1"/>
  <c r="X95" i="4"/>
  <c r="AA95" i="4" s="1"/>
  <c r="AB95" i="4" s="1"/>
  <c r="H96" i="4"/>
  <c r="AC95" i="4"/>
  <c r="G95" i="4" l="1"/>
  <c r="AD95" i="4"/>
  <c r="AE95" i="4" s="1"/>
  <c r="AI95" i="4"/>
  <c r="AJ95" i="4" s="1"/>
  <c r="AG95" i="4"/>
  <c r="C96" i="4" s="1"/>
  <c r="AF95" i="4"/>
  <c r="B96" i="4" s="1"/>
  <c r="K96" i="4"/>
  <c r="T95" i="4"/>
  <c r="O97" i="4"/>
  <c r="AL96" i="4" l="1"/>
  <c r="AH95" i="4"/>
  <c r="D96" i="4" s="1"/>
  <c r="L96" i="4" s="1"/>
  <c r="U96" i="4" s="1"/>
  <c r="V96" i="4" s="1"/>
  <c r="AK96" i="4"/>
  <c r="I96" i="4"/>
  <c r="E96" i="4"/>
  <c r="F96" i="4" l="1"/>
  <c r="W96" i="4"/>
  <c r="Y96" i="4"/>
  <c r="M96" i="4"/>
  <c r="Z96" i="4"/>
  <c r="X96" i="4" l="1"/>
  <c r="AA96" i="4" s="1"/>
  <c r="AB96" i="4" s="1"/>
  <c r="P96" i="4"/>
  <c r="N96" i="4"/>
  <c r="R96" i="4"/>
  <c r="Q96" i="4" l="1"/>
  <c r="S96" i="4" s="1"/>
  <c r="G96" i="4"/>
  <c r="H97" i="4"/>
  <c r="AC96" i="4"/>
  <c r="K97" i="4" l="1"/>
  <c r="AG96" i="4"/>
  <c r="C97" i="4" s="1"/>
  <c r="AF96" i="4"/>
  <c r="B97" i="4" s="1"/>
  <c r="AI96" i="4"/>
  <c r="AJ96" i="4" s="1"/>
  <c r="AD96" i="4"/>
  <c r="AE96" i="4" s="1"/>
  <c r="T96" i="4"/>
  <c r="O98" i="4"/>
  <c r="AH96" i="4" l="1"/>
  <c r="D97" i="4" s="1"/>
  <c r="AK97" i="4"/>
  <c r="AL97" i="4"/>
  <c r="I97" i="4"/>
  <c r="E97" i="4"/>
  <c r="F97" i="4" l="1"/>
  <c r="L97" i="4"/>
  <c r="U97" i="4" s="1"/>
  <c r="V97" i="4" s="1"/>
  <c r="M97" i="4" l="1"/>
  <c r="N97" i="4" s="1"/>
  <c r="Q97" i="4" s="1"/>
  <c r="W97" i="4"/>
  <c r="X97" i="4" s="1"/>
  <c r="Y97" i="4"/>
  <c r="Z97" i="4"/>
  <c r="P97" i="4" l="1"/>
  <c r="G97" i="4"/>
  <c r="AA97" i="4"/>
  <c r="AB97" i="4" s="1"/>
  <c r="R97" i="4"/>
  <c r="S97" i="4" l="1"/>
  <c r="T97" i="4" s="1"/>
  <c r="H98" i="4"/>
  <c r="AC97" i="4"/>
  <c r="AD97" i="4" l="1"/>
  <c r="AE97" i="4" s="1"/>
  <c r="AI97" i="4"/>
  <c r="AJ97" i="4" s="1"/>
  <c r="AG97" i="4"/>
  <c r="C98" i="4" s="1"/>
  <c r="AF97" i="4"/>
  <c r="B98" i="4" s="1"/>
  <c r="K98" i="4"/>
  <c r="O99" i="4"/>
  <c r="AK98" i="4" l="1"/>
  <c r="AL98" i="4"/>
  <c r="AH97" i="4"/>
  <c r="D98" i="4" s="1"/>
  <c r="L98" i="4" s="1"/>
  <c r="U98" i="4" s="1"/>
  <c r="V98" i="4" s="1"/>
  <c r="W98" i="4" s="1"/>
  <c r="I98" i="4"/>
  <c r="E98" i="4"/>
  <c r="M98" i="4" l="1"/>
  <c r="N98" i="4" s="1"/>
  <c r="Y98" i="4"/>
  <c r="F98" i="4"/>
  <c r="Z98" i="4"/>
  <c r="P98" i="4" l="1"/>
  <c r="G98" i="4"/>
  <c r="Q98" i="4"/>
  <c r="X98" i="4"/>
  <c r="AA98" i="4" s="1"/>
  <c r="AB98" i="4" s="1"/>
  <c r="R98" i="4"/>
  <c r="S98" i="4" l="1"/>
  <c r="H99" i="4"/>
  <c r="AC98" i="4"/>
  <c r="AF98" i="4" l="1"/>
  <c r="B99" i="4" s="1"/>
  <c r="AI98" i="4"/>
  <c r="AJ98" i="4" s="1"/>
  <c r="AG98" i="4"/>
  <c r="C99" i="4" s="1"/>
  <c r="AD98" i="4"/>
  <c r="AE98" i="4" s="1"/>
  <c r="K99" i="4"/>
  <c r="T98" i="4"/>
  <c r="O100" i="4"/>
  <c r="AK99" i="4" l="1"/>
  <c r="AH98" i="4"/>
  <c r="D99" i="4" s="1"/>
  <c r="L99" i="4" s="1"/>
  <c r="U99" i="4" s="1"/>
  <c r="V99" i="4" s="1"/>
  <c r="W99" i="4" s="1"/>
  <c r="AL99" i="4"/>
  <c r="I99" i="4"/>
  <c r="E99" i="4"/>
  <c r="M99" i="4" l="1"/>
  <c r="N99" i="4" s="1"/>
  <c r="Y99" i="4"/>
  <c r="P99" i="4"/>
  <c r="F99" i="4"/>
  <c r="X99" i="4" s="1"/>
  <c r="Q99" i="4"/>
  <c r="Z99" i="4"/>
  <c r="R99" i="4"/>
  <c r="G99" i="4" l="1"/>
  <c r="AA99" i="4"/>
  <c r="AB99" i="4" s="1"/>
  <c r="S99" i="4"/>
  <c r="H100" i="4"/>
  <c r="AC99" i="4"/>
  <c r="AF99" i="4" l="1"/>
  <c r="AI99" i="4"/>
  <c r="AJ99" i="4" s="1"/>
  <c r="AD99" i="4"/>
  <c r="AE99" i="4" s="1"/>
  <c r="AG99" i="4"/>
  <c r="C100" i="4" s="1"/>
  <c r="K100" i="4"/>
  <c r="T99" i="4"/>
  <c r="AL100" i="4"/>
  <c r="AK100" i="4"/>
  <c r="AH99" i="4" l="1"/>
  <c r="D100" i="4" s="1"/>
  <c r="L100" i="4" s="1"/>
  <c r="U100" i="4" s="1"/>
  <c r="V100" i="4" s="1"/>
  <c r="B100" i="4"/>
  <c r="O101" i="4"/>
  <c r="Y100" i="4" l="1"/>
  <c r="M100" i="4"/>
  <c r="I100" i="4"/>
  <c r="W100" i="4"/>
  <c r="Z100" i="4"/>
  <c r="E100" i="4"/>
  <c r="P100" i="4" l="1"/>
  <c r="N100" i="4"/>
  <c r="Q100" i="4" s="1"/>
  <c r="F100" i="4"/>
  <c r="R100" i="4"/>
  <c r="S100" i="4" l="1"/>
  <c r="T100" i="4" s="1"/>
  <c r="X100" i="4"/>
  <c r="AA100" i="4" s="1"/>
  <c r="AB100" i="4" s="1"/>
  <c r="G100" i="4"/>
  <c r="AC100" i="4"/>
  <c r="H101" i="4"/>
  <c r="K101" i="4" l="1"/>
  <c r="AG100" i="4"/>
  <c r="C101" i="4" s="1"/>
  <c r="AF100" i="4"/>
  <c r="AI100" i="4"/>
  <c r="AJ100" i="4" s="1"/>
  <c r="AD100" i="4"/>
  <c r="AE100" i="4" s="1"/>
  <c r="AH100" i="4" l="1"/>
  <c r="D101" i="4" s="1"/>
  <c r="L101" i="4" s="1"/>
  <c r="U101" i="4" s="1"/>
  <c r="V101" i="4" s="1"/>
  <c r="AK101" i="4"/>
  <c r="AL101" i="4"/>
  <c r="B101" i="4"/>
  <c r="O102" i="4"/>
  <c r="W101" i="4" l="1"/>
  <c r="Y101" i="4"/>
  <c r="I101" i="4"/>
  <c r="M101" i="4"/>
  <c r="E101" i="4"/>
  <c r="Z101" i="4"/>
  <c r="F101" i="4" l="1"/>
  <c r="N101" i="4"/>
  <c r="Q101" i="4" s="1"/>
  <c r="P101" i="4"/>
  <c r="R101" i="4"/>
  <c r="S101" i="4" l="1"/>
  <c r="G101" i="4"/>
  <c r="X101" i="4"/>
  <c r="AA101" i="4" s="1"/>
  <c r="AB101" i="4" s="1"/>
  <c r="AC101" i="4"/>
  <c r="H102" i="4"/>
  <c r="K102" i="4" l="1"/>
  <c r="AF101" i="4"/>
  <c r="AG101" i="4"/>
  <c r="C102" i="4" s="1"/>
  <c r="AI101" i="4"/>
  <c r="AJ101" i="4" s="1"/>
  <c r="AD101" i="4"/>
  <c r="AE101" i="4" s="1"/>
  <c r="T101" i="4"/>
  <c r="AK102" i="4" l="1"/>
  <c r="AL102" i="4"/>
  <c r="B102" i="4"/>
  <c r="AH101" i="4"/>
  <c r="D102" i="4" s="1"/>
  <c r="O103" i="4"/>
  <c r="L102" i="4" l="1"/>
  <c r="U102" i="4" s="1"/>
  <c r="V102" i="4" s="1"/>
  <c r="I102" i="4"/>
  <c r="E102" i="4"/>
  <c r="M102" i="4" l="1"/>
  <c r="N102" i="4" s="1"/>
  <c r="F102" i="4"/>
  <c r="W102" i="4"/>
  <c r="Y102" i="4"/>
  <c r="Z102" i="4"/>
  <c r="P102" i="4" l="1"/>
  <c r="X102" i="4"/>
  <c r="AA102" i="4" s="1"/>
  <c r="AB102" i="4" s="1"/>
  <c r="Q102" i="4"/>
  <c r="G102" i="4"/>
  <c r="R102" i="4"/>
  <c r="S102" i="4" l="1"/>
  <c r="T102" i="4" s="1"/>
  <c r="AC102" i="4"/>
  <c r="H103" i="4"/>
  <c r="AF102" i="4" l="1"/>
  <c r="AI102" i="4"/>
  <c r="AJ102" i="4" s="1"/>
  <c r="AG102" i="4"/>
  <c r="C103" i="4" s="1"/>
  <c r="AD102" i="4"/>
  <c r="AE102" i="4" s="1"/>
  <c r="K103" i="4"/>
  <c r="AK103" i="4" l="1"/>
  <c r="AL103" i="4"/>
  <c r="AH102" i="4"/>
  <c r="D103" i="4" s="1"/>
  <c r="L103" i="4" s="1"/>
  <c r="U103" i="4" s="1"/>
  <c r="V103" i="4" s="1"/>
  <c r="Y103" i="4" s="1"/>
  <c r="B103" i="4"/>
  <c r="O104" i="4"/>
  <c r="Z103" i="4"/>
  <c r="I103" i="4" l="1"/>
  <c r="M103" i="4"/>
  <c r="W103" i="4"/>
  <c r="E103" i="4"/>
  <c r="F103" i="4" l="1"/>
  <c r="X103" i="4" s="1"/>
  <c r="AA103" i="4" s="1"/>
  <c r="AB103" i="4" s="1"/>
  <c r="N103" i="4"/>
  <c r="Q103" i="4" s="1"/>
  <c r="P103" i="4"/>
  <c r="R103" i="4"/>
  <c r="S103" i="4" l="1"/>
  <c r="G103" i="4"/>
  <c r="H104" i="4"/>
  <c r="AC103" i="4"/>
  <c r="K104" i="4" l="1"/>
  <c r="AF103" i="4"/>
  <c r="AI103" i="4"/>
  <c r="AJ103" i="4" s="1"/>
  <c r="AG103" i="4"/>
  <c r="C104" i="4" s="1"/>
  <c r="AD103" i="4"/>
  <c r="AE103" i="4" s="1"/>
  <c r="T103" i="4"/>
  <c r="AH103" i="4" l="1"/>
  <c r="D104" i="4" s="1"/>
  <c r="L104" i="4" s="1"/>
  <c r="U104" i="4" s="1"/>
  <c r="V104" i="4" s="1"/>
  <c r="AL104" i="4"/>
  <c r="AK104" i="4"/>
  <c r="B104" i="4"/>
  <c r="O105" i="4"/>
  <c r="W104" i="4" l="1"/>
  <c r="M104" i="4"/>
  <c r="N104" i="4" s="1"/>
  <c r="I104" i="4"/>
  <c r="Y104" i="4"/>
  <c r="E104" i="4"/>
  <c r="Z104" i="4"/>
  <c r="P104" i="4" l="1"/>
  <c r="F104" i="4"/>
  <c r="Q104" i="4"/>
  <c r="R104" i="4"/>
  <c r="S104" i="4" l="1"/>
  <c r="G104" i="4"/>
  <c r="X104" i="4"/>
  <c r="AA104" i="4" s="1"/>
  <c r="AB104" i="4" s="1"/>
  <c r="H105" i="4"/>
  <c r="AC104" i="4"/>
  <c r="AG104" i="4" l="1"/>
  <c r="C105" i="4" s="1"/>
  <c r="AI104" i="4"/>
  <c r="AJ104" i="4" s="1"/>
  <c r="AD104" i="4"/>
  <c r="AE104" i="4" s="1"/>
  <c r="AF104" i="4"/>
  <c r="K105" i="4"/>
  <c r="T104" i="4"/>
  <c r="AL105" i="4"/>
  <c r="AH104" i="4" l="1"/>
  <c r="D105" i="4" s="1"/>
  <c r="L105" i="4" s="1"/>
  <c r="U105" i="4" s="1"/>
  <c r="V105" i="4" s="1"/>
  <c r="B105" i="4"/>
  <c r="AK105" i="4"/>
  <c r="O106" i="4"/>
  <c r="Y105" i="4" l="1"/>
  <c r="M105" i="4"/>
  <c r="P105" i="4" s="1"/>
  <c r="W105" i="4"/>
  <c r="I105" i="4"/>
  <c r="E105" i="4"/>
  <c r="Z105" i="4"/>
  <c r="R105" i="4"/>
  <c r="N105" i="4" l="1"/>
  <c r="Q105" i="4" s="1"/>
  <c r="S105" i="4" s="1"/>
  <c r="F105" i="4"/>
  <c r="H106" i="4"/>
  <c r="AC105" i="4"/>
  <c r="G105" i="4" l="1"/>
  <c r="X105" i="4"/>
  <c r="AA105" i="4" s="1"/>
  <c r="AB105" i="4" s="1"/>
  <c r="AD105" i="4"/>
  <c r="AE105" i="4" s="1"/>
  <c r="AG105" i="4"/>
  <c r="C106" i="4" s="1"/>
  <c r="AF105" i="4"/>
  <c r="B106" i="4" s="1"/>
  <c r="AI105" i="4"/>
  <c r="AJ105" i="4" s="1"/>
  <c r="K106" i="4"/>
  <c r="T105" i="4"/>
  <c r="O107" i="4"/>
  <c r="AH105" i="4" l="1"/>
  <c r="D106" i="4" s="1"/>
  <c r="L106" i="4" s="1"/>
  <c r="U106" i="4" s="1"/>
  <c r="V106" i="4" s="1"/>
  <c r="I106" i="4"/>
  <c r="AK106" i="4"/>
  <c r="AL106" i="4"/>
  <c r="E106" i="4"/>
  <c r="F106" i="4" l="1"/>
  <c r="M106" i="4"/>
  <c r="P106" i="4" s="1"/>
  <c r="Y106" i="4"/>
  <c r="W106" i="4"/>
  <c r="R106" i="4"/>
  <c r="Z106" i="4"/>
  <c r="X106" i="4" l="1"/>
  <c r="N106" i="4"/>
  <c r="G106" i="4" s="1"/>
  <c r="AA106" i="4"/>
  <c r="AB106" i="4" s="1"/>
  <c r="Q106" i="4" l="1"/>
  <c r="S106" i="4" s="1"/>
  <c r="T106" i="4" s="1"/>
  <c r="H107" i="4"/>
  <c r="AC106" i="4"/>
  <c r="AD106" i="4" l="1"/>
  <c r="AE106" i="4" s="1"/>
  <c r="AF106" i="4"/>
  <c r="B107" i="4" s="1"/>
  <c r="AG106" i="4"/>
  <c r="C107" i="4" s="1"/>
  <c r="AI106" i="4"/>
  <c r="AJ106" i="4" s="1"/>
  <c r="K107" i="4"/>
  <c r="O108" i="4"/>
  <c r="AH106" i="4" l="1"/>
  <c r="D107" i="4" s="1"/>
  <c r="L107" i="4" s="1"/>
  <c r="U107" i="4" s="1"/>
  <c r="V107" i="4" s="1"/>
  <c r="AK107" i="4"/>
  <c r="AL107" i="4"/>
  <c r="I107" i="4"/>
  <c r="E107" i="4"/>
  <c r="M107" i="4" l="1"/>
  <c r="N107" i="4" s="1"/>
  <c r="F107" i="4"/>
  <c r="W107" i="4"/>
  <c r="Y107" i="4"/>
  <c r="Z107" i="4"/>
  <c r="P107" i="4" l="1"/>
  <c r="X107" i="4"/>
  <c r="AA107" i="4" s="1"/>
  <c r="AB107" i="4" s="1"/>
  <c r="Q107" i="4"/>
  <c r="G107" i="4"/>
  <c r="R107" i="4"/>
  <c r="S107" i="4" l="1"/>
  <c r="AC107" i="4"/>
  <c r="H108" i="4"/>
  <c r="AF107" i="4" l="1"/>
  <c r="B108" i="4" s="1"/>
  <c r="AI107" i="4"/>
  <c r="AJ107" i="4" s="1"/>
  <c r="AD107" i="4"/>
  <c r="AE107" i="4" s="1"/>
  <c r="AG107" i="4"/>
  <c r="C108" i="4" s="1"/>
  <c r="K108" i="4"/>
  <c r="T107" i="4"/>
  <c r="O109" i="4"/>
  <c r="AK108" i="4" l="1"/>
  <c r="AH107" i="4"/>
  <c r="D108" i="4" s="1"/>
  <c r="L108" i="4" s="1"/>
  <c r="U108" i="4" s="1"/>
  <c r="V108" i="4" s="1"/>
  <c r="AL108" i="4"/>
  <c r="I108" i="4"/>
  <c r="E108" i="4"/>
  <c r="F108" i="4" l="1"/>
  <c r="Y108" i="4"/>
  <c r="M108" i="4"/>
  <c r="W108" i="4"/>
  <c r="Z108" i="4"/>
  <c r="X108" i="4" l="1"/>
  <c r="AA108" i="4" s="1"/>
  <c r="AB108" i="4" s="1"/>
  <c r="P108" i="4"/>
  <c r="N108" i="4"/>
  <c r="G108" i="4" s="1"/>
  <c r="R108" i="4"/>
  <c r="Q108" i="4" l="1"/>
  <c r="S108" i="4" s="1"/>
  <c r="AC108" i="4"/>
  <c r="H109" i="4"/>
  <c r="K109" i="4" l="1"/>
  <c r="AD108" i="4"/>
  <c r="AE108" i="4" s="1"/>
  <c r="AI108" i="4"/>
  <c r="AJ108" i="4" s="1"/>
  <c r="AF108" i="4"/>
  <c r="B109" i="4" s="1"/>
  <c r="AG108" i="4"/>
  <c r="C109" i="4" s="1"/>
  <c r="T108" i="4"/>
  <c r="O110" i="4"/>
  <c r="AK109" i="4" l="1"/>
  <c r="I109" i="4"/>
  <c r="AH108" i="4"/>
  <c r="D109" i="4" s="1"/>
  <c r="AL109" i="4"/>
  <c r="E109" i="4"/>
  <c r="F109" i="4" l="1"/>
  <c r="L109" i="4"/>
  <c r="U109" i="4" s="1"/>
  <c r="V109" i="4" s="1"/>
  <c r="M109" i="4" l="1"/>
  <c r="N109" i="4" s="1"/>
  <c r="W109" i="4"/>
  <c r="X109" i="4" s="1"/>
  <c r="Y109" i="4"/>
  <c r="Z109" i="4"/>
  <c r="P109" i="4" l="1"/>
  <c r="Q109" i="4"/>
  <c r="AA109" i="4"/>
  <c r="AB109" i="4" s="1"/>
  <c r="G109" i="4"/>
  <c r="R109" i="4"/>
  <c r="S109" i="4" l="1"/>
  <c r="AC109" i="4"/>
  <c r="H110" i="4"/>
  <c r="AG109" i="4" l="1"/>
  <c r="C110" i="4" s="1"/>
  <c r="AD109" i="4"/>
  <c r="AE109" i="4" s="1"/>
  <c r="AI109" i="4"/>
  <c r="AJ109" i="4" s="1"/>
  <c r="AF109" i="4"/>
  <c r="B110" i="4" s="1"/>
  <c r="K110" i="4"/>
  <c r="T109" i="4"/>
  <c r="O111" i="4"/>
  <c r="AL110" i="4" l="1"/>
  <c r="AK110" i="4"/>
  <c r="AH109" i="4"/>
  <c r="D110" i="4" s="1"/>
  <c r="L110" i="4" s="1"/>
  <c r="U110" i="4" s="1"/>
  <c r="V110" i="4" s="1"/>
  <c r="I110" i="4"/>
  <c r="E110" i="4"/>
  <c r="F110" i="4" l="1"/>
  <c r="Y110" i="4"/>
  <c r="W110" i="4"/>
  <c r="M110" i="4"/>
  <c r="Z110" i="4"/>
  <c r="X110" i="4" l="1"/>
  <c r="P110" i="4"/>
  <c r="N110" i="4"/>
  <c r="AA110" i="4"/>
  <c r="AB110" i="4" s="1"/>
  <c r="R110" i="4"/>
  <c r="Q110" i="4" l="1"/>
  <c r="S110" i="4" s="1"/>
  <c r="G110" i="4"/>
  <c r="AC110" i="4"/>
  <c r="H111" i="4"/>
  <c r="K111" i="4" l="1"/>
  <c r="AG110" i="4"/>
  <c r="C111" i="4" s="1"/>
  <c r="AI110" i="4"/>
  <c r="AJ110" i="4" s="1"/>
  <c r="AD110" i="4"/>
  <c r="AE110" i="4" s="1"/>
  <c r="AF110" i="4"/>
  <c r="T110" i="4"/>
  <c r="AK111" i="4" l="1"/>
  <c r="B111" i="4"/>
  <c r="AH110" i="4"/>
  <c r="D111" i="4" s="1"/>
  <c r="AL111" i="4"/>
  <c r="O112" i="4"/>
  <c r="L111" i="4" l="1"/>
  <c r="U111" i="4" s="1"/>
  <c r="V111" i="4" s="1"/>
  <c r="I111" i="4"/>
  <c r="E111" i="4"/>
  <c r="F111" i="4" l="1"/>
  <c r="W111" i="4"/>
  <c r="Y111" i="4"/>
  <c r="M111" i="4"/>
  <c r="Z111" i="4"/>
  <c r="X111" i="4" l="1"/>
  <c r="AA111" i="4" s="1"/>
  <c r="AB111" i="4" s="1"/>
  <c r="N111" i="4"/>
  <c r="Q111" i="4" s="1"/>
  <c r="P111" i="4"/>
  <c r="R111" i="4"/>
  <c r="S111" i="4" l="1"/>
  <c r="G111" i="4"/>
  <c r="H112" i="4"/>
  <c r="AC111" i="4"/>
  <c r="K112" i="4" l="1"/>
  <c r="AD111" i="4"/>
  <c r="AE111" i="4" s="1"/>
  <c r="AI111" i="4"/>
  <c r="AJ111" i="4" s="1"/>
  <c r="AG111" i="4"/>
  <c r="C112" i="4" s="1"/>
  <c r="AF111" i="4"/>
  <c r="T111" i="4"/>
  <c r="AH111" i="4" l="1"/>
  <c r="D112" i="4" s="1"/>
  <c r="L112" i="4" s="1"/>
  <c r="U112" i="4" s="1"/>
  <c r="V112" i="4" s="1"/>
  <c r="B112" i="4"/>
  <c r="AK112" i="4"/>
  <c r="AL112" i="4"/>
  <c r="O113" i="4"/>
  <c r="M112" i="4" l="1"/>
  <c r="N112" i="4" s="1"/>
  <c r="Y112" i="4"/>
  <c r="I112" i="4"/>
  <c r="W112" i="4"/>
  <c r="E112" i="4"/>
  <c r="Z112" i="4"/>
  <c r="P112" i="4" l="1"/>
  <c r="F112" i="4"/>
  <c r="G112" i="4" s="1"/>
  <c r="Q112" i="4"/>
  <c r="R112" i="4"/>
  <c r="S112" i="4" l="1"/>
  <c r="X112" i="4"/>
  <c r="AA112" i="4" s="1"/>
  <c r="AB112" i="4" s="1"/>
  <c r="H113" i="4"/>
  <c r="AC112" i="4"/>
  <c r="AG112" i="4" l="1"/>
  <c r="C113" i="4" s="1"/>
  <c r="AF112" i="4"/>
  <c r="B113" i="4" s="1"/>
  <c r="AI112" i="4"/>
  <c r="AJ112" i="4" s="1"/>
  <c r="AD112" i="4"/>
  <c r="AE112" i="4" s="1"/>
  <c r="K113" i="4"/>
  <c r="T112" i="4"/>
  <c r="O114" i="4"/>
  <c r="AH112" i="4" l="1"/>
  <c r="D113" i="4" s="1"/>
  <c r="L113" i="4" s="1"/>
  <c r="U113" i="4" s="1"/>
  <c r="V113" i="4" s="1"/>
  <c r="Y113" i="4" s="1"/>
  <c r="AK113" i="4"/>
  <c r="AL113" i="4"/>
  <c r="I113" i="4"/>
  <c r="E113" i="4"/>
  <c r="Z113" i="4"/>
  <c r="M113" i="4" l="1"/>
  <c r="N113" i="4" s="1"/>
  <c r="W113" i="4"/>
  <c r="F113" i="4"/>
  <c r="G113" i="4" l="1"/>
  <c r="Q113" i="4"/>
  <c r="P113" i="4"/>
  <c r="X113" i="4"/>
  <c r="AA113" i="4" s="1"/>
  <c r="AB113" i="4" s="1"/>
  <c r="R113" i="4"/>
  <c r="S113" i="4" l="1"/>
  <c r="H114" i="4"/>
  <c r="AC113" i="4"/>
  <c r="K114" i="4" l="1"/>
  <c r="AD113" i="4"/>
  <c r="AE113" i="4" s="1"/>
  <c r="AF113" i="4"/>
  <c r="B114" i="4" s="1"/>
  <c r="AI113" i="4"/>
  <c r="AJ113" i="4" s="1"/>
  <c r="AG113" i="4"/>
  <c r="C114" i="4" s="1"/>
  <c r="T113" i="4"/>
  <c r="O115" i="4"/>
  <c r="AL114" i="4" l="1"/>
  <c r="I114" i="4"/>
  <c r="AK114" i="4"/>
  <c r="AH113" i="4"/>
  <c r="D114" i="4" s="1"/>
  <c r="L114" i="4" s="1"/>
  <c r="U114" i="4" s="1"/>
  <c r="V114" i="4" s="1"/>
  <c r="Y114" i="4" s="1"/>
  <c r="E114" i="4"/>
  <c r="Z114" i="4"/>
  <c r="F114" i="4" l="1"/>
  <c r="W114" i="4"/>
  <c r="X114" i="4" s="1"/>
  <c r="AA114" i="4" s="1"/>
  <c r="AB114" i="4" s="1"/>
  <c r="M114" i="4"/>
  <c r="N114" i="4" s="1"/>
  <c r="P114" i="4" l="1"/>
  <c r="G114" i="4"/>
  <c r="Q114" i="4"/>
  <c r="R114" i="4"/>
  <c r="S114" i="4" l="1"/>
  <c r="T114" i="4" s="1"/>
  <c r="AC114" i="4"/>
  <c r="H115" i="4"/>
  <c r="K115" i="4" l="1"/>
  <c r="AD114" i="4"/>
  <c r="AE114" i="4" s="1"/>
  <c r="AF114" i="4"/>
  <c r="AG114" i="4"/>
  <c r="C115" i="4" s="1"/>
  <c r="AI114" i="4"/>
  <c r="AJ114" i="4" s="1"/>
  <c r="AL115" i="4"/>
  <c r="AK115" i="4" l="1"/>
  <c r="B115" i="4"/>
  <c r="AH114" i="4"/>
  <c r="D115" i="4" s="1"/>
  <c r="L115" i="4" s="1"/>
  <c r="U115" i="4" s="1"/>
  <c r="V115" i="4" s="1"/>
  <c r="Y115" i="4" s="1"/>
  <c r="O116" i="4"/>
  <c r="Z115" i="4"/>
  <c r="M115" i="4" l="1"/>
  <c r="N115" i="4" s="1"/>
  <c r="W115" i="4"/>
  <c r="I115" i="4"/>
  <c r="E115" i="4"/>
  <c r="P115" i="4" l="1"/>
  <c r="F115" i="4"/>
  <c r="G115" i="4" s="1"/>
  <c r="Q115" i="4"/>
  <c r="X115" i="4"/>
  <c r="AA115" i="4" s="1"/>
  <c r="AB115" i="4" s="1"/>
  <c r="R115" i="4"/>
  <c r="S115" i="4" l="1"/>
  <c r="H116" i="4"/>
  <c r="AC115" i="4"/>
  <c r="K116" i="4" l="1"/>
  <c r="AG115" i="4"/>
  <c r="C116" i="4" s="1"/>
  <c r="AF115" i="4"/>
  <c r="B116" i="4" s="1"/>
  <c r="AD115" i="4"/>
  <c r="AE115" i="4" s="1"/>
  <c r="AI115" i="4"/>
  <c r="AJ115" i="4" s="1"/>
  <c r="T115" i="4"/>
  <c r="O117" i="4"/>
  <c r="AL116" i="4" l="1"/>
  <c r="AH115" i="4"/>
  <c r="D116" i="4" s="1"/>
  <c r="L116" i="4" s="1"/>
  <c r="U116" i="4" s="1"/>
  <c r="V116" i="4" s="1"/>
  <c r="Y116" i="4" s="1"/>
  <c r="AK116" i="4"/>
  <c r="I116" i="4"/>
  <c r="E116" i="4"/>
  <c r="Z116" i="4"/>
  <c r="W116" i="4" l="1"/>
  <c r="M116" i="4"/>
  <c r="F116" i="4"/>
  <c r="X116" i="4"/>
  <c r="AA116" i="4" s="1"/>
  <c r="AB116" i="4" s="1"/>
  <c r="P116" i="4" l="1"/>
  <c r="N116" i="4"/>
  <c r="R116" i="4"/>
  <c r="Q116" i="4" l="1"/>
  <c r="S116" i="4" s="1"/>
  <c r="G116" i="4"/>
  <c r="AC116" i="4"/>
  <c r="H117" i="4"/>
  <c r="K117" i="4" l="1"/>
  <c r="AD116" i="4"/>
  <c r="AE116" i="4" s="1"/>
  <c r="AI116" i="4"/>
  <c r="AJ116" i="4" s="1"/>
  <c r="AG116" i="4"/>
  <c r="C117" i="4" s="1"/>
  <c r="AF116" i="4"/>
  <c r="T116" i="4"/>
  <c r="AH116" i="4" l="1"/>
  <c r="D117" i="4" s="1"/>
  <c r="L117" i="4" s="1"/>
  <c r="U117" i="4" s="1"/>
  <c r="V117" i="4" s="1"/>
  <c r="AK117" i="4"/>
  <c r="AL117" i="4"/>
  <c r="B117" i="4"/>
  <c r="M117" i="4"/>
  <c r="O118" i="4"/>
  <c r="Y117" i="4" l="1"/>
  <c r="W117" i="4"/>
  <c r="I117" i="4"/>
  <c r="P117" i="4"/>
  <c r="N117" i="4"/>
  <c r="Z117" i="4"/>
  <c r="R117" i="4"/>
  <c r="E117" i="4"/>
  <c r="F117" i="4" l="1"/>
  <c r="X117" i="4" s="1"/>
  <c r="AA117" i="4" s="1"/>
  <c r="AB117" i="4" s="1"/>
  <c r="Q117" i="4"/>
  <c r="S117" i="4" s="1"/>
  <c r="T117" i="4" s="1"/>
  <c r="H118" i="4"/>
  <c r="AC117" i="4"/>
  <c r="G117" i="4" l="1"/>
  <c r="K118" i="4"/>
  <c r="AI117" i="4"/>
  <c r="AJ117" i="4" s="1"/>
  <c r="AG117" i="4"/>
  <c r="C118" i="4" s="1"/>
  <c r="AD117" i="4"/>
  <c r="AE117" i="4" s="1"/>
  <c r="AF117" i="4"/>
  <c r="AH117" i="4" l="1"/>
  <c r="D118" i="4" s="1"/>
  <c r="L118" i="4" s="1"/>
  <c r="U118" i="4" s="1"/>
  <c r="V118" i="4" s="1"/>
  <c r="B118" i="4"/>
  <c r="AK118" i="4"/>
  <c r="AL118" i="4"/>
  <c r="O119" i="4"/>
  <c r="Y118" i="4" l="1"/>
  <c r="M118" i="4"/>
  <c r="P118" i="4" s="1"/>
  <c r="I118" i="4"/>
  <c r="W118" i="4"/>
  <c r="E118" i="4"/>
  <c r="Z118" i="4"/>
  <c r="R118" i="4"/>
  <c r="N118" i="4" l="1"/>
  <c r="Q118" i="4" s="1"/>
  <c r="S118" i="4" s="1"/>
  <c r="T118" i="4" s="1"/>
  <c r="F118" i="4"/>
  <c r="H119" i="4"/>
  <c r="AC118" i="4"/>
  <c r="G118" i="4" l="1"/>
  <c r="X118" i="4"/>
  <c r="AA118" i="4" s="1"/>
  <c r="AB118" i="4" s="1"/>
  <c r="K119" i="4"/>
  <c r="AI118" i="4"/>
  <c r="AJ118" i="4" s="1"/>
  <c r="AD118" i="4"/>
  <c r="AE118" i="4" s="1"/>
  <c r="AG118" i="4"/>
  <c r="C119" i="4" s="1"/>
  <c r="AF118" i="4"/>
  <c r="AH118" i="4" l="1"/>
  <c r="D119" i="4" s="1"/>
  <c r="L119" i="4" s="1"/>
  <c r="U119" i="4" s="1"/>
  <c r="V119" i="4" s="1"/>
  <c r="AK119" i="4"/>
  <c r="B119" i="4"/>
  <c r="AL119" i="4"/>
  <c r="O120" i="4"/>
  <c r="W119" i="4" l="1"/>
  <c r="Y119" i="4"/>
  <c r="M119" i="4"/>
  <c r="P119" i="4" s="1"/>
  <c r="I119" i="4"/>
  <c r="E119" i="4"/>
  <c r="R119" i="4"/>
  <c r="Z119" i="4"/>
  <c r="N119" i="4" l="1"/>
  <c r="Q119" i="4" s="1"/>
  <c r="S119" i="4" s="1"/>
  <c r="F119" i="4"/>
  <c r="X119" i="4" s="1"/>
  <c r="AA119" i="4" s="1"/>
  <c r="AB119" i="4" s="1"/>
  <c r="H120" i="4"/>
  <c r="AC119" i="4"/>
  <c r="G119" i="4" l="1"/>
  <c r="K120" i="4"/>
  <c r="AI119" i="4"/>
  <c r="AJ119" i="4" s="1"/>
  <c r="AG119" i="4"/>
  <c r="C120" i="4" s="1"/>
  <c r="AD119" i="4"/>
  <c r="AE119" i="4" s="1"/>
  <c r="AF119" i="4"/>
  <c r="T119" i="4"/>
  <c r="AH119" i="4" l="1"/>
  <c r="D120" i="4" s="1"/>
  <c r="L120" i="4" s="1"/>
  <c r="U120" i="4" s="1"/>
  <c r="V120" i="4" s="1"/>
  <c r="B120" i="4"/>
  <c r="AK120" i="4"/>
  <c r="AL120" i="4"/>
  <c r="O121" i="4"/>
  <c r="M120" i="4" l="1"/>
  <c r="N120" i="4" s="1"/>
  <c r="Y120" i="4"/>
  <c r="I120" i="4"/>
  <c r="W120" i="4"/>
  <c r="P120" i="4"/>
  <c r="E120" i="4"/>
  <c r="R120" i="4"/>
  <c r="Z120" i="4"/>
  <c r="F120" i="4" l="1"/>
  <c r="G120" i="4" s="1"/>
  <c r="Q120" i="4"/>
  <c r="S120" i="4" s="1"/>
  <c r="H121" i="4"/>
  <c r="AC120" i="4"/>
  <c r="X120" i="4" l="1"/>
  <c r="AA120" i="4" s="1"/>
  <c r="AB120" i="4" s="1"/>
  <c r="K121" i="4"/>
  <c r="AD120" i="4"/>
  <c r="AE120" i="4" s="1"/>
  <c r="AI120" i="4"/>
  <c r="AJ120" i="4" s="1"/>
  <c r="AG120" i="4"/>
  <c r="C121" i="4" s="1"/>
  <c r="AF120" i="4"/>
  <c r="T120" i="4"/>
  <c r="AL121" i="4" l="1"/>
  <c r="AK121" i="4"/>
  <c r="AH120" i="4"/>
  <c r="D121" i="4" s="1"/>
  <c r="B121" i="4"/>
  <c r="O122" i="4"/>
  <c r="L121" i="4" l="1"/>
  <c r="U121" i="4" s="1"/>
  <c r="V121" i="4" s="1"/>
  <c r="I121" i="4"/>
  <c r="E121" i="4"/>
  <c r="F121" i="4" l="1"/>
  <c r="W121" i="4"/>
  <c r="Y121" i="4"/>
  <c r="M121" i="4"/>
  <c r="Z121" i="4"/>
  <c r="X121" i="4" l="1"/>
  <c r="AA121" i="4" s="1"/>
  <c r="AB121" i="4" s="1"/>
  <c r="N121" i="4"/>
  <c r="P121" i="4"/>
  <c r="R121" i="4"/>
  <c r="Q121" i="4" l="1"/>
  <c r="S121" i="4" s="1"/>
  <c r="G121" i="4"/>
  <c r="AC121" i="4"/>
  <c r="H122" i="4"/>
  <c r="K122" i="4" l="1"/>
  <c r="AD121" i="4"/>
  <c r="AE121" i="4" s="1"/>
  <c r="AI121" i="4"/>
  <c r="AJ121" i="4" s="1"/>
  <c r="AG121" i="4"/>
  <c r="C122" i="4" s="1"/>
  <c r="AF121" i="4"/>
  <c r="T121" i="4"/>
  <c r="AH121" i="4" l="1"/>
  <c r="D122" i="4" s="1"/>
  <c r="L122" i="4" s="1"/>
  <c r="U122" i="4" s="1"/>
  <c r="V122" i="4" s="1"/>
  <c r="AL122" i="4"/>
  <c r="B122" i="4"/>
  <c r="AK122" i="4"/>
  <c r="O123" i="4"/>
  <c r="Y122" i="4" l="1"/>
  <c r="W122" i="4"/>
  <c r="M122" i="4"/>
  <c r="P122" i="4" s="1"/>
  <c r="I122" i="4"/>
  <c r="E122" i="4"/>
  <c r="Z122" i="4"/>
  <c r="R122" i="4"/>
  <c r="N122" i="4" l="1"/>
  <c r="Q122" i="4" s="1"/>
  <c r="S122" i="4" s="1"/>
  <c r="F122" i="4"/>
  <c r="X122" i="4" s="1"/>
  <c r="AA122" i="4" s="1"/>
  <c r="AB122" i="4" s="1"/>
  <c r="H123" i="4"/>
  <c r="AC122" i="4"/>
  <c r="G122" i="4" l="1"/>
  <c r="K123" i="4"/>
  <c r="AD122" i="4"/>
  <c r="AE122" i="4" s="1"/>
  <c r="AI122" i="4"/>
  <c r="AJ122" i="4" s="1"/>
  <c r="AG122" i="4"/>
  <c r="C123" i="4" s="1"/>
  <c r="AF122" i="4"/>
  <c r="T122" i="4"/>
  <c r="AH122" i="4" l="1"/>
  <c r="D123" i="4" s="1"/>
  <c r="L123" i="4" s="1"/>
  <c r="U123" i="4" s="1"/>
  <c r="V123" i="4" s="1"/>
  <c r="B123" i="4"/>
  <c r="AK123" i="4"/>
  <c r="AL123" i="4"/>
  <c r="O124" i="4"/>
  <c r="M123" i="4" l="1"/>
  <c r="N123" i="4" s="1"/>
  <c r="W123" i="4"/>
  <c r="Y123" i="4"/>
  <c r="I123" i="4"/>
  <c r="E123" i="4"/>
  <c r="Z123" i="4"/>
  <c r="P123" i="4" l="1"/>
  <c r="F123" i="4"/>
  <c r="G123" i="4" s="1"/>
  <c r="Q123" i="4"/>
  <c r="R123" i="4"/>
  <c r="S123" i="4" l="1"/>
  <c r="X123" i="4"/>
  <c r="AA123" i="4" s="1"/>
  <c r="AB123" i="4" s="1"/>
  <c r="H124" i="4"/>
  <c r="AC123" i="4"/>
  <c r="K124" i="4" l="1"/>
  <c r="AG123" i="4"/>
  <c r="C124" i="4" s="1"/>
  <c r="AF123" i="4"/>
  <c r="AH123" i="4" s="1"/>
  <c r="D124" i="4" s="1"/>
  <c r="L124" i="4" s="1"/>
  <c r="U124" i="4" s="1"/>
  <c r="V124" i="4" s="1"/>
  <c r="AD123" i="4"/>
  <c r="AE123" i="4" s="1"/>
  <c r="AI123" i="4"/>
  <c r="AJ123" i="4" s="1"/>
  <c r="T123" i="4"/>
  <c r="AL124" i="4"/>
  <c r="M124" i="4" l="1"/>
  <c r="B124" i="4"/>
  <c r="I124" i="4" s="1"/>
  <c r="AK124" i="4"/>
  <c r="E124" i="4"/>
  <c r="O125" i="4"/>
  <c r="N124" i="4" l="1"/>
  <c r="Q124" i="4" s="1"/>
  <c r="W124" i="4"/>
  <c r="P124" i="4"/>
  <c r="Y124" i="4"/>
  <c r="F124" i="4"/>
  <c r="Z124" i="4"/>
  <c r="R124" i="4"/>
  <c r="X124" i="4" l="1"/>
  <c r="AA124" i="4" s="1"/>
  <c r="AB124" i="4" s="1"/>
  <c r="S124" i="4"/>
  <c r="T124" i="4" s="1"/>
  <c r="G124" i="4"/>
  <c r="H125" i="4"/>
  <c r="AC124" i="4"/>
  <c r="AG124" i="4" l="1"/>
  <c r="C125" i="4" s="1"/>
  <c r="AI124" i="4"/>
  <c r="AJ124" i="4" s="1"/>
  <c r="AD124" i="4"/>
  <c r="AE124" i="4" s="1"/>
  <c r="AF124" i="4"/>
  <c r="B125" i="4" s="1"/>
  <c r="K125" i="4"/>
  <c r="O126" i="4"/>
  <c r="AL125" i="4" l="1"/>
  <c r="I125" i="4"/>
  <c r="AK125" i="4"/>
  <c r="AH124" i="4"/>
  <c r="D125" i="4" s="1"/>
  <c r="L125" i="4" s="1"/>
  <c r="U125" i="4" s="1"/>
  <c r="V125" i="4" s="1"/>
  <c r="E125" i="4"/>
  <c r="F125" i="4" l="1"/>
  <c r="W125" i="4"/>
  <c r="Y125" i="4"/>
  <c r="M125" i="4"/>
  <c r="Z125" i="4"/>
  <c r="X125" i="4" l="1"/>
  <c r="AA125" i="4" s="1"/>
  <c r="AB125" i="4" s="1"/>
  <c r="N125" i="4"/>
  <c r="P125" i="4"/>
  <c r="R125" i="4"/>
  <c r="Q125" i="4" l="1"/>
  <c r="S125" i="4" s="1"/>
  <c r="T125" i="4" s="1"/>
  <c r="G125" i="4"/>
  <c r="AC125" i="4"/>
  <c r="H126" i="4"/>
  <c r="K126" i="4" l="1"/>
  <c r="AI125" i="4"/>
  <c r="AJ125" i="4" s="1"/>
  <c r="AD125" i="4"/>
  <c r="AE125" i="4" s="1"/>
  <c r="AF125" i="4"/>
  <c r="AG125" i="4"/>
  <c r="C126" i="4" s="1"/>
  <c r="AL126" i="4" l="1"/>
  <c r="AK126" i="4"/>
  <c r="AH125" i="4"/>
  <c r="D126" i="4" s="1"/>
  <c r="B126" i="4"/>
  <c r="O127" i="4"/>
  <c r="L126" i="4" l="1"/>
  <c r="U126" i="4" s="1"/>
  <c r="V126" i="4" s="1"/>
  <c r="I126" i="4"/>
  <c r="E126" i="4"/>
  <c r="F126" i="4" l="1"/>
  <c r="Y126" i="4"/>
  <c r="W126" i="4"/>
  <c r="X126" i="4" s="1"/>
  <c r="M126" i="4"/>
  <c r="Z126" i="4"/>
  <c r="N126" i="4" l="1"/>
  <c r="Q126" i="4" s="1"/>
  <c r="P126" i="4"/>
  <c r="AA126" i="4"/>
  <c r="AB126" i="4" s="1"/>
  <c r="R126" i="4"/>
  <c r="S126" i="4" l="1"/>
  <c r="G126" i="4"/>
  <c r="AC126" i="4"/>
  <c r="H127" i="4"/>
  <c r="K127" i="4" l="1"/>
  <c r="AI126" i="4"/>
  <c r="AJ126" i="4" s="1"/>
  <c r="AD126" i="4"/>
  <c r="AE126" i="4" s="1"/>
  <c r="AG126" i="4"/>
  <c r="C127" i="4" s="1"/>
  <c r="AF126" i="4"/>
  <c r="B127" i="4" s="1"/>
  <c r="T126" i="4"/>
  <c r="O128" i="4"/>
  <c r="I127" i="4" l="1"/>
  <c r="AL127" i="4"/>
  <c r="AK127" i="4"/>
  <c r="AH126" i="4"/>
  <c r="D127" i="4" s="1"/>
  <c r="E127" i="4"/>
  <c r="F127" i="4" l="1"/>
  <c r="L127" i="4"/>
  <c r="U127" i="4" s="1"/>
  <c r="V127" i="4" s="1"/>
  <c r="M127" i="4" l="1"/>
  <c r="P127" i="4" s="1"/>
  <c r="W127" i="4"/>
  <c r="X127" i="4" s="1"/>
  <c r="Y127" i="4"/>
  <c r="Z127" i="4"/>
  <c r="R127" i="4"/>
  <c r="N127" i="4" l="1"/>
  <c r="Q127" i="4" s="1"/>
  <c r="S127" i="4" s="1"/>
  <c r="T127" i="4" s="1"/>
  <c r="AA127" i="4"/>
  <c r="AB127" i="4" s="1"/>
  <c r="AC127" i="4"/>
  <c r="H128" i="4"/>
  <c r="G127" i="4" l="1"/>
  <c r="AI127" i="4"/>
  <c r="AJ127" i="4" s="1"/>
  <c r="AD127" i="4"/>
  <c r="AE127" i="4" s="1"/>
  <c r="AF127" i="4"/>
  <c r="B128" i="4" s="1"/>
  <c r="AG127" i="4"/>
  <c r="C128" i="4" s="1"/>
  <c r="K128" i="4"/>
  <c r="O129" i="4"/>
  <c r="AK128" i="4" l="1"/>
  <c r="AL128" i="4"/>
  <c r="AH127" i="4"/>
  <c r="D128" i="4" s="1"/>
  <c r="I128" i="4"/>
  <c r="E128" i="4"/>
  <c r="F128" i="4" l="1"/>
  <c r="L128" i="4"/>
  <c r="U128" i="4" s="1"/>
  <c r="V128" i="4" s="1"/>
  <c r="M128" i="4" l="1"/>
  <c r="P128" i="4" s="1"/>
  <c r="W128" i="4"/>
  <c r="X128" i="4" s="1"/>
  <c r="Y128" i="4"/>
  <c r="R128" i="4"/>
  <c r="Z128" i="4"/>
  <c r="N128" i="4" l="1"/>
  <c r="Q128" i="4" s="1"/>
  <c r="S128" i="4" s="1"/>
  <c r="T128" i="4" s="1"/>
  <c r="AA128" i="4"/>
  <c r="AB128" i="4" s="1"/>
  <c r="AC128" i="4"/>
  <c r="H129" i="4"/>
  <c r="G128" i="4" l="1"/>
  <c r="K129" i="4"/>
  <c r="AD128" i="4"/>
  <c r="AE128" i="4" s="1"/>
  <c r="AG128" i="4"/>
  <c r="C129" i="4" s="1"/>
  <c r="AI128" i="4"/>
  <c r="AJ128" i="4" s="1"/>
  <c r="AF128" i="4"/>
  <c r="AH128" i="4" l="1"/>
  <c r="D129" i="4" s="1"/>
  <c r="L129" i="4" s="1"/>
  <c r="U129" i="4" s="1"/>
  <c r="V129" i="4" s="1"/>
  <c r="B129" i="4"/>
  <c r="I129" i="4" s="1"/>
  <c r="AL129" i="4"/>
  <c r="AK129" i="4"/>
  <c r="O130" i="4"/>
  <c r="E129" i="4"/>
  <c r="M129" i="4" l="1"/>
  <c r="P129" i="4" s="1"/>
  <c r="W129" i="4"/>
  <c r="Y129" i="4"/>
  <c r="F129" i="4"/>
  <c r="Z129" i="4"/>
  <c r="R129" i="4"/>
  <c r="N129" i="4" l="1"/>
  <c r="X129" i="4"/>
  <c r="AA129" i="4" s="1"/>
  <c r="AB129" i="4" s="1"/>
  <c r="Q129" i="4"/>
  <c r="S129" i="4" s="1"/>
  <c r="G129" i="4"/>
  <c r="H130" i="4"/>
  <c r="AC129" i="4"/>
  <c r="K130" i="4" l="1"/>
  <c r="AD129" i="4"/>
  <c r="AE129" i="4" s="1"/>
  <c r="AI129" i="4"/>
  <c r="AJ129" i="4" s="1"/>
  <c r="AG129" i="4"/>
  <c r="C130" i="4" s="1"/>
  <c r="AF129" i="4"/>
  <c r="T129" i="4"/>
  <c r="AH129" i="4" l="1"/>
  <c r="D130" i="4" s="1"/>
  <c r="L130" i="4" s="1"/>
  <c r="U130" i="4" s="1"/>
  <c r="V130" i="4" s="1"/>
  <c r="AL130" i="4"/>
  <c r="B130" i="4"/>
  <c r="AK130" i="4"/>
  <c r="O131" i="4"/>
  <c r="M130" i="4" l="1"/>
  <c r="P130" i="4" s="1"/>
  <c r="Y130" i="4"/>
  <c r="I130" i="4"/>
  <c r="W130" i="4"/>
  <c r="E130" i="4"/>
  <c r="R130" i="4"/>
  <c r="Z130" i="4"/>
  <c r="N130" i="4" l="1"/>
  <c r="Q130" i="4" s="1"/>
  <c r="S130" i="4" s="1"/>
  <c r="F130" i="4"/>
  <c r="H131" i="4"/>
  <c r="AC130" i="4"/>
  <c r="T130" i="4" l="1"/>
  <c r="G130" i="4"/>
  <c r="X130" i="4"/>
  <c r="AA130" i="4" s="1"/>
  <c r="AB130" i="4" s="1"/>
  <c r="K131" i="4"/>
  <c r="AI130" i="4"/>
  <c r="AJ130" i="4" s="1"/>
  <c r="AD130" i="4"/>
  <c r="AE130" i="4" s="1"/>
  <c r="AG130" i="4"/>
  <c r="C131" i="4" s="1"/>
  <c r="AF130" i="4"/>
  <c r="AH130" i="4" l="1"/>
  <c r="D131" i="4" s="1"/>
  <c r="L131" i="4" s="1"/>
  <c r="U131" i="4" s="1"/>
  <c r="V131" i="4" s="1"/>
  <c r="AK131" i="4"/>
  <c r="B131" i="4"/>
  <c r="AL131" i="4"/>
  <c r="O132" i="4"/>
  <c r="M131" i="4" l="1"/>
  <c r="N131" i="4" s="1"/>
  <c r="I131" i="4"/>
  <c r="W131" i="4"/>
  <c r="Y131" i="4"/>
  <c r="E131" i="4"/>
  <c r="Z131" i="4"/>
  <c r="P131" i="4" l="1"/>
  <c r="F131" i="4"/>
  <c r="G131" i="4" s="1"/>
  <c r="Q131" i="4"/>
  <c r="R131" i="4"/>
  <c r="X131" i="4" l="1"/>
  <c r="AA131" i="4" s="1"/>
  <c r="AB131" i="4" s="1"/>
  <c r="S131" i="4"/>
  <c r="AC131" i="4"/>
  <c r="H132" i="4"/>
  <c r="K132" i="4" l="1"/>
  <c r="AI131" i="4"/>
  <c r="AJ131" i="4" s="1"/>
  <c r="AD131" i="4"/>
  <c r="AE131" i="4" s="1"/>
  <c r="AF131" i="4"/>
  <c r="B132" i="4" s="1"/>
  <c r="AG131" i="4"/>
  <c r="C132" i="4" s="1"/>
  <c r="T131" i="4"/>
  <c r="O133" i="4"/>
  <c r="AH131" i="4" l="1"/>
  <c r="D132" i="4" s="1"/>
  <c r="L132" i="4" s="1"/>
  <c r="U132" i="4" s="1"/>
  <c r="V132" i="4" s="1"/>
  <c r="I132" i="4"/>
  <c r="AK132" i="4"/>
  <c r="AL132" i="4"/>
  <c r="E132" i="4"/>
  <c r="F132" i="4" l="1"/>
  <c r="Y132" i="4"/>
  <c r="W132" i="4"/>
  <c r="X132" i="4" s="1"/>
  <c r="M132" i="4"/>
  <c r="Z132" i="4"/>
  <c r="AA132" i="4" l="1"/>
  <c r="AB132" i="4" s="1"/>
  <c r="P132" i="4"/>
  <c r="N132" i="4"/>
  <c r="R132" i="4"/>
  <c r="G132" i="4" l="1"/>
  <c r="Q132" i="4"/>
  <c r="S132" i="4" s="1"/>
  <c r="T132" i="4" s="1"/>
  <c r="H133" i="4"/>
  <c r="AC132" i="4"/>
  <c r="K133" i="4" l="1"/>
  <c r="AD132" i="4"/>
  <c r="AE132" i="4" s="1"/>
  <c r="AI132" i="4"/>
  <c r="AJ132" i="4" s="1"/>
  <c r="AF132" i="4"/>
  <c r="AG132" i="4"/>
  <c r="C133" i="4" s="1"/>
  <c r="AL133" i="4" l="1"/>
  <c r="AH132" i="4"/>
  <c r="D133" i="4" s="1"/>
  <c r="L133" i="4" s="1"/>
  <c r="U133" i="4" s="1"/>
  <c r="V133" i="4" s="1"/>
  <c r="B133" i="4"/>
  <c r="AK133" i="4"/>
  <c r="O134" i="4"/>
  <c r="M133" i="4" l="1"/>
  <c r="P133" i="4" s="1"/>
  <c r="I133" i="4"/>
  <c r="Y133" i="4"/>
  <c r="W133" i="4"/>
  <c r="E133" i="4"/>
  <c r="R133" i="4"/>
  <c r="Z133" i="4"/>
  <c r="N133" i="4" l="1"/>
  <c r="Q133" i="4" s="1"/>
  <c r="S133" i="4" s="1"/>
  <c r="F133" i="4"/>
  <c r="X133" i="4" s="1"/>
  <c r="AA133" i="4" s="1"/>
  <c r="AB133" i="4" s="1"/>
  <c r="H134" i="4"/>
  <c r="AC133" i="4"/>
  <c r="G133" i="4" l="1"/>
  <c r="AD133" i="4"/>
  <c r="AE133" i="4" s="1"/>
  <c r="AI133" i="4"/>
  <c r="AJ133" i="4" s="1"/>
  <c r="AG133" i="4"/>
  <c r="C134" i="4" s="1"/>
  <c r="AF133" i="4"/>
  <c r="K134" i="4"/>
  <c r="T133" i="4"/>
  <c r="AK134" i="4" l="1"/>
  <c r="AL134" i="4"/>
  <c r="AH133" i="4"/>
  <c r="D134" i="4" s="1"/>
  <c r="L134" i="4" s="1"/>
  <c r="U134" i="4" s="1"/>
  <c r="V134" i="4" s="1"/>
  <c r="B134" i="4"/>
  <c r="O135" i="4"/>
  <c r="M134" i="4" l="1"/>
  <c r="P134" i="4" s="1"/>
  <c r="I134" i="4"/>
  <c r="W134" i="4"/>
  <c r="Y134" i="4"/>
  <c r="E134" i="4"/>
  <c r="Z134" i="4"/>
  <c r="R134" i="4"/>
  <c r="N134" i="4" l="1"/>
  <c r="Q134" i="4" s="1"/>
  <c r="S134" i="4" s="1"/>
  <c r="T134" i="4" s="1"/>
  <c r="F134" i="4"/>
  <c r="X134" i="4" s="1"/>
  <c r="AA134" i="4" s="1"/>
  <c r="AB134" i="4" s="1"/>
  <c r="AC134" i="4"/>
  <c r="H135" i="4"/>
  <c r="G134" i="4" l="1"/>
  <c r="K135" i="4"/>
  <c r="AG134" i="4"/>
  <c r="C135" i="4" s="1"/>
  <c r="AF134" i="4"/>
  <c r="AD134" i="4"/>
  <c r="AE134" i="4" s="1"/>
  <c r="AI134" i="4"/>
  <c r="AJ134" i="4" s="1"/>
  <c r="AH134" i="4" l="1"/>
  <c r="D135" i="4" s="1"/>
  <c r="L135" i="4" s="1"/>
  <c r="U135" i="4" s="1"/>
  <c r="V135" i="4" s="1"/>
  <c r="B135" i="4"/>
  <c r="AK135" i="4"/>
  <c r="AL135" i="4"/>
  <c r="O136" i="4"/>
  <c r="M135" i="4" l="1"/>
  <c r="P135" i="4" s="1"/>
  <c r="W135" i="4"/>
  <c r="I135" i="4"/>
  <c r="Y135" i="4"/>
  <c r="E135" i="4"/>
  <c r="R135" i="4"/>
  <c r="Z135" i="4"/>
  <c r="N135" i="4" l="1"/>
  <c r="F135" i="4"/>
  <c r="X135" i="4" s="1"/>
  <c r="AA135" i="4" s="1"/>
  <c r="AB135" i="4" s="1"/>
  <c r="Q135" i="4"/>
  <c r="S135" i="4" s="1"/>
  <c r="AC135" i="4"/>
  <c r="H136" i="4"/>
  <c r="G135" i="4" l="1"/>
  <c r="K136" i="4"/>
  <c r="AF135" i="4"/>
  <c r="AG135" i="4"/>
  <c r="C136" i="4" s="1"/>
  <c r="AD135" i="4"/>
  <c r="AE135" i="4" s="1"/>
  <c r="AI135" i="4"/>
  <c r="AJ135" i="4" s="1"/>
  <c r="T135" i="4"/>
  <c r="AH135" i="4" l="1"/>
  <c r="D136" i="4" s="1"/>
  <c r="L136" i="4" s="1"/>
  <c r="U136" i="4" s="1"/>
  <c r="V136" i="4" s="1"/>
  <c r="AK136" i="4"/>
  <c r="B136" i="4"/>
  <c r="AL136" i="4"/>
  <c r="O137" i="4"/>
  <c r="M136" i="4" l="1"/>
  <c r="P136" i="4" s="1"/>
  <c r="Y136" i="4"/>
  <c r="W136" i="4"/>
  <c r="I136" i="4"/>
  <c r="E136" i="4"/>
  <c r="Z136" i="4"/>
  <c r="R136" i="4"/>
  <c r="N136" i="4" l="1"/>
  <c r="Q136" i="4" s="1"/>
  <c r="S136" i="4" s="1"/>
  <c r="T136" i="4" s="1"/>
  <c r="F136" i="4"/>
  <c r="X136" i="4" s="1"/>
  <c r="AA136" i="4" s="1"/>
  <c r="AB136" i="4" s="1"/>
  <c r="H137" i="4"/>
  <c r="AC136" i="4"/>
  <c r="G136" i="4" l="1"/>
  <c r="K137" i="4"/>
  <c r="AF136" i="4"/>
  <c r="B137" i="4" s="1"/>
  <c r="AI136" i="4"/>
  <c r="AJ136" i="4" s="1"/>
  <c r="AD136" i="4"/>
  <c r="AE136" i="4" s="1"/>
  <c r="AG136" i="4"/>
  <c r="C137" i="4" s="1"/>
  <c r="O138" i="4"/>
  <c r="AK137" i="4" l="1"/>
  <c r="AH136" i="4"/>
  <c r="D137" i="4" s="1"/>
  <c r="L137" i="4" s="1"/>
  <c r="U137" i="4" s="1"/>
  <c r="V137" i="4" s="1"/>
  <c r="Y137" i="4" s="1"/>
  <c r="AL137" i="4"/>
  <c r="I137" i="4"/>
  <c r="E137" i="4"/>
  <c r="Z137" i="4"/>
  <c r="W137" i="4" l="1"/>
  <c r="M137" i="4"/>
  <c r="F137" i="4"/>
  <c r="X137" i="4" l="1"/>
  <c r="AA137" i="4" s="1"/>
  <c r="AB137" i="4" s="1"/>
  <c r="N137" i="4"/>
  <c r="P137" i="4"/>
  <c r="R137" i="4"/>
  <c r="G137" i="4" l="1"/>
  <c r="Q137" i="4"/>
  <c r="S137" i="4" s="1"/>
  <c r="H138" i="4"/>
  <c r="AC137" i="4"/>
  <c r="K138" i="4" l="1"/>
  <c r="AD137" i="4"/>
  <c r="AE137" i="4" s="1"/>
  <c r="AG137" i="4"/>
  <c r="C138" i="4" s="1"/>
  <c r="AF137" i="4"/>
  <c r="AI137" i="4"/>
  <c r="AJ137" i="4" s="1"/>
  <c r="T137" i="4"/>
  <c r="AH137" i="4" l="1"/>
  <c r="D138" i="4" s="1"/>
  <c r="L138" i="4" s="1"/>
  <c r="U138" i="4" s="1"/>
  <c r="V138" i="4" s="1"/>
  <c r="AL138" i="4"/>
  <c r="AK138" i="4"/>
  <c r="B138" i="4"/>
  <c r="O139" i="4"/>
  <c r="M138" i="4" l="1"/>
  <c r="N138" i="4" s="1"/>
  <c r="I138" i="4"/>
  <c r="Y138" i="4"/>
  <c r="W138" i="4"/>
  <c r="E138" i="4"/>
  <c r="Z138" i="4"/>
  <c r="P138" i="4" l="1"/>
  <c r="F138" i="4"/>
  <c r="Q138" i="4"/>
  <c r="R138" i="4"/>
  <c r="S138" i="4" l="1"/>
  <c r="T138" i="4" s="1"/>
  <c r="X138" i="4"/>
  <c r="AA138" i="4" s="1"/>
  <c r="AB138" i="4" s="1"/>
  <c r="G138" i="4"/>
  <c r="H139" i="4"/>
  <c r="AC138" i="4"/>
  <c r="K139" i="4" l="1"/>
  <c r="AI138" i="4"/>
  <c r="AF138" i="4"/>
  <c r="AD138" i="4"/>
  <c r="AE138" i="4" s="1"/>
  <c r="AG138" i="4"/>
  <c r="C139" i="4" s="1"/>
  <c r="AH138" i="4" l="1"/>
  <c r="D139" i="4" s="1"/>
  <c r="B139" i="4"/>
  <c r="AJ138" i="4"/>
  <c r="AK139" i="4"/>
  <c r="AL139" i="4"/>
  <c r="O140" i="4"/>
  <c r="I139" i="4" l="1"/>
  <c r="L139" i="4"/>
  <c r="U139" i="4" s="1"/>
  <c r="V139" i="4" s="1"/>
  <c r="M139" i="4"/>
  <c r="E139" i="4"/>
  <c r="F139" i="4" l="1"/>
  <c r="P139" i="4"/>
  <c r="N139" i="4"/>
  <c r="W139" i="4"/>
  <c r="Y139" i="4"/>
  <c r="Z139" i="4"/>
  <c r="R139" i="4"/>
  <c r="G139" i="4" l="1"/>
  <c r="Q139" i="4"/>
  <c r="S139" i="4" s="1"/>
  <c r="X139" i="4"/>
  <c r="AA139" i="4" s="1"/>
  <c r="AB139" i="4" s="1"/>
  <c r="H140" i="4"/>
  <c r="AC139" i="4"/>
  <c r="AI139" i="4" l="1"/>
  <c r="AJ139" i="4" s="1"/>
  <c r="AG139" i="4"/>
  <c r="C140" i="4" s="1"/>
  <c r="AD139" i="4"/>
  <c r="AE139" i="4" s="1"/>
  <c r="AF139" i="4"/>
  <c r="K140" i="4"/>
  <c r="T139" i="4"/>
  <c r="AL140" i="4" l="1"/>
  <c r="B140" i="4"/>
  <c r="AH139" i="4"/>
  <c r="D140" i="4" s="1"/>
  <c r="AK140" i="4"/>
  <c r="O141" i="4"/>
  <c r="L140" i="4" l="1"/>
  <c r="U140" i="4" s="1"/>
  <c r="V140" i="4" s="1"/>
  <c r="I140" i="4"/>
  <c r="E140" i="4"/>
  <c r="F140" i="4" l="1"/>
  <c r="Y140" i="4"/>
  <c r="W140" i="4"/>
  <c r="M140" i="4"/>
  <c r="Z140" i="4"/>
  <c r="X140" i="4" l="1"/>
  <c r="N140" i="4"/>
  <c r="G140" i="4" s="1"/>
  <c r="P140" i="4"/>
  <c r="AA140" i="4"/>
  <c r="AB140" i="4" s="1"/>
  <c r="R140" i="4"/>
  <c r="Q140" i="4" l="1"/>
  <c r="S140" i="4" s="1"/>
  <c r="H141" i="4"/>
  <c r="AC140" i="4"/>
  <c r="K141" i="4" l="1"/>
  <c r="AD140" i="4"/>
  <c r="AE140" i="4" s="1"/>
  <c r="AG140" i="4"/>
  <c r="C141" i="4" s="1"/>
  <c r="AF140" i="4"/>
  <c r="AI140" i="4"/>
  <c r="AJ140" i="4" s="1"/>
  <c r="T140" i="4"/>
  <c r="AL141" i="4" l="1"/>
  <c r="AK141" i="4"/>
  <c r="AH140" i="4"/>
  <c r="D141" i="4" s="1"/>
  <c r="B141" i="4"/>
  <c r="O142" i="4"/>
  <c r="I141" i="4" l="1"/>
  <c r="L141" i="4"/>
  <c r="U141" i="4" s="1"/>
  <c r="V141" i="4" s="1"/>
  <c r="E141" i="4"/>
  <c r="F141" i="4" l="1"/>
  <c r="Y141" i="4"/>
  <c r="W141" i="4"/>
  <c r="X141" i="4" s="1"/>
  <c r="M141" i="4"/>
  <c r="Z141" i="4"/>
  <c r="AA141" i="4" l="1"/>
  <c r="AB141" i="4" s="1"/>
  <c r="P141" i="4"/>
  <c r="N141" i="4"/>
  <c r="G141" i="4" s="1"/>
  <c r="R141" i="4"/>
  <c r="Q141" i="4" l="1"/>
  <c r="S141" i="4" s="1"/>
  <c r="H142" i="4"/>
  <c r="AC141" i="4"/>
  <c r="K142" i="4" l="1"/>
  <c r="AD141" i="4"/>
  <c r="AE141" i="4" s="1"/>
  <c r="AF141" i="4"/>
  <c r="AG141" i="4"/>
  <c r="C142" i="4" s="1"/>
  <c r="AI141" i="4"/>
  <c r="AJ141" i="4" s="1"/>
  <c r="T141" i="4"/>
  <c r="AH141" i="4" l="1"/>
  <c r="D142" i="4" s="1"/>
  <c r="L142" i="4" s="1"/>
  <c r="U142" i="4" s="1"/>
  <c r="V142" i="4" s="1"/>
  <c r="B142" i="4"/>
  <c r="AK142" i="4"/>
  <c r="AL142" i="4"/>
  <c r="O143" i="4"/>
  <c r="M142" i="4" l="1"/>
  <c r="N142" i="4" s="1"/>
  <c r="I142" i="4"/>
  <c r="W142" i="4"/>
  <c r="Y142" i="4"/>
  <c r="E142" i="4"/>
  <c r="Z142" i="4"/>
  <c r="P142" i="4" l="1"/>
  <c r="F142" i="4"/>
  <c r="G142" i="4" s="1"/>
  <c r="Q142" i="4"/>
  <c r="R142" i="4"/>
  <c r="S142" i="4" l="1"/>
  <c r="X142" i="4"/>
  <c r="AA142" i="4" s="1"/>
  <c r="AB142" i="4" s="1"/>
  <c r="T142" i="4"/>
  <c r="AC142" i="4"/>
  <c r="H143" i="4"/>
  <c r="K143" i="4" l="1"/>
  <c r="AF142" i="4"/>
  <c r="B143" i="4" s="1"/>
  <c r="AD142" i="4"/>
  <c r="AE142" i="4" s="1"/>
  <c r="AI142" i="4"/>
  <c r="AJ142" i="4" s="1"/>
  <c r="AG142" i="4"/>
  <c r="C143" i="4" s="1"/>
  <c r="O144" i="4"/>
  <c r="AL143" i="4" l="1"/>
  <c r="AK143" i="4"/>
  <c r="AH142" i="4"/>
  <c r="D143" i="4" s="1"/>
  <c r="L143" i="4" s="1"/>
  <c r="U143" i="4" s="1"/>
  <c r="V143" i="4" s="1"/>
  <c r="Y143" i="4" s="1"/>
  <c r="I143" i="4"/>
  <c r="E143" i="4"/>
  <c r="Z143" i="4"/>
  <c r="W143" i="4" l="1"/>
  <c r="M143" i="4"/>
  <c r="N143" i="4" s="1"/>
  <c r="F143" i="4"/>
  <c r="P143" i="4" l="1"/>
  <c r="G143" i="4"/>
  <c r="Q143" i="4"/>
  <c r="X143" i="4"/>
  <c r="AA143" i="4" s="1"/>
  <c r="AB143" i="4" s="1"/>
  <c r="R143" i="4"/>
  <c r="S143" i="4" l="1"/>
  <c r="AC143" i="4"/>
  <c r="H144" i="4"/>
  <c r="K144" i="4" l="1"/>
  <c r="AF143" i="4"/>
  <c r="AD143" i="4"/>
  <c r="AE143" i="4" s="1"/>
  <c r="AI143" i="4"/>
  <c r="AK144" i="4" s="1"/>
  <c r="AG143" i="4"/>
  <c r="C144" i="4" s="1"/>
  <c r="T143" i="4"/>
  <c r="B144" i="4"/>
  <c r="O145" i="4"/>
  <c r="AH143" i="4" l="1"/>
  <c r="D144" i="4" s="1"/>
  <c r="AL144" i="4"/>
  <c r="AJ143" i="4"/>
  <c r="I144" i="4"/>
  <c r="L144" i="4"/>
  <c r="U144" i="4" s="1"/>
  <c r="V144" i="4" s="1"/>
  <c r="E144" i="4"/>
  <c r="M144" i="4" l="1"/>
  <c r="P144" i="4" s="1"/>
  <c r="F144" i="4"/>
  <c r="Y144" i="4"/>
  <c r="W144" i="4"/>
  <c r="X144" i="4" s="1"/>
  <c r="R144" i="4"/>
  <c r="Z144" i="4"/>
  <c r="N144" i="4" l="1"/>
  <c r="Q144" i="4" s="1"/>
  <c r="S144" i="4" s="1"/>
  <c r="AA144" i="4"/>
  <c r="AB144" i="4" s="1"/>
  <c r="H145" i="4"/>
  <c r="AC144" i="4"/>
  <c r="G144" i="4" l="1"/>
  <c r="AD144" i="4"/>
  <c r="AE144" i="4" s="1"/>
  <c r="AI144" i="4"/>
  <c r="AJ144" i="4" s="1"/>
  <c r="AG144" i="4"/>
  <c r="C145" i="4" s="1"/>
  <c r="AF144" i="4"/>
  <c r="B145" i="4" s="1"/>
  <c r="K145" i="4"/>
  <c r="AL145" i="4"/>
  <c r="T144" i="4"/>
  <c r="O146" i="4"/>
  <c r="I145" i="4" l="1"/>
  <c r="AK145" i="4"/>
  <c r="AH144" i="4"/>
  <c r="D145" i="4" s="1"/>
  <c r="E145" i="4"/>
  <c r="F145" i="4" l="1"/>
  <c r="L145" i="4"/>
  <c r="U145" i="4" s="1"/>
  <c r="V145" i="4" s="1"/>
  <c r="Y145" i="4" l="1"/>
  <c r="W145" i="4"/>
  <c r="X145" i="4" s="1"/>
  <c r="M145" i="4"/>
  <c r="Z145" i="4"/>
  <c r="N145" i="4" l="1"/>
  <c r="Q145" i="4" s="1"/>
  <c r="P145" i="4"/>
  <c r="AA145" i="4"/>
  <c r="AB145" i="4" s="1"/>
  <c r="R145" i="4"/>
  <c r="S145" i="4" l="1"/>
  <c r="G145" i="4"/>
  <c r="AC145" i="4"/>
  <c r="H146" i="4"/>
  <c r="K146" i="4" l="1"/>
  <c r="AF145" i="4"/>
  <c r="AI145" i="4"/>
  <c r="AJ145" i="4" s="1"/>
  <c r="AD145" i="4"/>
  <c r="AE145" i="4" s="1"/>
  <c r="AG145" i="4"/>
  <c r="C146" i="4" s="1"/>
  <c r="T145" i="4"/>
  <c r="AH145" i="4" l="1"/>
  <c r="D146" i="4" s="1"/>
  <c r="L146" i="4" s="1"/>
  <c r="U146" i="4" s="1"/>
  <c r="V146" i="4" s="1"/>
  <c r="AL146" i="4"/>
  <c r="AK146" i="4"/>
  <c r="B146" i="4"/>
  <c r="O147" i="4"/>
  <c r="Y146" i="4" l="1"/>
  <c r="M146" i="4"/>
  <c r="P146" i="4" s="1"/>
  <c r="W146" i="4"/>
  <c r="I146" i="4"/>
  <c r="Z146" i="4"/>
  <c r="E146" i="4"/>
  <c r="R146" i="4"/>
  <c r="N146" i="4" l="1"/>
  <c r="Q146" i="4" s="1"/>
  <c r="S146" i="4" s="1"/>
  <c r="T146" i="4" s="1"/>
  <c r="F146" i="4"/>
  <c r="H147" i="4"/>
  <c r="K147" i="4" l="1"/>
  <c r="X146" i="4"/>
  <c r="AA146" i="4" s="1"/>
  <c r="AB146" i="4" s="1"/>
  <c r="G146" i="4"/>
  <c r="AC146" i="4"/>
  <c r="AD146" i="4" l="1"/>
  <c r="AE146" i="4" s="1"/>
  <c r="AG146" i="4"/>
  <c r="C147" i="4" s="1"/>
  <c r="AI146" i="4"/>
  <c r="AF146" i="4"/>
  <c r="AJ146" i="4" l="1"/>
  <c r="AL147" i="4"/>
  <c r="AK147" i="4"/>
  <c r="AH146" i="4"/>
  <c r="D147" i="4" s="1"/>
  <c r="B147" i="4"/>
  <c r="O148" i="4"/>
  <c r="L147" i="4" l="1"/>
  <c r="U147" i="4" s="1"/>
  <c r="V147" i="4" s="1"/>
  <c r="I147" i="4"/>
  <c r="E147" i="4"/>
  <c r="M147" i="4" l="1"/>
  <c r="P147" i="4" s="1"/>
  <c r="F147" i="4"/>
  <c r="W147" i="4"/>
  <c r="Y147" i="4"/>
  <c r="Z147" i="4"/>
  <c r="R147" i="4"/>
  <c r="N147" i="4" l="1"/>
  <c r="Q147" i="4" s="1"/>
  <c r="S147" i="4" s="1"/>
  <c r="T147" i="4" s="1"/>
  <c r="X147" i="4"/>
  <c r="AA147" i="4" s="1"/>
  <c r="AB147" i="4" s="1"/>
  <c r="AC147" i="4"/>
  <c r="H148" i="4"/>
  <c r="G147" i="4" l="1"/>
  <c r="K148" i="4"/>
  <c r="AI147" i="4"/>
  <c r="AJ147" i="4" s="1"/>
  <c r="AD147" i="4"/>
  <c r="AE147" i="4" s="1"/>
  <c r="AG147" i="4"/>
  <c r="C148" i="4" s="1"/>
  <c r="AF147" i="4"/>
  <c r="AH147" i="4" l="1"/>
  <c r="D148" i="4" s="1"/>
  <c r="L148" i="4" s="1"/>
  <c r="U148" i="4" s="1"/>
  <c r="V148" i="4" s="1"/>
  <c r="AL148" i="4"/>
  <c r="B148" i="4"/>
  <c r="AK148" i="4"/>
  <c r="O149" i="4"/>
  <c r="M148" i="4" l="1"/>
  <c r="N148" i="4" s="1"/>
  <c r="W148" i="4"/>
  <c r="I148" i="4"/>
  <c r="Y148" i="4"/>
  <c r="E148" i="4"/>
  <c r="Z148" i="4"/>
  <c r="P148" i="4" l="1"/>
  <c r="F148" i="4"/>
  <c r="Q148" i="4"/>
  <c r="R148" i="4"/>
  <c r="S148" i="4" l="1"/>
  <c r="T148" i="4" s="1"/>
  <c r="G148" i="4"/>
  <c r="X148" i="4"/>
  <c r="AA148" i="4" s="1"/>
  <c r="AB148" i="4" s="1"/>
  <c r="H149" i="4"/>
  <c r="AC148" i="4"/>
  <c r="K149" i="4" l="1"/>
  <c r="AI148" i="4"/>
  <c r="AD148" i="4"/>
  <c r="AE148" i="4" s="1"/>
  <c r="AG148" i="4"/>
  <c r="C149" i="4" s="1"/>
  <c r="AF148" i="4"/>
  <c r="B149" i="4" l="1"/>
  <c r="AH148" i="4"/>
  <c r="D149" i="4" s="1"/>
  <c r="AJ148" i="4"/>
  <c r="AK149" i="4"/>
  <c r="AL149" i="4"/>
  <c r="O150" i="4"/>
  <c r="L149" i="4" l="1"/>
  <c r="U149" i="4" s="1"/>
  <c r="V149" i="4" s="1"/>
  <c r="I149" i="4"/>
  <c r="E149" i="4"/>
  <c r="F149" i="4" l="1"/>
  <c r="M149" i="4"/>
  <c r="Y149" i="4"/>
  <c r="W149" i="4"/>
  <c r="Z149" i="4"/>
  <c r="X149" i="4" l="1"/>
  <c r="AA149" i="4" s="1"/>
  <c r="AB149" i="4" s="1"/>
  <c r="P149" i="4"/>
  <c r="N149" i="4"/>
  <c r="Q149" i="4" s="1"/>
  <c r="R149" i="4"/>
  <c r="S149" i="4" l="1"/>
  <c r="T149" i="4" s="1"/>
  <c r="G149" i="4"/>
  <c r="AC149" i="4"/>
  <c r="H150" i="4"/>
  <c r="K150" i="4" l="1"/>
  <c r="AI149" i="4"/>
  <c r="AJ149" i="4" s="1"/>
  <c r="AD149" i="4"/>
  <c r="AE149" i="4" s="1"/>
  <c r="AG149" i="4"/>
  <c r="C150" i="4" s="1"/>
  <c r="AF149" i="4"/>
  <c r="AK150" i="4" l="1"/>
  <c r="AL150" i="4"/>
  <c r="B150" i="4"/>
  <c r="AH149" i="4"/>
  <c r="D150" i="4" s="1"/>
  <c r="O151" i="4"/>
  <c r="L150" i="4" l="1"/>
  <c r="U150" i="4" s="1"/>
  <c r="V150" i="4" s="1"/>
  <c r="I150" i="4"/>
  <c r="E150" i="4"/>
  <c r="F150" i="4" l="1"/>
  <c r="Y150" i="4"/>
  <c r="W150" i="4"/>
  <c r="M150" i="4"/>
  <c r="Z150" i="4"/>
  <c r="N150" i="4" l="1"/>
  <c r="Q150" i="4" s="1"/>
  <c r="P150" i="4"/>
  <c r="X150" i="4"/>
  <c r="AA150" i="4" s="1"/>
  <c r="AB150" i="4" s="1"/>
  <c r="G150" i="4"/>
  <c r="R150" i="4"/>
  <c r="S150" i="4" l="1"/>
  <c r="T150" i="4" s="1"/>
  <c r="AC150" i="4"/>
  <c r="H151" i="4"/>
  <c r="K151" i="4" l="1"/>
  <c r="AI150" i="4"/>
  <c r="AJ150" i="4" s="1"/>
  <c r="AD150" i="4"/>
  <c r="AE150" i="4" s="1"/>
  <c r="AG150" i="4"/>
  <c r="C151" i="4" s="1"/>
  <c r="AF150" i="4"/>
  <c r="B151" i="4" s="1"/>
  <c r="O152" i="4"/>
  <c r="I151" i="4" l="1"/>
  <c r="AH150" i="4"/>
  <c r="D151" i="4" s="1"/>
  <c r="AL151" i="4"/>
  <c r="AK151" i="4"/>
  <c r="E151" i="4"/>
  <c r="F151" i="4" l="1"/>
  <c r="L151" i="4"/>
  <c r="U151" i="4" s="1"/>
  <c r="V151" i="4" s="1"/>
  <c r="M151" i="4" l="1"/>
  <c r="W151" i="4"/>
  <c r="X151" i="4" s="1"/>
  <c r="Y151" i="4"/>
  <c r="P151" i="4"/>
  <c r="N151" i="4"/>
  <c r="Q151" i="4" s="1"/>
  <c r="R151" i="4"/>
  <c r="Z151" i="4"/>
  <c r="G151" i="4" l="1"/>
  <c r="S151" i="4"/>
  <c r="AA151" i="4"/>
  <c r="AB151" i="4" s="1"/>
  <c r="T151" i="4"/>
  <c r="AC151" i="4"/>
  <c r="H152" i="4"/>
  <c r="AD151" i="4" l="1"/>
  <c r="AE151" i="4" s="1"/>
  <c r="AI151" i="4"/>
  <c r="AJ151" i="4" s="1"/>
  <c r="AF151" i="4"/>
  <c r="B152" i="4" s="1"/>
  <c r="AG151" i="4"/>
  <c r="C152" i="4" s="1"/>
  <c r="K152" i="4"/>
  <c r="O153" i="4"/>
  <c r="AL152" i="4" l="1"/>
  <c r="AH151" i="4"/>
  <c r="D152" i="4" s="1"/>
  <c r="L152" i="4" s="1"/>
  <c r="U152" i="4" s="1"/>
  <c r="V152" i="4" s="1"/>
  <c r="AK152" i="4"/>
  <c r="I152" i="4"/>
  <c r="E152" i="4"/>
  <c r="F152" i="4" l="1"/>
  <c r="Y152" i="4"/>
  <c r="W152" i="4"/>
  <c r="M152" i="4"/>
  <c r="Z152" i="4"/>
  <c r="P152" i="4" l="1"/>
  <c r="N152" i="4"/>
  <c r="Q152" i="4" s="1"/>
  <c r="X152" i="4"/>
  <c r="AA152" i="4" s="1"/>
  <c r="AB152" i="4" s="1"/>
  <c r="R152" i="4"/>
  <c r="S152" i="4" l="1"/>
  <c r="T152" i="4" s="1"/>
  <c r="G152" i="4"/>
  <c r="H153" i="4"/>
  <c r="AC152" i="4"/>
  <c r="K153" i="4" l="1"/>
  <c r="AI152" i="4"/>
  <c r="AJ152" i="4" s="1"/>
  <c r="AG152" i="4"/>
  <c r="C153" i="4" s="1"/>
  <c r="AD152" i="4"/>
  <c r="AE152" i="4" s="1"/>
  <c r="AF152" i="4"/>
  <c r="AH152" i="4" l="1"/>
  <c r="D153" i="4" s="1"/>
  <c r="L153" i="4" s="1"/>
  <c r="U153" i="4" s="1"/>
  <c r="V153" i="4" s="1"/>
  <c r="AL153" i="4"/>
  <c r="AK153" i="4"/>
  <c r="B153" i="4"/>
  <c r="O154" i="4"/>
  <c r="Y153" i="4" l="1"/>
  <c r="M153" i="4"/>
  <c r="P153" i="4" s="1"/>
  <c r="I153" i="4"/>
  <c r="W153" i="4"/>
  <c r="Z153" i="4"/>
  <c r="R153" i="4"/>
  <c r="E153" i="4"/>
  <c r="N153" i="4" l="1"/>
  <c r="F153" i="4"/>
  <c r="Q153" i="4"/>
  <c r="S153" i="4" s="1"/>
  <c r="H154" i="4"/>
  <c r="K154" i="4" l="1"/>
  <c r="T153" i="4"/>
  <c r="G153" i="4"/>
  <c r="X153" i="4"/>
  <c r="AA153" i="4" s="1"/>
  <c r="AB153" i="4" s="1"/>
  <c r="AC153" i="4"/>
  <c r="AI153" i="4" l="1"/>
  <c r="AD153" i="4"/>
  <c r="AE153" i="4" s="1"/>
  <c r="AG153" i="4"/>
  <c r="C154" i="4" s="1"/>
  <c r="AF153" i="4"/>
  <c r="B154" i="4" l="1"/>
  <c r="AH153" i="4"/>
  <c r="D154" i="4" s="1"/>
  <c r="AJ153" i="4"/>
  <c r="AL154" i="4"/>
  <c r="AK154" i="4"/>
  <c r="O155" i="4"/>
  <c r="L154" i="4" l="1"/>
  <c r="U154" i="4" s="1"/>
  <c r="V154" i="4" s="1"/>
  <c r="I154" i="4"/>
  <c r="E154" i="4"/>
  <c r="F154" i="4" l="1"/>
  <c r="W154" i="4"/>
  <c r="Y154" i="4"/>
  <c r="M154" i="4"/>
  <c r="Z154" i="4"/>
  <c r="X154" i="4" l="1"/>
  <c r="AA154" i="4" s="1"/>
  <c r="AB154" i="4" s="1"/>
  <c r="N154" i="4"/>
  <c r="G154" i="4" s="1"/>
  <c r="P154" i="4"/>
  <c r="R154" i="4"/>
  <c r="Q154" i="4" l="1"/>
  <c r="S154" i="4" s="1"/>
  <c r="T154" i="4" s="1"/>
  <c r="H155" i="4"/>
  <c r="AC154" i="4"/>
  <c r="K155" i="4" l="1"/>
  <c r="AI154" i="4"/>
  <c r="AJ154" i="4" s="1"/>
  <c r="AD154" i="4"/>
  <c r="AE154" i="4" s="1"/>
  <c r="AG154" i="4"/>
  <c r="C155" i="4" s="1"/>
  <c r="AF154" i="4"/>
  <c r="B155" i="4" s="1"/>
  <c r="O156" i="4"/>
  <c r="AH154" i="4" l="1"/>
  <c r="D155" i="4" s="1"/>
  <c r="AL155" i="4"/>
  <c r="I155" i="4"/>
  <c r="AK155" i="4"/>
  <c r="E155" i="4"/>
  <c r="F155" i="4" l="1"/>
  <c r="L155" i="4"/>
  <c r="U155" i="4" s="1"/>
  <c r="V155" i="4" s="1"/>
  <c r="Y155" i="4" l="1"/>
  <c r="W155" i="4"/>
  <c r="X155" i="4" s="1"/>
  <c r="M155" i="4"/>
  <c r="Z155" i="4"/>
  <c r="AA155" i="4" l="1"/>
  <c r="AB155" i="4" s="1"/>
  <c r="N155" i="4"/>
  <c r="P155" i="4"/>
  <c r="R155" i="4"/>
  <c r="Q155" i="4" l="1"/>
  <c r="S155" i="4" s="1"/>
  <c r="G155" i="4"/>
  <c r="H156" i="4"/>
  <c r="AC155" i="4"/>
  <c r="K156" i="4" l="1"/>
  <c r="AI155" i="4"/>
  <c r="AJ155" i="4" s="1"/>
  <c r="AD155" i="4"/>
  <c r="AE155" i="4" s="1"/>
  <c r="AG155" i="4"/>
  <c r="C156" i="4" s="1"/>
  <c r="AF155" i="4"/>
  <c r="T155" i="4"/>
  <c r="AH155" i="4" l="1"/>
  <c r="D156" i="4" s="1"/>
  <c r="L156" i="4" s="1"/>
  <c r="U156" i="4" s="1"/>
  <c r="V156" i="4" s="1"/>
  <c r="AL156" i="4"/>
  <c r="B156" i="4"/>
  <c r="AK156" i="4"/>
  <c r="O157" i="4"/>
  <c r="M156" i="4" l="1"/>
  <c r="N156" i="4" s="1"/>
  <c r="Y156" i="4"/>
  <c r="I156" i="4"/>
  <c r="W156" i="4"/>
  <c r="E156" i="4"/>
  <c r="Z156" i="4"/>
  <c r="P156" i="4" l="1"/>
  <c r="F156" i="4"/>
  <c r="X156" i="4" s="1"/>
  <c r="AA156" i="4" s="1"/>
  <c r="AB156" i="4" s="1"/>
  <c r="Q156" i="4"/>
  <c r="R156" i="4"/>
  <c r="S156" i="4" l="1"/>
  <c r="G156" i="4"/>
  <c r="T156" i="4"/>
  <c r="AC156" i="4"/>
  <c r="H157" i="4"/>
  <c r="K157" i="4" l="1"/>
  <c r="AF156" i="4"/>
  <c r="AD156" i="4"/>
  <c r="AE156" i="4" s="1"/>
  <c r="AI156" i="4"/>
  <c r="AJ156" i="4" s="1"/>
  <c r="AG156" i="4"/>
  <c r="C157" i="4" s="1"/>
  <c r="B157" i="4"/>
  <c r="O158" i="4"/>
  <c r="AH156" i="4" l="1"/>
  <c r="D157" i="4" s="1"/>
  <c r="L157" i="4" s="1"/>
  <c r="U157" i="4" s="1"/>
  <c r="V157" i="4" s="1"/>
  <c r="AK157" i="4"/>
  <c r="AL157" i="4"/>
  <c r="I157" i="4"/>
  <c r="E157" i="4"/>
  <c r="F157" i="4" l="1"/>
  <c r="M157" i="4"/>
  <c r="Y157" i="4"/>
  <c r="W157" i="4"/>
  <c r="Z157" i="4"/>
  <c r="X157" i="4" l="1"/>
  <c r="AA157" i="4" s="1"/>
  <c r="AB157" i="4" s="1"/>
  <c r="N157" i="4"/>
  <c r="G157" i="4" s="1"/>
  <c r="P157" i="4"/>
  <c r="R157" i="4"/>
  <c r="Q157" i="4" l="1"/>
  <c r="S157" i="4" s="1"/>
  <c r="AC157" i="4"/>
  <c r="H158" i="4"/>
  <c r="K158" i="4" l="1"/>
  <c r="AG157" i="4"/>
  <c r="C158" i="4" s="1"/>
  <c r="AD157" i="4"/>
  <c r="AE157" i="4" s="1"/>
  <c r="AI157" i="4"/>
  <c r="AJ157" i="4" s="1"/>
  <c r="AF157" i="4"/>
  <c r="T157" i="4"/>
  <c r="AH157" i="4" l="1"/>
  <c r="D158" i="4" s="1"/>
  <c r="L158" i="4" s="1"/>
  <c r="U158" i="4" s="1"/>
  <c r="V158" i="4" s="1"/>
  <c r="AK158" i="4"/>
  <c r="B158" i="4"/>
  <c r="AL158" i="4"/>
  <c r="O159" i="4"/>
  <c r="M158" i="4" l="1"/>
  <c r="P158" i="4" s="1"/>
  <c r="I158" i="4"/>
  <c r="W158" i="4"/>
  <c r="Y158" i="4"/>
  <c r="E158" i="4"/>
  <c r="Z158" i="4"/>
  <c r="R158" i="4"/>
  <c r="N158" i="4" l="1"/>
  <c r="Q158" i="4" s="1"/>
  <c r="S158" i="4" s="1"/>
  <c r="T158" i="4" s="1"/>
  <c r="F158" i="4"/>
  <c r="H159" i="4"/>
  <c r="K159" i="4" l="1"/>
  <c r="G158" i="4"/>
  <c r="X158" i="4"/>
  <c r="AA158" i="4" s="1"/>
  <c r="AB158" i="4" s="1"/>
  <c r="AC158" i="4"/>
  <c r="AI158" i="4" l="1"/>
  <c r="AD158" i="4"/>
  <c r="AE158" i="4" s="1"/>
  <c r="AG158" i="4"/>
  <c r="C159" i="4" s="1"/>
  <c r="AF158" i="4"/>
  <c r="B159" i="4" l="1"/>
  <c r="AH158" i="4"/>
  <c r="D159" i="4" s="1"/>
  <c r="AJ158" i="4"/>
  <c r="AK159" i="4"/>
  <c r="AL159" i="4"/>
  <c r="O160" i="4"/>
  <c r="L159" i="4" l="1"/>
  <c r="U159" i="4" s="1"/>
  <c r="V159" i="4" s="1"/>
  <c r="I159" i="4"/>
  <c r="E159" i="4"/>
  <c r="M159" i="4" l="1"/>
  <c r="P159" i="4" s="1"/>
  <c r="F159" i="4"/>
  <c r="Y159" i="4"/>
  <c r="W159" i="4"/>
  <c r="X159" i="4" s="1"/>
  <c r="Z159" i="4"/>
  <c r="R159" i="4"/>
  <c r="N159" i="4" l="1"/>
  <c r="Q159" i="4" s="1"/>
  <c r="S159" i="4" s="1"/>
  <c r="AA159" i="4"/>
  <c r="AB159" i="4" s="1"/>
  <c r="H160" i="4"/>
  <c r="AC159" i="4"/>
  <c r="G159" i="4" l="1"/>
  <c r="AD159" i="4"/>
  <c r="AE159" i="4" s="1"/>
  <c r="AI159" i="4"/>
  <c r="AG159" i="4"/>
  <c r="C160" i="4" s="1"/>
  <c r="AF159" i="4"/>
  <c r="K160" i="4"/>
  <c r="T159" i="4"/>
  <c r="AK160" i="4" l="1"/>
  <c r="AH159" i="4"/>
  <c r="D160" i="4" s="1"/>
  <c r="L160" i="4" s="1"/>
  <c r="U160" i="4" s="1"/>
  <c r="V160" i="4" s="1"/>
  <c r="AL160" i="4"/>
  <c r="AJ159" i="4"/>
  <c r="B160" i="4"/>
  <c r="O161" i="4"/>
  <c r="M160" i="4" l="1"/>
  <c r="P160" i="4" s="1"/>
  <c r="I160" i="4"/>
  <c r="W160" i="4"/>
  <c r="Y160" i="4"/>
  <c r="E160" i="4"/>
  <c r="R160" i="4"/>
  <c r="Z160" i="4"/>
  <c r="N160" i="4" l="1"/>
  <c r="Q160" i="4" s="1"/>
  <c r="S160" i="4" s="1"/>
  <c r="F160" i="4"/>
  <c r="X160" i="4" s="1"/>
  <c r="AA160" i="4" s="1"/>
  <c r="AB160" i="4" s="1"/>
  <c r="H161" i="4"/>
  <c r="AC160" i="4"/>
  <c r="G160" i="4" l="1"/>
  <c r="AI160" i="4"/>
  <c r="AJ160" i="4" s="1"/>
  <c r="AD160" i="4"/>
  <c r="AE160" i="4" s="1"/>
  <c r="AG160" i="4"/>
  <c r="C161" i="4" s="1"/>
  <c r="AF160" i="4"/>
  <c r="K161" i="4"/>
  <c r="T160" i="4"/>
  <c r="AK161" i="4" l="1"/>
  <c r="AH160" i="4"/>
  <c r="D161" i="4" s="1"/>
  <c r="L161" i="4" s="1"/>
  <c r="U161" i="4" s="1"/>
  <c r="V161" i="4" s="1"/>
  <c r="AL161" i="4"/>
  <c r="B161" i="4"/>
  <c r="O162" i="4"/>
  <c r="W161" i="4" l="1"/>
  <c r="M161" i="4"/>
  <c r="P161" i="4" s="1"/>
  <c r="I161" i="4"/>
  <c r="Y161" i="4"/>
  <c r="E161" i="4"/>
  <c r="R161" i="4"/>
  <c r="Z161" i="4"/>
  <c r="N161" i="4" l="1"/>
  <c r="Q161" i="4" s="1"/>
  <c r="S161" i="4" s="1"/>
  <c r="F161" i="4"/>
  <c r="H162" i="4"/>
  <c r="K162" i="4" l="1"/>
  <c r="G161" i="4"/>
  <c r="X161" i="4"/>
  <c r="AA161" i="4" s="1"/>
  <c r="AB161" i="4" s="1"/>
  <c r="T161" i="4"/>
  <c r="AC161" i="4"/>
  <c r="AD161" i="4" l="1"/>
  <c r="AE161" i="4" s="1"/>
  <c r="AI161" i="4"/>
  <c r="AG161" i="4"/>
  <c r="C162" i="4" s="1"/>
  <c r="AF161" i="4"/>
  <c r="AH161" i="4" l="1"/>
  <c r="D162" i="4" s="1"/>
  <c r="B162" i="4"/>
  <c r="AJ161" i="4"/>
  <c r="AK162" i="4"/>
  <c r="AL162" i="4"/>
  <c r="O163" i="4"/>
  <c r="I162" i="4" l="1"/>
  <c r="L162" i="4"/>
  <c r="U162" i="4" s="1"/>
  <c r="V162" i="4" s="1"/>
  <c r="E162" i="4"/>
  <c r="M162" i="4" l="1"/>
  <c r="N162" i="4" s="1"/>
  <c r="F162" i="4"/>
  <c r="W162" i="4"/>
  <c r="X162" i="4" s="1"/>
  <c r="Y162" i="4"/>
  <c r="P162" i="4"/>
  <c r="R162" i="4"/>
  <c r="Z162" i="4"/>
  <c r="G162" i="4" l="1"/>
  <c r="AA162" i="4"/>
  <c r="AB162" i="4" s="1"/>
  <c r="Q162" i="4"/>
  <c r="S162" i="4" s="1"/>
  <c r="H163" i="4"/>
  <c r="AC162" i="4"/>
  <c r="AD162" i="4" l="1"/>
  <c r="AE162" i="4" s="1"/>
  <c r="AI162" i="4"/>
  <c r="AJ162" i="4" s="1"/>
  <c r="AG162" i="4"/>
  <c r="C163" i="4" s="1"/>
  <c r="AF162" i="4"/>
  <c r="B163" i="4" s="1"/>
  <c r="K163" i="4"/>
  <c r="AL163" i="4"/>
  <c r="T162" i="4"/>
  <c r="O164" i="4"/>
  <c r="AK163" i="4" l="1"/>
  <c r="I163" i="4"/>
  <c r="AH162" i="4"/>
  <c r="D163" i="4" s="1"/>
  <c r="E163" i="4"/>
  <c r="F163" i="4" l="1"/>
  <c r="L163" i="4"/>
  <c r="U163" i="4" s="1"/>
  <c r="V163" i="4" s="1"/>
  <c r="M163" i="4" l="1"/>
  <c r="Y163" i="4"/>
  <c r="W163" i="4"/>
  <c r="X163" i="4" s="1"/>
  <c r="Z163" i="4"/>
  <c r="N163" i="4" l="1"/>
  <c r="P163" i="4"/>
  <c r="AA163" i="4"/>
  <c r="AB163" i="4" s="1"/>
  <c r="R163" i="4"/>
  <c r="G163" i="4" l="1"/>
  <c r="Q163" i="4"/>
  <c r="S163" i="4" s="1"/>
  <c r="T163" i="4" s="1"/>
  <c r="H164" i="4"/>
  <c r="AC163" i="4"/>
  <c r="K164" i="4" l="1"/>
  <c r="AF163" i="4"/>
  <c r="AG163" i="4"/>
  <c r="C164" i="4" s="1"/>
  <c r="AI163" i="4"/>
  <c r="AJ163" i="4" s="1"/>
  <c r="AD163" i="4"/>
  <c r="AE163" i="4" s="1"/>
  <c r="AK164" i="4" l="1"/>
  <c r="AL164" i="4"/>
  <c r="AH163" i="4"/>
  <c r="D164" i="4" s="1"/>
  <c r="B164" i="4"/>
  <c r="O165" i="4"/>
  <c r="L164" i="4" l="1"/>
  <c r="U164" i="4" s="1"/>
  <c r="V164" i="4" s="1"/>
  <c r="W164" i="4" s="1"/>
  <c r="I164" i="4"/>
  <c r="E164" i="4"/>
  <c r="Y164" i="4" l="1"/>
  <c r="M164" i="4"/>
  <c r="N164" i="4" s="1"/>
  <c r="Q164" i="4" s="1"/>
  <c r="F164" i="4"/>
  <c r="Z164" i="4"/>
  <c r="P164" i="4" l="1"/>
  <c r="X164" i="4"/>
  <c r="AA164" i="4" s="1"/>
  <c r="AB164" i="4" s="1"/>
  <c r="G164" i="4"/>
  <c r="R164" i="4"/>
  <c r="S164" i="4" l="1"/>
  <c r="T164" i="4" s="1"/>
  <c r="H165" i="4"/>
  <c r="AC164" i="4"/>
  <c r="AG164" i="4" l="1"/>
  <c r="C165" i="4" s="1"/>
  <c r="AF164" i="4"/>
  <c r="B165" i="4" s="1"/>
  <c r="AD164" i="4"/>
  <c r="AE164" i="4" s="1"/>
  <c r="AI164" i="4"/>
  <c r="AJ164" i="4" s="1"/>
  <c r="K165" i="4"/>
  <c r="O166" i="4"/>
  <c r="AK165" i="4" l="1"/>
  <c r="AH164" i="4"/>
  <c r="D165" i="4" s="1"/>
  <c r="L165" i="4" s="1"/>
  <c r="U165" i="4" s="1"/>
  <c r="V165" i="4" s="1"/>
  <c r="AL165" i="4"/>
  <c r="I165" i="4"/>
  <c r="E165" i="4"/>
  <c r="F165" i="4" l="1"/>
  <c r="M165" i="4"/>
  <c r="W165" i="4"/>
  <c r="Y165" i="4"/>
  <c r="Z165" i="4"/>
  <c r="X165" i="4" l="1"/>
  <c r="AA165" i="4" s="1"/>
  <c r="AB165" i="4" s="1"/>
  <c r="N165" i="4"/>
  <c r="Q165" i="4" s="1"/>
  <c r="P165" i="4"/>
  <c r="R165" i="4"/>
  <c r="S165" i="4" l="1"/>
  <c r="G165" i="4"/>
  <c r="AC165" i="4"/>
  <c r="H166" i="4"/>
  <c r="K166" i="4" l="1"/>
  <c r="AD165" i="4"/>
  <c r="AE165" i="4" s="1"/>
  <c r="AG165" i="4"/>
  <c r="C166" i="4" s="1"/>
  <c r="AI165" i="4"/>
  <c r="AJ165" i="4" s="1"/>
  <c r="AF165" i="4"/>
  <c r="T165" i="4"/>
  <c r="B166" i="4" l="1"/>
  <c r="AH165" i="4"/>
  <c r="D166" i="4" s="1"/>
  <c r="AL166" i="4"/>
  <c r="AK166" i="4"/>
  <c r="O167" i="4"/>
  <c r="I166" i="4" l="1"/>
  <c r="L166" i="4"/>
  <c r="U166" i="4" s="1"/>
  <c r="V166" i="4" s="1"/>
  <c r="E166" i="4"/>
  <c r="F166" i="4" l="1"/>
  <c r="W166" i="4"/>
  <c r="Y166" i="4"/>
  <c r="M166" i="4"/>
  <c r="Z166" i="4"/>
  <c r="X166" i="4" l="1"/>
  <c r="AA166" i="4" s="1"/>
  <c r="AB166" i="4" s="1"/>
  <c r="P166" i="4"/>
  <c r="N166" i="4"/>
  <c r="G166" i="4" s="1"/>
  <c r="R166" i="4"/>
  <c r="Q166" i="4" l="1"/>
  <c r="S166" i="4" s="1"/>
  <c r="AC166" i="4"/>
  <c r="H167" i="4"/>
  <c r="K167" i="4" l="1"/>
  <c r="AI166" i="4"/>
  <c r="AJ166" i="4" s="1"/>
  <c r="AD166" i="4"/>
  <c r="AE166" i="4" s="1"/>
  <c r="AG166" i="4"/>
  <c r="C167" i="4" s="1"/>
  <c r="AF166" i="4"/>
  <c r="T166" i="4"/>
  <c r="AH166" i="4" l="1"/>
  <c r="D167" i="4" s="1"/>
  <c r="L167" i="4" s="1"/>
  <c r="U167" i="4" s="1"/>
  <c r="V167" i="4" s="1"/>
  <c r="B167" i="4"/>
  <c r="AK167" i="4"/>
  <c r="AL167" i="4"/>
  <c r="O168" i="4"/>
  <c r="M167" i="4" l="1"/>
  <c r="P167" i="4" s="1"/>
  <c r="I167" i="4"/>
  <c r="Y167" i="4"/>
  <c r="W167" i="4"/>
  <c r="E167" i="4"/>
  <c r="Z167" i="4"/>
  <c r="R167" i="4"/>
  <c r="N167" i="4" l="1"/>
  <c r="Q167" i="4" s="1"/>
  <c r="S167" i="4" s="1"/>
  <c r="F167" i="4"/>
  <c r="H168" i="4"/>
  <c r="T167" i="4" l="1"/>
  <c r="K168" i="4"/>
  <c r="G167" i="4"/>
  <c r="X167" i="4"/>
  <c r="AA167" i="4" s="1"/>
  <c r="AB167" i="4" s="1"/>
  <c r="AC167" i="4"/>
  <c r="AI167" i="4" l="1"/>
  <c r="AD167" i="4"/>
  <c r="AE167" i="4" s="1"/>
  <c r="AG167" i="4"/>
  <c r="C168" i="4" s="1"/>
  <c r="AF167" i="4"/>
  <c r="B168" i="4" l="1"/>
  <c r="AH167" i="4"/>
  <c r="D168" i="4" s="1"/>
  <c r="AJ167" i="4"/>
  <c r="AK168" i="4"/>
  <c r="AL168" i="4"/>
  <c r="O169" i="4"/>
  <c r="L168" i="4" l="1"/>
  <c r="U168" i="4" s="1"/>
  <c r="V168" i="4" s="1"/>
  <c r="I168" i="4"/>
  <c r="E168" i="4"/>
  <c r="M168" i="4" l="1"/>
  <c r="P168" i="4" s="1"/>
  <c r="F168" i="4"/>
  <c r="Y168" i="4"/>
  <c r="W168" i="4"/>
  <c r="R168" i="4"/>
  <c r="Z168" i="4"/>
  <c r="X168" i="4" l="1"/>
  <c r="N168" i="4"/>
  <c r="Q168" i="4" s="1"/>
  <c r="S168" i="4" s="1"/>
  <c r="T168" i="4" s="1"/>
  <c r="AA168" i="4"/>
  <c r="AB168" i="4" s="1"/>
  <c r="H169" i="4"/>
  <c r="AC168" i="4"/>
  <c r="G168" i="4" l="1"/>
  <c r="AI168" i="4"/>
  <c r="AJ168" i="4" s="1"/>
  <c r="AD168" i="4"/>
  <c r="AE168" i="4" s="1"/>
  <c r="AG168" i="4"/>
  <c r="C169" i="4" s="1"/>
  <c r="AF168" i="4"/>
  <c r="K169" i="4"/>
  <c r="AK169" i="4" l="1"/>
  <c r="AL169" i="4"/>
  <c r="B169" i="4"/>
  <c r="AH168" i="4"/>
  <c r="D169" i="4" s="1"/>
  <c r="O170" i="4"/>
  <c r="L169" i="4" l="1"/>
  <c r="U169" i="4" s="1"/>
  <c r="V169" i="4" s="1"/>
  <c r="I169" i="4"/>
  <c r="E169" i="4"/>
  <c r="F169" i="4" l="1"/>
  <c r="Y169" i="4"/>
  <c r="W169" i="4"/>
  <c r="X169" i="4" s="1"/>
  <c r="M169" i="4"/>
  <c r="Z169" i="4"/>
  <c r="N169" i="4" l="1"/>
  <c r="Q169" i="4" s="1"/>
  <c r="P169" i="4"/>
  <c r="AA169" i="4"/>
  <c r="AB169" i="4" s="1"/>
  <c r="R169" i="4"/>
  <c r="S169" i="4" l="1"/>
  <c r="G169" i="4"/>
  <c r="AC169" i="4"/>
  <c r="H170" i="4"/>
  <c r="K170" i="4" l="1"/>
  <c r="AI169" i="4"/>
  <c r="AJ169" i="4" s="1"/>
  <c r="AD169" i="4"/>
  <c r="AE169" i="4" s="1"/>
  <c r="AG169" i="4"/>
  <c r="C170" i="4" s="1"/>
  <c r="AF169" i="4"/>
  <c r="B170" i="4" s="1"/>
  <c r="T169" i="4"/>
  <c r="O171" i="4"/>
  <c r="I170" i="4" l="1"/>
  <c r="AK170" i="4"/>
  <c r="AL170" i="4"/>
  <c r="AH169" i="4"/>
  <c r="D170" i="4" s="1"/>
  <c r="E170" i="4"/>
  <c r="F170" i="4" l="1"/>
  <c r="L170" i="4"/>
  <c r="U170" i="4" s="1"/>
  <c r="V170" i="4" s="1"/>
  <c r="M170" i="4" l="1"/>
  <c r="P170" i="4" s="1"/>
  <c r="N170" i="4"/>
  <c r="Q170" i="4" s="1"/>
  <c r="Y170" i="4"/>
  <c r="W170" i="4"/>
  <c r="X170" i="4" s="1"/>
  <c r="Z170" i="4"/>
  <c r="R170" i="4"/>
  <c r="AA170" i="4" l="1"/>
  <c r="AB170" i="4" s="1"/>
  <c r="S170" i="4"/>
  <c r="G170" i="4"/>
  <c r="T170" i="4"/>
  <c r="H171" i="4"/>
  <c r="AC170" i="4"/>
  <c r="AD170" i="4" l="1"/>
  <c r="AE170" i="4" s="1"/>
  <c r="AI170" i="4"/>
  <c r="AJ170" i="4" s="1"/>
  <c r="AF170" i="4"/>
  <c r="AG170" i="4"/>
  <c r="C171" i="4" s="1"/>
  <c r="K171" i="4"/>
  <c r="AL171" i="4" l="1"/>
  <c r="AH170" i="4"/>
  <c r="D171" i="4" s="1"/>
  <c r="L171" i="4" s="1"/>
  <c r="AK171" i="4"/>
  <c r="B171" i="4"/>
  <c r="O172" i="4"/>
  <c r="U171" i="4" l="1"/>
  <c r="V171" i="4" s="1"/>
  <c r="W171" i="4" s="1"/>
  <c r="M171" i="4"/>
  <c r="P171" i="4" s="1"/>
  <c r="I171" i="4"/>
  <c r="E171" i="4"/>
  <c r="R171" i="4"/>
  <c r="Y171" i="4" l="1"/>
  <c r="N171" i="4"/>
  <c r="Q171" i="4" s="1"/>
  <c r="S171" i="4" s="1"/>
  <c r="F171" i="4"/>
  <c r="Z171" i="4"/>
  <c r="H172" i="4"/>
  <c r="G171" i="4" l="1"/>
  <c r="K172" i="4"/>
  <c r="T171" i="4"/>
  <c r="X171" i="4"/>
  <c r="AA171" i="4" s="1"/>
  <c r="AB171" i="4" s="1"/>
  <c r="AC171" i="4"/>
  <c r="AG171" i="4" l="1"/>
  <c r="C172" i="4" s="1"/>
  <c r="AD171" i="4"/>
  <c r="AE171" i="4" s="1"/>
  <c r="AI171" i="4"/>
  <c r="AF171" i="4"/>
  <c r="B172" i="4" l="1"/>
  <c r="AH171" i="4"/>
  <c r="D172" i="4" s="1"/>
  <c r="AJ171" i="4"/>
  <c r="AK172" i="4"/>
  <c r="AL172" i="4"/>
  <c r="O173" i="4"/>
  <c r="L172" i="4" l="1"/>
  <c r="U172" i="4" s="1"/>
  <c r="V172" i="4" s="1"/>
  <c r="I172" i="4"/>
  <c r="E172" i="4"/>
  <c r="F172" i="4" l="1"/>
  <c r="Y172" i="4"/>
  <c r="W172" i="4"/>
  <c r="X172" i="4" s="1"/>
  <c r="M172" i="4"/>
  <c r="Z172" i="4"/>
  <c r="P172" i="4" l="1"/>
  <c r="N172" i="4"/>
  <c r="Q172" i="4" s="1"/>
  <c r="AA172" i="4"/>
  <c r="AB172" i="4" s="1"/>
  <c r="R172" i="4"/>
  <c r="S172" i="4" l="1"/>
  <c r="T172" i="4" s="1"/>
  <c r="G172" i="4"/>
  <c r="H173" i="4"/>
  <c r="AC172" i="4"/>
  <c r="K173" i="4" l="1"/>
  <c r="AI172" i="4"/>
  <c r="AJ172" i="4" s="1"/>
  <c r="AD172" i="4"/>
  <c r="AE172" i="4" s="1"/>
  <c r="AG172" i="4"/>
  <c r="C173" i="4" s="1"/>
  <c r="AF172" i="4"/>
  <c r="AH172" i="4" l="1"/>
  <c r="D173" i="4" s="1"/>
  <c r="L173" i="4" s="1"/>
  <c r="U173" i="4" s="1"/>
  <c r="V173" i="4" s="1"/>
  <c r="B173" i="4"/>
  <c r="AL173" i="4"/>
  <c r="AK173" i="4"/>
  <c r="O174" i="4"/>
  <c r="M173" i="4" l="1"/>
  <c r="P173" i="4" s="1"/>
  <c r="W173" i="4"/>
  <c r="I173" i="4"/>
  <c r="Y173" i="4"/>
  <c r="E173" i="4"/>
  <c r="Z173" i="4"/>
  <c r="R173" i="4"/>
  <c r="N173" i="4" l="1"/>
  <c r="Q173" i="4" s="1"/>
  <c r="S173" i="4" s="1"/>
  <c r="F173" i="4"/>
  <c r="H174" i="4"/>
  <c r="K174" i="4" l="1"/>
  <c r="G173" i="4"/>
  <c r="X173" i="4"/>
  <c r="AA173" i="4" s="1"/>
  <c r="AB173" i="4" s="1"/>
  <c r="T173" i="4"/>
  <c r="AC173" i="4"/>
  <c r="AI173" i="4" l="1"/>
  <c r="AD173" i="4"/>
  <c r="AE173" i="4" s="1"/>
  <c r="AG173" i="4"/>
  <c r="C174" i="4" s="1"/>
  <c r="AF173" i="4"/>
  <c r="AJ173" i="4" l="1"/>
  <c r="AL174" i="4"/>
  <c r="AK174" i="4"/>
  <c r="AH173" i="4"/>
  <c r="D174" i="4" s="1"/>
  <c r="B174" i="4"/>
  <c r="O175" i="4"/>
  <c r="L174" i="4" l="1"/>
  <c r="U174" i="4" s="1"/>
  <c r="V174" i="4" s="1"/>
  <c r="I174" i="4"/>
  <c r="E174" i="4"/>
  <c r="F174" i="4" l="1"/>
  <c r="W174" i="4"/>
  <c r="Y174" i="4"/>
  <c r="M174" i="4"/>
  <c r="Z174" i="4"/>
  <c r="N174" i="4" l="1"/>
  <c r="G174" i="4" s="1"/>
  <c r="P174" i="4"/>
  <c r="X174" i="4"/>
  <c r="AA174" i="4" s="1"/>
  <c r="AB174" i="4" s="1"/>
  <c r="R174" i="4"/>
  <c r="Q174" i="4" l="1"/>
  <c r="S174" i="4" s="1"/>
  <c r="AC174" i="4"/>
  <c r="H175" i="4"/>
  <c r="K175" i="4" l="1"/>
  <c r="AI174" i="4"/>
  <c r="AJ174" i="4" s="1"/>
  <c r="AD174" i="4"/>
  <c r="AE174" i="4" s="1"/>
  <c r="AG174" i="4"/>
  <c r="C175" i="4" s="1"/>
  <c r="AF174" i="4"/>
  <c r="B175" i="4" s="1"/>
  <c r="T174" i="4"/>
  <c r="O176" i="4"/>
  <c r="I175" i="4" l="1"/>
  <c r="AL175" i="4"/>
  <c r="AK175" i="4"/>
  <c r="AH174" i="4"/>
  <c r="D175" i="4" s="1"/>
  <c r="E175" i="4"/>
  <c r="F175" i="4" l="1"/>
  <c r="L175" i="4"/>
  <c r="U175" i="4" s="1"/>
  <c r="V175" i="4" s="1"/>
  <c r="Y175" i="4" l="1"/>
  <c r="W175" i="4"/>
  <c r="X175" i="4" s="1"/>
  <c r="M175" i="4"/>
  <c r="Z175" i="4"/>
  <c r="AA175" i="4" l="1"/>
  <c r="AB175" i="4" s="1"/>
  <c r="N175" i="4"/>
  <c r="Q175" i="4" s="1"/>
  <c r="P175" i="4"/>
  <c r="R175" i="4"/>
  <c r="S175" i="4" l="1"/>
  <c r="T175" i="4" s="1"/>
  <c r="G175" i="4"/>
  <c r="AC175" i="4"/>
  <c r="H176" i="4"/>
  <c r="K176" i="4" l="1"/>
  <c r="AI175" i="4"/>
  <c r="AJ175" i="4" s="1"/>
  <c r="AD175" i="4"/>
  <c r="AE175" i="4" s="1"/>
  <c r="AG175" i="4"/>
  <c r="C176" i="4" s="1"/>
  <c r="AF175" i="4"/>
  <c r="AH175" i="4" l="1"/>
  <c r="D176" i="4" s="1"/>
  <c r="L176" i="4" s="1"/>
  <c r="U176" i="4" s="1"/>
  <c r="V176" i="4" s="1"/>
  <c r="AK176" i="4"/>
  <c r="AL176" i="4"/>
  <c r="B176" i="4"/>
  <c r="O177" i="4"/>
  <c r="W176" i="4" l="1"/>
  <c r="Y176" i="4"/>
  <c r="M176" i="4"/>
  <c r="N176" i="4" s="1"/>
  <c r="I176" i="4"/>
  <c r="E176" i="4"/>
  <c r="Z176" i="4"/>
  <c r="P176" i="4" l="1"/>
  <c r="F176" i="4"/>
  <c r="Q176" i="4"/>
  <c r="R176" i="4"/>
  <c r="S176" i="4" l="1"/>
  <c r="G176" i="4"/>
  <c r="X176" i="4"/>
  <c r="AA176" i="4" s="1"/>
  <c r="AB176" i="4" s="1"/>
  <c r="H177" i="4"/>
  <c r="AC176" i="4"/>
  <c r="K177" i="4" l="1"/>
  <c r="T176" i="4"/>
  <c r="AI176" i="4"/>
  <c r="AD176" i="4"/>
  <c r="AE176" i="4" s="1"/>
  <c r="AG176" i="4"/>
  <c r="C177" i="4" s="1"/>
  <c r="AF176" i="4"/>
  <c r="AJ176" i="4" l="1"/>
  <c r="AL177" i="4"/>
  <c r="AK177" i="4"/>
  <c r="B177" i="4"/>
  <c r="AH176" i="4"/>
  <c r="D177" i="4" s="1"/>
  <c r="O178" i="4"/>
  <c r="I177" i="4" l="1"/>
  <c r="L177" i="4"/>
  <c r="U177" i="4" s="1"/>
  <c r="V177" i="4" s="1"/>
  <c r="E177" i="4"/>
  <c r="F177" i="4" l="1"/>
  <c r="M177" i="4"/>
  <c r="W177" i="4"/>
  <c r="Y177" i="4"/>
  <c r="Z177" i="4"/>
  <c r="X177" i="4" l="1"/>
  <c r="AA177" i="4" s="1"/>
  <c r="AB177" i="4" s="1"/>
  <c r="P177" i="4"/>
  <c r="N177" i="4"/>
  <c r="Q177" i="4" s="1"/>
  <c r="R177" i="4"/>
  <c r="S177" i="4" l="1"/>
  <c r="G177" i="4"/>
  <c r="H178" i="4"/>
  <c r="AC177" i="4"/>
  <c r="K178" i="4" l="1"/>
  <c r="AD177" i="4"/>
  <c r="AE177" i="4" s="1"/>
  <c r="AI177" i="4"/>
  <c r="AJ177" i="4" s="1"/>
  <c r="AG177" i="4"/>
  <c r="C178" i="4" s="1"/>
  <c r="AF177" i="4"/>
  <c r="T177" i="4"/>
  <c r="AH177" i="4" l="1"/>
  <c r="D178" i="4" s="1"/>
  <c r="L178" i="4" s="1"/>
  <c r="U178" i="4" s="1"/>
  <c r="V178" i="4" s="1"/>
  <c r="AL178" i="4"/>
  <c r="B178" i="4"/>
  <c r="AK178" i="4"/>
  <c r="O179" i="4"/>
  <c r="M178" i="4" l="1"/>
  <c r="P178" i="4" s="1"/>
  <c r="Y178" i="4"/>
  <c r="N178" i="4"/>
  <c r="I178" i="4"/>
  <c r="W178" i="4"/>
  <c r="Z178" i="4"/>
  <c r="E178" i="4"/>
  <c r="R178" i="4"/>
  <c r="F178" i="4" l="1"/>
  <c r="G178" i="4" s="1"/>
  <c r="Q178" i="4"/>
  <c r="S178" i="4" s="1"/>
  <c r="T178" i="4" s="1"/>
  <c r="H179" i="4"/>
  <c r="K179" i="4" l="1"/>
  <c r="X178" i="4"/>
  <c r="AA178" i="4" s="1"/>
  <c r="AB178" i="4" s="1"/>
  <c r="AC178" i="4"/>
  <c r="AI178" i="4" l="1"/>
  <c r="AD178" i="4"/>
  <c r="AE178" i="4" s="1"/>
  <c r="AG178" i="4"/>
  <c r="C179" i="4" s="1"/>
  <c r="AF178" i="4"/>
  <c r="AJ178" i="4" l="1"/>
  <c r="AL179" i="4"/>
  <c r="AK179" i="4"/>
  <c r="AH178" i="4"/>
  <c r="D179" i="4" s="1"/>
  <c r="B179" i="4"/>
  <c r="O180" i="4"/>
  <c r="L179" i="4" l="1"/>
  <c r="U179" i="4" s="1"/>
  <c r="V179" i="4" s="1"/>
  <c r="I179" i="4"/>
  <c r="E179" i="4"/>
  <c r="F179" i="4" l="1"/>
  <c r="W179" i="4"/>
  <c r="Y179" i="4"/>
  <c r="M179" i="4"/>
  <c r="Z179" i="4"/>
  <c r="N179" i="4" l="1"/>
  <c r="G179" i="4" s="1"/>
  <c r="P179" i="4"/>
  <c r="X179" i="4"/>
  <c r="AA179" i="4" s="1"/>
  <c r="AB179" i="4" s="1"/>
  <c r="R179" i="4"/>
  <c r="Q179" i="4" l="1"/>
  <c r="S179" i="4" s="1"/>
  <c r="T179" i="4" s="1"/>
  <c r="H180" i="4"/>
  <c r="AC179" i="4"/>
  <c r="K180" i="4" l="1"/>
  <c r="AD179" i="4"/>
  <c r="AE179" i="4" s="1"/>
  <c r="AI179" i="4"/>
  <c r="AJ179" i="4" s="1"/>
  <c r="AG179" i="4"/>
  <c r="C180" i="4" s="1"/>
  <c r="AF179" i="4"/>
  <c r="B180" i="4" l="1"/>
  <c r="AH179" i="4"/>
  <c r="D180" i="4" s="1"/>
  <c r="AL180" i="4"/>
  <c r="AK180" i="4"/>
  <c r="O181" i="4"/>
  <c r="L180" i="4" l="1"/>
  <c r="U180" i="4" s="1"/>
  <c r="V180" i="4" s="1"/>
  <c r="I180" i="4"/>
  <c r="E180" i="4"/>
  <c r="M180" i="4" l="1"/>
  <c r="P180" i="4" s="1"/>
  <c r="F180" i="4"/>
  <c r="N180" i="4"/>
  <c r="Q180" i="4" s="1"/>
  <c r="Y180" i="4"/>
  <c r="W180" i="4"/>
  <c r="Z180" i="4"/>
  <c r="R180" i="4"/>
  <c r="X180" i="4" l="1"/>
  <c r="S180" i="4"/>
  <c r="T180" i="4" s="1"/>
  <c r="AA180" i="4"/>
  <c r="AB180" i="4" s="1"/>
  <c r="G180" i="4"/>
  <c r="H181" i="4"/>
  <c r="AC180" i="4"/>
  <c r="AD180" i="4" l="1"/>
  <c r="AE180" i="4" s="1"/>
  <c r="AI180" i="4"/>
  <c r="AJ180" i="4" s="1"/>
  <c r="AG180" i="4"/>
  <c r="C181" i="4" s="1"/>
  <c r="AF180" i="4"/>
  <c r="K181" i="4"/>
  <c r="AK181" i="4" l="1"/>
  <c r="AL181" i="4"/>
  <c r="B181" i="4"/>
  <c r="AH180" i="4"/>
  <c r="D181" i="4" s="1"/>
  <c r="O182" i="4"/>
  <c r="I181" i="4" l="1"/>
  <c r="L181" i="4"/>
  <c r="U181" i="4" s="1"/>
  <c r="V181" i="4" s="1"/>
  <c r="E181" i="4"/>
  <c r="M181" i="4" l="1"/>
  <c r="N181" i="4" s="1"/>
  <c r="Q181" i="4" s="1"/>
  <c r="F181" i="4"/>
  <c r="Y181" i="4"/>
  <c r="W181" i="4"/>
  <c r="Z181" i="4"/>
  <c r="X181" i="4" l="1"/>
  <c r="P181" i="4"/>
  <c r="AA181" i="4"/>
  <c r="AB181" i="4" s="1"/>
  <c r="G181" i="4"/>
  <c r="R181" i="4"/>
  <c r="S181" i="4" l="1"/>
  <c r="H182" i="4"/>
  <c r="AC181" i="4"/>
  <c r="AF181" i="4" l="1"/>
  <c r="B182" i="4" s="1"/>
  <c r="AD181" i="4"/>
  <c r="AE181" i="4" s="1"/>
  <c r="AG181" i="4"/>
  <c r="C182" i="4" s="1"/>
  <c r="AI181" i="4"/>
  <c r="AJ181" i="4" s="1"/>
  <c r="K182" i="4"/>
  <c r="T181" i="4"/>
  <c r="O183" i="4"/>
  <c r="AK182" i="4" l="1"/>
  <c r="AL182" i="4"/>
  <c r="AH181" i="4"/>
  <c r="D182" i="4" s="1"/>
  <c r="L182" i="4" s="1"/>
  <c r="U182" i="4" s="1"/>
  <c r="V182" i="4" s="1"/>
  <c r="W182" i="4" s="1"/>
  <c r="I182" i="4"/>
  <c r="E182" i="4"/>
  <c r="Y182" i="4" l="1"/>
  <c r="M182" i="4"/>
  <c r="P182" i="4" s="1"/>
  <c r="F182" i="4"/>
  <c r="Z182" i="4"/>
  <c r="R182" i="4"/>
  <c r="N182" i="4" l="1"/>
  <c r="Q182" i="4" s="1"/>
  <c r="S182" i="4" s="1"/>
  <c r="X182" i="4"/>
  <c r="AA182" i="4" s="1"/>
  <c r="AB182" i="4" s="1"/>
  <c r="AC182" i="4"/>
  <c r="H183" i="4"/>
  <c r="G182" i="4" l="1"/>
  <c r="K183" i="4"/>
  <c r="T182" i="4"/>
  <c r="AI182" i="4"/>
  <c r="AD182" i="4"/>
  <c r="AE182" i="4" s="1"/>
  <c r="AG182" i="4"/>
  <c r="C183" i="4" s="1"/>
  <c r="AF182" i="4"/>
  <c r="AJ182" i="4" l="1"/>
  <c r="AL183" i="4"/>
  <c r="AK183" i="4"/>
  <c r="AH182" i="4"/>
  <c r="D183" i="4" s="1"/>
  <c r="B183" i="4"/>
  <c r="O184" i="4"/>
  <c r="I183" i="4" l="1"/>
  <c r="L183" i="4"/>
  <c r="U183" i="4" s="1"/>
  <c r="V183" i="4" s="1"/>
  <c r="E183" i="4"/>
  <c r="M183" i="4" l="1"/>
  <c r="N183" i="4" s="1"/>
  <c r="F183" i="4"/>
  <c r="P183" i="4"/>
  <c r="Y183" i="4"/>
  <c r="W183" i="4"/>
  <c r="R183" i="4"/>
  <c r="Z183" i="4"/>
  <c r="X183" i="4" l="1"/>
  <c r="AA183" i="4" s="1"/>
  <c r="AB183" i="4" s="1"/>
  <c r="G183" i="4"/>
  <c r="Q183" i="4"/>
  <c r="S183" i="4" s="1"/>
  <c r="T183" i="4" s="1"/>
  <c r="H184" i="4"/>
  <c r="AC183" i="4"/>
  <c r="AI183" i="4" l="1"/>
  <c r="AJ183" i="4" s="1"/>
  <c r="AD183" i="4"/>
  <c r="AE183" i="4" s="1"/>
  <c r="AG183" i="4"/>
  <c r="C184" i="4" s="1"/>
  <c r="AF183" i="4"/>
  <c r="B184" i="4" s="1"/>
  <c r="K184" i="4"/>
  <c r="O185" i="4"/>
  <c r="I184" i="4" l="1"/>
  <c r="AL184" i="4"/>
  <c r="AH183" i="4"/>
  <c r="D184" i="4" s="1"/>
  <c r="AK184" i="4"/>
  <c r="E184" i="4"/>
  <c r="F184" i="4" l="1"/>
  <c r="L184" i="4"/>
  <c r="U184" i="4" s="1"/>
  <c r="V184" i="4" s="1"/>
  <c r="W184" i="4" l="1"/>
  <c r="Y184" i="4"/>
  <c r="M184" i="4"/>
  <c r="Z184" i="4"/>
  <c r="X184" i="4" l="1"/>
  <c r="AA184" i="4" s="1"/>
  <c r="AB184" i="4" s="1"/>
  <c r="N184" i="4"/>
  <c r="Q184" i="4" s="1"/>
  <c r="P184" i="4"/>
  <c r="R184" i="4"/>
  <c r="S184" i="4" l="1"/>
  <c r="G184" i="4"/>
  <c r="AC184" i="4"/>
  <c r="H185" i="4"/>
  <c r="K185" i="4" l="1"/>
  <c r="AD184" i="4"/>
  <c r="AE184" i="4" s="1"/>
  <c r="AF184" i="4"/>
  <c r="AI184" i="4"/>
  <c r="AJ184" i="4" s="1"/>
  <c r="AG184" i="4"/>
  <c r="C185" i="4" s="1"/>
  <c r="T184" i="4"/>
  <c r="AH184" i="4" l="1"/>
  <c r="D185" i="4" s="1"/>
  <c r="L185" i="4" s="1"/>
  <c r="U185" i="4" s="1"/>
  <c r="V185" i="4" s="1"/>
  <c r="B185" i="4"/>
  <c r="AL185" i="4"/>
  <c r="AK185" i="4"/>
  <c r="O186" i="4"/>
  <c r="M185" i="4" l="1"/>
  <c r="Y185" i="4"/>
  <c r="I185" i="4"/>
  <c r="W185" i="4"/>
  <c r="P185" i="4"/>
  <c r="N185" i="4"/>
  <c r="Z185" i="4"/>
  <c r="R185" i="4"/>
  <c r="E185" i="4"/>
  <c r="F185" i="4" l="1"/>
  <c r="X185" i="4" s="1"/>
  <c r="AA185" i="4" s="1"/>
  <c r="AB185" i="4" s="1"/>
  <c r="Q185" i="4"/>
  <c r="S185" i="4" s="1"/>
  <c r="T185" i="4" s="1"/>
  <c r="AC185" i="4"/>
  <c r="H186" i="4"/>
  <c r="G185" i="4" l="1"/>
  <c r="K186" i="4"/>
  <c r="AI185" i="4"/>
  <c r="AJ185" i="4" s="1"/>
  <c r="AD185" i="4"/>
  <c r="AE185" i="4" s="1"/>
  <c r="AF185" i="4"/>
  <c r="AG185" i="4"/>
  <c r="C186" i="4" s="1"/>
  <c r="AH185" i="4" l="1"/>
  <c r="D186" i="4" s="1"/>
  <c r="L186" i="4" s="1"/>
  <c r="U186" i="4" s="1"/>
  <c r="V186" i="4" s="1"/>
  <c r="AL186" i="4"/>
  <c r="AK186" i="4"/>
  <c r="B186" i="4"/>
  <c r="O187" i="4"/>
  <c r="Y186" i="4" l="1"/>
  <c r="M186" i="4"/>
  <c r="N186" i="4" s="1"/>
  <c r="I186" i="4"/>
  <c r="W186" i="4"/>
  <c r="E186" i="4"/>
  <c r="Z186" i="4"/>
  <c r="P186" i="4" l="1"/>
  <c r="F186" i="4"/>
  <c r="G186" i="4" s="1"/>
  <c r="Q186" i="4"/>
  <c r="X186" i="4"/>
  <c r="AA186" i="4" s="1"/>
  <c r="AB186" i="4" s="1"/>
  <c r="R186" i="4"/>
  <c r="S186" i="4" l="1"/>
  <c r="T186" i="4" s="1"/>
  <c r="H187" i="4"/>
  <c r="AC186" i="4"/>
  <c r="K187" i="4" l="1"/>
  <c r="AF186" i="4"/>
  <c r="B187" i="4" s="1"/>
  <c r="AD186" i="4"/>
  <c r="AE186" i="4" s="1"/>
  <c r="AI186" i="4"/>
  <c r="AJ186" i="4" s="1"/>
  <c r="AG186" i="4"/>
  <c r="C187" i="4" s="1"/>
  <c r="O188" i="4"/>
  <c r="AK187" i="4" l="1"/>
  <c r="AL187" i="4"/>
  <c r="I187" i="4"/>
  <c r="AH186" i="4"/>
  <c r="D187" i="4" s="1"/>
  <c r="L187" i="4" s="1"/>
  <c r="U187" i="4" s="1"/>
  <c r="V187" i="4" s="1"/>
  <c r="E187" i="4"/>
  <c r="F187" i="4" l="1"/>
  <c r="M187" i="4"/>
  <c r="P187" i="4" s="1"/>
  <c r="Y187" i="4"/>
  <c r="W187" i="4"/>
  <c r="X187" i="4" s="1"/>
  <c r="Z187" i="4"/>
  <c r="R187" i="4"/>
  <c r="N187" i="4" l="1"/>
  <c r="Q187" i="4" s="1"/>
  <c r="S187" i="4" s="1"/>
  <c r="AA187" i="4"/>
  <c r="AB187" i="4" s="1"/>
  <c r="AC187" i="4"/>
  <c r="H188" i="4"/>
  <c r="G187" i="4" l="1"/>
  <c r="K188" i="4"/>
  <c r="AG187" i="4"/>
  <c r="C188" i="4" s="1"/>
  <c r="AI187" i="4"/>
  <c r="AJ187" i="4" s="1"/>
  <c r="AD187" i="4"/>
  <c r="AE187" i="4" s="1"/>
  <c r="AF187" i="4"/>
  <c r="B188" i="4" s="1"/>
  <c r="T187" i="4"/>
  <c r="O189" i="4"/>
  <c r="I188" i="4" l="1"/>
  <c r="AH187" i="4"/>
  <c r="D188" i="4" s="1"/>
  <c r="AK188" i="4"/>
  <c r="AL188" i="4"/>
  <c r="E188" i="4"/>
  <c r="F188" i="4" l="1"/>
  <c r="L188" i="4"/>
  <c r="U188" i="4" s="1"/>
  <c r="V188" i="4" s="1"/>
  <c r="Y188" i="4" l="1"/>
  <c r="W188" i="4"/>
  <c r="X188" i="4" s="1"/>
  <c r="M188" i="4"/>
  <c r="Z188" i="4"/>
  <c r="P188" i="4" l="1"/>
  <c r="N188" i="4"/>
  <c r="AA188" i="4"/>
  <c r="AB188" i="4" s="1"/>
  <c r="R188" i="4"/>
  <c r="Q188" i="4" l="1"/>
  <c r="S188" i="4" s="1"/>
  <c r="G188" i="4"/>
  <c r="AC188" i="4"/>
  <c r="H189" i="4"/>
  <c r="K189" i="4" l="1"/>
  <c r="AD188" i="4"/>
  <c r="AE188" i="4" s="1"/>
  <c r="AI188" i="4"/>
  <c r="AJ188" i="4" s="1"/>
  <c r="AF188" i="4"/>
  <c r="AG188" i="4"/>
  <c r="C189" i="4" s="1"/>
  <c r="T188" i="4"/>
  <c r="AH188" i="4" l="1"/>
  <c r="D189" i="4" s="1"/>
  <c r="L189" i="4" s="1"/>
  <c r="U189" i="4" s="1"/>
  <c r="V189" i="4" s="1"/>
  <c r="B189" i="4"/>
  <c r="AL189" i="4"/>
  <c r="AK189" i="4"/>
  <c r="O190" i="4"/>
  <c r="Y189" i="4" l="1"/>
  <c r="M189" i="4"/>
  <c r="N189" i="4" s="1"/>
  <c r="W189" i="4"/>
  <c r="I189" i="4"/>
  <c r="Z189" i="4"/>
  <c r="E189" i="4"/>
  <c r="P189" i="4" l="1"/>
  <c r="F189" i="4"/>
  <c r="G189" i="4" s="1"/>
  <c r="Q189" i="4"/>
  <c r="R189" i="4"/>
  <c r="S189" i="4" l="1"/>
  <c r="X189" i="4"/>
  <c r="AA189" i="4" s="1"/>
  <c r="AB189" i="4" s="1"/>
  <c r="H190" i="4"/>
  <c r="AC189" i="4"/>
  <c r="K190" i="4" l="1"/>
  <c r="T189" i="4"/>
  <c r="AI189" i="4"/>
  <c r="AD189" i="4"/>
  <c r="AE189" i="4" s="1"/>
  <c r="AG189" i="4"/>
  <c r="C190" i="4" s="1"/>
  <c r="AF189" i="4"/>
  <c r="AJ189" i="4" l="1"/>
  <c r="AL190" i="4"/>
  <c r="AK190" i="4"/>
  <c r="AH189" i="4"/>
  <c r="D190" i="4" s="1"/>
  <c r="B190" i="4"/>
  <c r="O191" i="4"/>
  <c r="I190" i="4" l="1"/>
  <c r="L190" i="4"/>
  <c r="U190" i="4" s="1"/>
  <c r="V190" i="4" s="1"/>
  <c r="E190" i="4"/>
  <c r="F190" i="4" l="1"/>
  <c r="M190" i="4"/>
  <c r="W190" i="4"/>
  <c r="Y190" i="4"/>
  <c r="Z190" i="4"/>
  <c r="X190" i="4" l="1"/>
  <c r="AA190" i="4" s="1"/>
  <c r="AB190" i="4" s="1"/>
  <c r="P190" i="4"/>
  <c r="N190" i="4"/>
  <c r="G190" i="4" s="1"/>
  <c r="R190" i="4"/>
  <c r="Q190" i="4" l="1"/>
  <c r="S190" i="4" s="1"/>
  <c r="AC190" i="4"/>
  <c r="H191" i="4"/>
  <c r="K191" i="4" l="1"/>
  <c r="AD190" i="4"/>
  <c r="AE190" i="4" s="1"/>
  <c r="AI190" i="4"/>
  <c r="AJ190" i="4" s="1"/>
  <c r="AG190" i="4"/>
  <c r="C191" i="4" s="1"/>
  <c r="AF190" i="4"/>
  <c r="B191" i="4" s="1"/>
  <c r="T190" i="4"/>
  <c r="O192" i="4"/>
  <c r="AK191" i="4" l="1"/>
  <c r="I191" i="4"/>
  <c r="AH190" i="4"/>
  <c r="D191" i="4" s="1"/>
  <c r="AL191" i="4"/>
  <c r="E191" i="4"/>
  <c r="F191" i="4" l="1"/>
  <c r="L191" i="4"/>
  <c r="U191" i="4" s="1"/>
  <c r="V191" i="4" s="1"/>
  <c r="M191" i="4" l="1"/>
  <c r="P191" i="4" s="1"/>
  <c r="Y191" i="4"/>
  <c r="W191" i="4"/>
  <c r="X191" i="4" s="1"/>
  <c r="Z191" i="4"/>
  <c r="R191" i="4"/>
  <c r="N191" i="4" l="1"/>
  <c r="Q191" i="4" s="1"/>
  <c r="S191" i="4" s="1"/>
  <c r="AA191" i="4"/>
  <c r="AB191" i="4" s="1"/>
  <c r="H192" i="4"/>
  <c r="AC191" i="4"/>
  <c r="G191" i="4" l="1"/>
  <c r="K192" i="4"/>
  <c r="AI191" i="4"/>
  <c r="AJ191" i="4" s="1"/>
  <c r="AD191" i="4"/>
  <c r="AE191" i="4" s="1"/>
  <c r="AG191" i="4"/>
  <c r="C192" i="4" s="1"/>
  <c r="AF191" i="4"/>
  <c r="T191" i="4"/>
  <c r="AH191" i="4" l="1"/>
  <c r="D192" i="4" s="1"/>
  <c r="B192" i="4"/>
  <c r="AK192" i="4"/>
  <c r="AL192" i="4"/>
  <c r="O193" i="4"/>
  <c r="I192" i="4" l="1"/>
  <c r="L192" i="4"/>
  <c r="U192" i="4" s="1"/>
  <c r="V192" i="4" s="1"/>
  <c r="E192" i="4"/>
  <c r="F192" i="4" l="1"/>
  <c r="W192" i="4"/>
  <c r="Y192" i="4"/>
  <c r="M192" i="4"/>
  <c r="Z192" i="4"/>
  <c r="N192" i="4" l="1"/>
  <c r="G192" i="4" s="1"/>
  <c r="P192" i="4"/>
  <c r="X192" i="4"/>
  <c r="AA192" i="4" s="1"/>
  <c r="AB192" i="4" s="1"/>
  <c r="R192" i="4"/>
  <c r="Q192" i="4" l="1"/>
  <c r="S192" i="4" s="1"/>
  <c r="AC192" i="4"/>
  <c r="H193" i="4"/>
  <c r="K193" i="4" l="1"/>
  <c r="AD192" i="4"/>
  <c r="AE192" i="4" s="1"/>
  <c r="AI192" i="4"/>
  <c r="AJ192" i="4" s="1"/>
  <c r="AG192" i="4"/>
  <c r="C193" i="4" s="1"/>
  <c r="AF192" i="4"/>
  <c r="T192" i="4"/>
  <c r="AH192" i="4" l="1"/>
  <c r="D193" i="4" s="1"/>
  <c r="L193" i="4" s="1"/>
  <c r="U193" i="4" s="1"/>
  <c r="V193" i="4" s="1"/>
  <c r="AK193" i="4"/>
  <c r="B193" i="4"/>
  <c r="AL193" i="4"/>
  <c r="O194" i="4"/>
  <c r="M193" i="4" l="1"/>
  <c r="P193" i="4" s="1"/>
  <c r="I193" i="4"/>
  <c r="W193" i="4"/>
  <c r="Y193" i="4"/>
  <c r="E193" i="4"/>
  <c r="R193" i="4"/>
  <c r="Z193" i="4"/>
  <c r="N193" i="4" l="1"/>
  <c r="Q193" i="4" s="1"/>
  <c r="S193" i="4" s="1"/>
  <c r="T193" i="4" s="1"/>
  <c r="F193" i="4"/>
  <c r="H194" i="4"/>
  <c r="K194" i="4" l="1"/>
  <c r="X193" i="4"/>
  <c r="AA193" i="4" s="1"/>
  <c r="AB193" i="4" s="1"/>
  <c r="G193" i="4"/>
  <c r="AC193" i="4"/>
  <c r="AI193" i="4" l="1"/>
  <c r="AD193" i="4"/>
  <c r="AE193" i="4" s="1"/>
  <c r="AG193" i="4"/>
  <c r="C194" i="4" s="1"/>
  <c r="AF193" i="4"/>
  <c r="AH193" i="4" l="1"/>
  <c r="D194" i="4" s="1"/>
  <c r="B194" i="4"/>
  <c r="AJ193" i="4"/>
  <c r="AL194" i="4"/>
  <c r="AK194" i="4"/>
  <c r="O195" i="4"/>
  <c r="I194" i="4" l="1"/>
  <c r="L194" i="4"/>
  <c r="U194" i="4" s="1"/>
  <c r="V194" i="4" s="1"/>
  <c r="E194" i="4"/>
  <c r="M194" i="4" l="1"/>
  <c r="F194" i="4"/>
  <c r="P194" i="4"/>
  <c r="N194" i="4"/>
  <c r="Y194" i="4"/>
  <c r="W194" i="4"/>
  <c r="X194" i="4" s="1"/>
  <c r="Z194" i="4"/>
  <c r="R194" i="4"/>
  <c r="G194" i="4" l="1"/>
  <c r="AA194" i="4"/>
  <c r="AB194" i="4" s="1"/>
  <c r="Q194" i="4"/>
  <c r="S194" i="4" s="1"/>
  <c r="H195" i="4"/>
  <c r="AC194" i="4"/>
  <c r="AI194" i="4" l="1"/>
  <c r="AJ194" i="4" s="1"/>
  <c r="AD194" i="4"/>
  <c r="AE194" i="4" s="1"/>
  <c r="AG194" i="4"/>
  <c r="C195" i="4" s="1"/>
  <c r="AF194" i="4"/>
  <c r="K195" i="4"/>
  <c r="T194" i="4"/>
  <c r="AH194" i="4" l="1"/>
  <c r="D195" i="4" s="1"/>
  <c r="L195" i="4" s="1"/>
  <c r="B195" i="4"/>
  <c r="AK195" i="4"/>
  <c r="AL195" i="4"/>
  <c r="O196" i="4"/>
  <c r="M195" i="4" l="1"/>
  <c r="N195" i="4" s="1"/>
  <c r="U195" i="4"/>
  <c r="V195" i="4" s="1"/>
  <c r="Y195" i="4" s="1"/>
  <c r="I195" i="4"/>
  <c r="E195" i="4"/>
  <c r="Z195" i="4"/>
  <c r="P195" i="4" l="1"/>
  <c r="W195" i="4"/>
  <c r="F195" i="4"/>
  <c r="Q195" i="4"/>
  <c r="R195" i="4"/>
  <c r="S195" i="4" l="1"/>
  <c r="T195" i="4" s="1"/>
  <c r="X195" i="4"/>
  <c r="AA195" i="4" s="1"/>
  <c r="AB195" i="4" s="1"/>
  <c r="G195" i="4"/>
  <c r="AC195" i="4"/>
  <c r="H196" i="4"/>
  <c r="K196" i="4" l="1"/>
  <c r="AI195" i="4"/>
  <c r="AJ195" i="4" s="1"/>
  <c r="AF195" i="4"/>
  <c r="B196" i="4" s="1"/>
  <c r="AG195" i="4"/>
  <c r="C196" i="4" s="1"/>
  <c r="AD195" i="4"/>
  <c r="AE195" i="4" s="1"/>
  <c r="O197" i="4"/>
  <c r="AK196" i="4" l="1"/>
  <c r="AL196" i="4"/>
  <c r="AH195" i="4"/>
  <c r="D196" i="4" s="1"/>
  <c r="L196" i="4" s="1"/>
  <c r="U196" i="4" s="1"/>
  <c r="V196" i="4" s="1"/>
  <c r="I196" i="4"/>
  <c r="E196" i="4"/>
  <c r="M196" i="4" l="1"/>
  <c r="P196" i="4" s="1"/>
  <c r="F196" i="4"/>
  <c r="W196" i="4"/>
  <c r="Y196" i="4"/>
  <c r="R196" i="4"/>
  <c r="Z196" i="4"/>
  <c r="N196" i="4" l="1"/>
  <c r="G196" i="4" s="1"/>
  <c r="X196" i="4"/>
  <c r="AA196" i="4" s="1"/>
  <c r="AB196" i="4" s="1"/>
  <c r="Q196" i="4" l="1"/>
  <c r="S196" i="4" s="1"/>
  <c r="AC196" i="4"/>
  <c r="H197" i="4"/>
  <c r="K197" i="4" l="1"/>
  <c r="AF196" i="4"/>
  <c r="AI196" i="4"/>
  <c r="AJ196" i="4" s="1"/>
  <c r="AD196" i="4"/>
  <c r="AE196" i="4" s="1"/>
  <c r="AG196" i="4"/>
  <c r="C197" i="4" s="1"/>
  <c r="T196" i="4"/>
  <c r="B197" i="4"/>
  <c r="O198" i="4"/>
  <c r="AL197" i="4" l="1"/>
  <c r="AH196" i="4"/>
  <c r="D197" i="4" s="1"/>
  <c r="L197" i="4" s="1"/>
  <c r="U197" i="4" s="1"/>
  <c r="V197" i="4" s="1"/>
  <c r="AK197" i="4"/>
  <c r="I197" i="4"/>
  <c r="E197" i="4"/>
  <c r="F197" i="4" l="1"/>
  <c r="W197" i="4"/>
  <c r="Y197" i="4"/>
  <c r="M197" i="4"/>
  <c r="Z197" i="4"/>
  <c r="P197" i="4" l="1"/>
  <c r="N197" i="4"/>
  <c r="G197" i="4" s="1"/>
  <c r="X197" i="4"/>
  <c r="AA197" i="4" s="1"/>
  <c r="AB197" i="4" s="1"/>
  <c r="R197" i="4"/>
  <c r="Q197" i="4" l="1"/>
  <c r="S197" i="4" s="1"/>
  <c r="AC197" i="4"/>
  <c r="H198" i="4"/>
  <c r="K198" i="4" l="1"/>
  <c r="AI197" i="4"/>
  <c r="AJ197" i="4" s="1"/>
  <c r="AD197" i="4"/>
  <c r="AE197" i="4" s="1"/>
  <c r="AG197" i="4"/>
  <c r="C198" i="4" s="1"/>
  <c r="AF197" i="4"/>
  <c r="T197" i="4"/>
  <c r="AK198" i="4" l="1"/>
  <c r="B198" i="4"/>
  <c r="AH197" i="4"/>
  <c r="D198" i="4" s="1"/>
  <c r="AL198" i="4"/>
  <c r="O199" i="4"/>
  <c r="L198" i="4" l="1"/>
  <c r="U198" i="4" s="1"/>
  <c r="V198" i="4" s="1"/>
  <c r="I198" i="4"/>
  <c r="E198" i="4"/>
  <c r="F198" i="4" l="1"/>
  <c r="Y198" i="4"/>
  <c r="W198" i="4"/>
  <c r="X198" i="4" s="1"/>
  <c r="M198" i="4"/>
  <c r="Z198" i="4"/>
  <c r="P198" i="4" l="1"/>
  <c r="N198" i="4"/>
  <c r="G198" i="4" s="1"/>
  <c r="AA198" i="4"/>
  <c r="AB198" i="4" s="1"/>
  <c r="R198" i="4"/>
  <c r="Q198" i="4" l="1"/>
  <c r="S198" i="4" s="1"/>
  <c r="H199" i="4"/>
  <c r="AC198" i="4"/>
  <c r="K199" i="4" l="1"/>
  <c r="AD198" i="4"/>
  <c r="AE198" i="4" s="1"/>
  <c r="AI198" i="4"/>
  <c r="AJ198" i="4" s="1"/>
  <c r="AG198" i="4"/>
  <c r="C199" i="4" s="1"/>
  <c r="AF198" i="4"/>
  <c r="T198" i="4"/>
  <c r="B199" i="4" l="1"/>
  <c r="AH198" i="4"/>
  <c r="D199" i="4" s="1"/>
  <c r="AL199" i="4"/>
  <c r="AK199" i="4"/>
  <c r="O200" i="4"/>
  <c r="I199" i="4" l="1"/>
  <c r="L199" i="4"/>
  <c r="U199" i="4" s="1"/>
  <c r="V199" i="4" s="1"/>
  <c r="E199" i="4"/>
  <c r="M199" i="4" l="1"/>
  <c r="N199" i="4" s="1"/>
  <c r="Q199" i="4" s="1"/>
  <c r="F199" i="4"/>
  <c r="Y199" i="4"/>
  <c r="W199" i="4"/>
  <c r="Z199" i="4"/>
  <c r="P199" i="4" l="1"/>
  <c r="G199" i="4"/>
  <c r="X199" i="4"/>
  <c r="AA199" i="4" s="1"/>
  <c r="AB199" i="4" s="1"/>
  <c r="R199" i="4"/>
  <c r="S199" i="4" l="1"/>
  <c r="H200" i="4"/>
  <c r="AC199" i="4"/>
  <c r="AF199" i="4" l="1"/>
  <c r="B200" i="4" s="1"/>
  <c r="AD199" i="4"/>
  <c r="AE199" i="4" s="1"/>
  <c r="AI199" i="4"/>
  <c r="AJ199" i="4" s="1"/>
  <c r="AG199" i="4"/>
  <c r="C200" i="4" s="1"/>
  <c r="K200" i="4"/>
  <c r="T199" i="4"/>
  <c r="O201" i="4"/>
  <c r="AK200" i="4" l="1"/>
  <c r="AL200" i="4"/>
  <c r="AH199" i="4"/>
  <c r="D200" i="4" s="1"/>
  <c r="L200" i="4" s="1"/>
  <c r="U200" i="4" s="1"/>
  <c r="V200" i="4" s="1"/>
  <c r="I200" i="4"/>
  <c r="E200" i="4"/>
  <c r="F200" i="4" l="1"/>
  <c r="Y200" i="4"/>
  <c r="W200" i="4"/>
  <c r="X200" i="4" s="1"/>
  <c r="M200" i="4"/>
  <c r="Z200" i="4"/>
  <c r="N200" i="4" l="1"/>
  <c r="P200" i="4"/>
  <c r="AA200" i="4"/>
  <c r="AB200" i="4" s="1"/>
  <c r="R200" i="4"/>
  <c r="G200" i="4" l="1"/>
  <c r="Q200" i="4"/>
  <c r="S200" i="4" s="1"/>
  <c r="AC200" i="4"/>
  <c r="H201" i="4"/>
  <c r="K201" i="4" l="1"/>
  <c r="AD200" i="4"/>
  <c r="AE200" i="4" s="1"/>
  <c r="AI200" i="4"/>
  <c r="AJ200" i="4" s="1"/>
  <c r="AG200" i="4"/>
  <c r="C201" i="4" s="1"/>
  <c r="AF200" i="4"/>
  <c r="B201" i="4" s="1"/>
  <c r="T200" i="4"/>
  <c r="O202" i="4"/>
  <c r="AL201" i="4" l="1"/>
  <c r="AK201" i="4"/>
  <c r="I201" i="4"/>
  <c r="AH200" i="4"/>
  <c r="D201" i="4" s="1"/>
  <c r="E201" i="4"/>
  <c r="F201" i="4" l="1"/>
  <c r="L201" i="4"/>
  <c r="U201" i="4" s="1"/>
  <c r="V201" i="4" s="1"/>
  <c r="M201" i="4" l="1"/>
  <c r="P201" i="4"/>
  <c r="N201" i="4"/>
  <c r="Q201" i="4" s="1"/>
  <c r="Y201" i="4"/>
  <c r="W201" i="4"/>
  <c r="X201" i="4" s="1"/>
  <c r="R201" i="4"/>
  <c r="Z201" i="4"/>
  <c r="G201" i="4" l="1"/>
  <c r="S201" i="4"/>
  <c r="AA201" i="4"/>
  <c r="AB201" i="4" s="1"/>
  <c r="T201" i="4"/>
  <c r="H202" i="4"/>
  <c r="AC201" i="4"/>
  <c r="AD201" i="4" l="1"/>
  <c r="AE201" i="4" s="1"/>
  <c r="AI201" i="4"/>
  <c r="AJ201" i="4" s="1"/>
  <c r="AG201" i="4"/>
  <c r="C202" i="4" s="1"/>
  <c r="AF201" i="4"/>
  <c r="B202" i="4" s="1"/>
  <c r="K202" i="4"/>
  <c r="O203" i="4"/>
  <c r="I202" i="4" l="1"/>
  <c r="AL202" i="4"/>
  <c r="AK202" i="4"/>
  <c r="AH201" i="4"/>
  <c r="D202" i="4" s="1"/>
  <c r="E202" i="4"/>
  <c r="F202" i="4" l="1"/>
  <c r="L202" i="4"/>
  <c r="U202" i="4" s="1"/>
  <c r="V202" i="4" s="1"/>
  <c r="M202" i="4" l="1"/>
  <c r="N202" i="4" s="1"/>
  <c r="Q202" i="4" s="1"/>
  <c r="W202" i="4"/>
  <c r="X202" i="4" s="1"/>
  <c r="Y202" i="4"/>
  <c r="Z202" i="4"/>
  <c r="P202" i="4" l="1"/>
  <c r="AA202" i="4"/>
  <c r="AB202" i="4" s="1"/>
  <c r="G202" i="4"/>
  <c r="R202" i="4"/>
  <c r="S202" i="4" l="1"/>
  <c r="T202" i="4" s="1"/>
  <c r="H203" i="4"/>
  <c r="AC202" i="4"/>
  <c r="AI202" i="4" l="1"/>
  <c r="AJ202" i="4" s="1"/>
  <c r="AD202" i="4"/>
  <c r="AE202" i="4" s="1"/>
  <c r="AF202" i="4"/>
  <c r="B203" i="4" s="1"/>
  <c r="AG202" i="4"/>
  <c r="C203" i="4" s="1"/>
  <c r="K203" i="4"/>
  <c r="O204" i="4"/>
  <c r="AL203" i="4" l="1"/>
  <c r="AK203" i="4"/>
  <c r="I203" i="4"/>
  <c r="AH202" i="4"/>
  <c r="D203" i="4" s="1"/>
  <c r="E203" i="4"/>
  <c r="F203" i="4" l="1"/>
  <c r="L203" i="4"/>
  <c r="U203" i="4" s="1"/>
  <c r="V203" i="4" s="1"/>
  <c r="Y203" i="4" s="1"/>
  <c r="Z203" i="4"/>
  <c r="W203" i="4" l="1"/>
  <c r="X203" i="4" s="1"/>
  <c r="AA203" i="4" s="1"/>
  <c r="AB203" i="4" s="1"/>
  <c r="M203" i="4"/>
  <c r="N203" i="4" l="1"/>
  <c r="P203" i="4"/>
  <c r="R203" i="4"/>
  <c r="Q203" i="4" l="1"/>
  <c r="S203" i="4" s="1"/>
  <c r="G203" i="4"/>
  <c r="AC203" i="4"/>
  <c r="H204" i="4"/>
  <c r="K204" i="4" l="1"/>
  <c r="AF203" i="4"/>
  <c r="AI203" i="4"/>
  <c r="AJ203" i="4" s="1"/>
  <c r="AD203" i="4"/>
  <c r="AE203" i="4" s="1"/>
  <c r="AG203" i="4"/>
  <c r="C204" i="4" s="1"/>
  <c r="T203" i="4"/>
  <c r="AK204" i="4" l="1"/>
  <c r="B204" i="4"/>
  <c r="AH203" i="4"/>
  <c r="D204" i="4" s="1"/>
  <c r="L204" i="4" s="1"/>
  <c r="U204" i="4" s="1"/>
  <c r="V204" i="4" s="1"/>
  <c r="W204" i="4" s="1"/>
  <c r="AL204" i="4"/>
  <c r="O205" i="4"/>
  <c r="M204" i="4" l="1"/>
  <c r="P204" i="4" s="1"/>
  <c r="Y204" i="4"/>
  <c r="I204" i="4"/>
  <c r="R204" i="4"/>
  <c r="Z204" i="4"/>
  <c r="E204" i="4"/>
  <c r="F204" i="4" l="1"/>
  <c r="X204" i="4" s="1"/>
  <c r="N204" i="4"/>
  <c r="G204" i="4" s="1"/>
  <c r="AA204" i="4"/>
  <c r="AB204" i="4" s="1"/>
  <c r="Q204" i="4" l="1"/>
  <c r="S204" i="4" s="1"/>
  <c r="T204" i="4" s="1"/>
  <c r="AC204" i="4"/>
  <c r="H205" i="4"/>
  <c r="K205" i="4" l="1"/>
  <c r="AD204" i="4"/>
  <c r="AE204" i="4" s="1"/>
  <c r="AI204" i="4"/>
  <c r="AJ204" i="4" s="1"/>
  <c r="AG204" i="4"/>
  <c r="C205" i="4" s="1"/>
  <c r="AF204" i="4"/>
  <c r="B205" i="4" s="1"/>
  <c r="O206" i="4"/>
  <c r="AH204" i="4" l="1"/>
  <c r="D205" i="4" s="1"/>
  <c r="L205" i="4" s="1"/>
  <c r="U205" i="4" s="1"/>
  <c r="V205" i="4" s="1"/>
  <c r="W205" i="4" s="1"/>
  <c r="I205" i="4"/>
  <c r="AK205" i="4"/>
  <c r="AL205" i="4"/>
  <c r="M205" i="4"/>
  <c r="P205" i="4" s="1"/>
  <c r="R205" i="4"/>
  <c r="E205" i="4"/>
  <c r="Y205" i="4" l="1"/>
  <c r="F205" i="4"/>
  <c r="N205" i="4"/>
  <c r="G205" i="4" s="1"/>
  <c r="X205" i="4"/>
  <c r="Z205" i="4"/>
  <c r="AA205" i="4" l="1"/>
  <c r="AB205" i="4" s="1"/>
  <c r="Q205" i="4"/>
  <c r="S205" i="4" s="1"/>
  <c r="H206" i="4"/>
  <c r="AC205" i="4"/>
  <c r="AI205" i="4" l="1"/>
  <c r="AJ205" i="4" s="1"/>
  <c r="AG205" i="4"/>
  <c r="C206" i="4" s="1"/>
  <c r="AF205" i="4"/>
  <c r="B206" i="4" s="1"/>
  <c r="AD205" i="4"/>
  <c r="AE205" i="4" s="1"/>
  <c r="K206" i="4"/>
  <c r="T205" i="4"/>
  <c r="AK206" i="4"/>
  <c r="AH205" i="4"/>
  <c r="D206" i="4" s="1"/>
  <c r="AL206" i="4"/>
  <c r="O207" i="4"/>
  <c r="L206" i="4" l="1"/>
  <c r="U206" i="4" s="1"/>
  <c r="V206" i="4" s="1"/>
  <c r="I206" i="4"/>
  <c r="E206" i="4"/>
  <c r="F206" i="4" l="1"/>
  <c r="W206" i="4"/>
  <c r="Y206" i="4"/>
  <c r="M206" i="4"/>
  <c r="Z206" i="4"/>
  <c r="N206" i="4" l="1"/>
  <c r="G206" i="4" s="1"/>
  <c r="P206" i="4"/>
  <c r="X206" i="4"/>
  <c r="AA206" i="4" s="1"/>
  <c r="AB206" i="4" s="1"/>
  <c r="R206" i="4"/>
  <c r="Q206" i="4" l="1"/>
  <c r="S206" i="4" s="1"/>
  <c r="H207" i="4"/>
  <c r="AC206" i="4"/>
  <c r="K207" i="4" l="1"/>
  <c r="AI206" i="4"/>
  <c r="AJ206" i="4" s="1"/>
  <c r="AD206" i="4"/>
  <c r="AE206" i="4" s="1"/>
  <c r="AG206" i="4"/>
  <c r="C207" i="4" s="1"/>
  <c r="AF206" i="4"/>
  <c r="T206" i="4"/>
  <c r="AH206" i="4" l="1"/>
  <c r="D207" i="4" s="1"/>
  <c r="L207" i="4" s="1"/>
  <c r="U207" i="4" s="1"/>
  <c r="V207" i="4" s="1"/>
  <c r="AL207" i="4"/>
  <c r="B207" i="4"/>
  <c r="AK207" i="4"/>
  <c r="C32" i="4"/>
  <c r="O208" i="4"/>
  <c r="W207" i="4" l="1"/>
  <c r="Y207" i="4"/>
  <c r="M207" i="4"/>
  <c r="N207" i="4" s="1"/>
  <c r="I207" i="4"/>
  <c r="E207" i="4"/>
  <c r="Z207" i="4"/>
  <c r="P207" i="4" l="1"/>
  <c r="F207" i="4"/>
  <c r="Q207" i="4"/>
  <c r="R207" i="4"/>
  <c r="S207" i="4" l="1"/>
  <c r="G207" i="4"/>
  <c r="X207" i="4"/>
  <c r="AA207" i="4" s="1"/>
  <c r="AB207" i="4" s="1"/>
  <c r="H208" i="4"/>
  <c r="AC207" i="4"/>
  <c r="K208" i="4" l="1"/>
  <c r="T207" i="4"/>
  <c r="AI207" i="4"/>
  <c r="AD207" i="4"/>
  <c r="AE207" i="4" s="1"/>
  <c r="AG207" i="4"/>
  <c r="C208" i="4" s="1"/>
  <c r="AF207" i="4"/>
  <c r="AJ207" i="4" l="1"/>
  <c r="AL208" i="4"/>
  <c r="AK208" i="4"/>
  <c r="B208" i="4"/>
  <c r="AH207" i="4"/>
  <c r="D208" i="4" s="1"/>
  <c r="O209" i="4"/>
  <c r="I208" i="4" l="1"/>
  <c r="L208" i="4"/>
  <c r="U208" i="4" s="1"/>
  <c r="V208" i="4" s="1"/>
  <c r="E208" i="4"/>
  <c r="M208" i="4" l="1"/>
  <c r="P208" i="4" s="1"/>
  <c r="F208" i="4"/>
  <c r="Y208" i="4"/>
  <c r="W208" i="4"/>
  <c r="X208" i="4" s="1"/>
  <c r="R208" i="4"/>
  <c r="Z208" i="4"/>
  <c r="N208" i="4" l="1"/>
  <c r="Q208" i="4" s="1"/>
  <c r="S208" i="4" s="1"/>
  <c r="T208" i="4" s="1"/>
  <c r="AA208" i="4"/>
  <c r="AB208" i="4" s="1"/>
  <c r="H209" i="4"/>
  <c r="AC208" i="4"/>
  <c r="G208" i="4" l="1"/>
  <c r="AI208" i="4"/>
  <c r="AJ208" i="4" s="1"/>
  <c r="AD208" i="4"/>
  <c r="AE208" i="4" s="1"/>
  <c r="AG208" i="4"/>
  <c r="C209" i="4" s="1"/>
  <c r="AF208" i="4"/>
  <c r="K209" i="4"/>
  <c r="AL209" i="4" l="1"/>
  <c r="B209" i="4"/>
  <c r="AH208" i="4"/>
  <c r="D209" i="4" s="1"/>
  <c r="AK209" i="4"/>
  <c r="O210" i="4"/>
  <c r="I209" i="4" l="1"/>
  <c r="L209" i="4"/>
  <c r="U209" i="4" s="1"/>
  <c r="V209" i="4" s="1"/>
  <c r="E209" i="4"/>
  <c r="F209" i="4" l="1"/>
  <c r="M209" i="4"/>
  <c r="W209" i="4"/>
  <c r="Y209" i="4"/>
  <c r="Z209" i="4"/>
  <c r="X209" i="4" l="1"/>
  <c r="AA209" i="4" s="1"/>
  <c r="AB209" i="4" s="1"/>
  <c r="N209" i="4"/>
  <c r="Q209" i="4" s="1"/>
  <c r="P209" i="4"/>
  <c r="R209" i="4"/>
  <c r="S209" i="4" l="1"/>
  <c r="G209" i="4"/>
  <c r="AC209" i="4"/>
  <c r="H210" i="4"/>
  <c r="K210" i="4" l="1"/>
  <c r="AI209" i="4"/>
  <c r="AJ209" i="4" s="1"/>
  <c r="AD209" i="4"/>
  <c r="AE209" i="4" s="1"/>
  <c r="AG209" i="4"/>
  <c r="C210" i="4" s="1"/>
  <c r="AF209" i="4"/>
  <c r="B210" i="4" s="1"/>
  <c r="T209" i="4"/>
  <c r="O211" i="4"/>
  <c r="AH209" i="4" l="1"/>
  <c r="D210" i="4" s="1"/>
  <c r="AL210" i="4"/>
  <c r="I210" i="4"/>
  <c r="AK210" i="4"/>
  <c r="E210" i="4"/>
  <c r="F210" i="4" l="1"/>
  <c r="L210" i="4"/>
  <c r="U210" i="4" s="1"/>
  <c r="V210" i="4" s="1"/>
  <c r="M210" i="4" l="1"/>
  <c r="N210" i="4" s="1"/>
  <c r="Y210" i="4"/>
  <c r="W210" i="4"/>
  <c r="X210" i="4" s="1"/>
  <c r="Z210" i="4"/>
  <c r="P210" i="4" l="1"/>
  <c r="AA210" i="4"/>
  <c r="AB210" i="4" s="1"/>
  <c r="Q210" i="4"/>
  <c r="G210" i="4"/>
  <c r="R210" i="4"/>
  <c r="S210" i="4" l="1"/>
  <c r="AC210" i="4"/>
  <c r="H211" i="4"/>
  <c r="K211" i="4" l="1"/>
  <c r="AD210" i="4"/>
  <c r="AE210" i="4" s="1"/>
  <c r="AI210" i="4"/>
  <c r="AJ210" i="4" s="1"/>
  <c r="AG210" i="4"/>
  <c r="C211" i="4" s="1"/>
  <c r="AF210" i="4"/>
  <c r="T210" i="4"/>
  <c r="B211" i="4"/>
  <c r="O212" i="4"/>
  <c r="AK211" i="4" l="1"/>
  <c r="AH210" i="4"/>
  <c r="D211" i="4" s="1"/>
  <c r="L211" i="4" s="1"/>
  <c r="U211" i="4" s="1"/>
  <c r="V211" i="4" s="1"/>
  <c r="W211" i="4" s="1"/>
  <c r="AL211" i="4"/>
  <c r="I211" i="4"/>
  <c r="E211" i="4"/>
  <c r="Y211" i="4" l="1"/>
  <c r="M211" i="4"/>
  <c r="F211" i="4"/>
  <c r="Z211" i="4"/>
  <c r="N211" i="4" l="1"/>
  <c r="Q211" i="4" s="1"/>
  <c r="P211" i="4"/>
  <c r="X211" i="4"/>
  <c r="AA211" i="4" s="1"/>
  <c r="AB211" i="4" s="1"/>
  <c r="R211" i="4"/>
  <c r="S211" i="4" l="1"/>
  <c r="G211" i="4"/>
  <c r="AC211" i="4"/>
  <c r="H212" i="4"/>
  <c r="K212" i="4" l="1"/>
  <c r="AF211" i="4"/>
  <c r="B212" i="4" s="1"/>
  <c r="AI211" i="4"/>
  <c r="AK212" i="4" s="1"/>
  <c r="AD211" i="4"/>
  <c r="AE211" i="4" s="1"/>
  <c r="AG211" i="4"/>
  <c r="C212" i="4" s="1"/>
  <c r="T211" i="4"/>
  <c r="AH211" i="4"/>
  <c r="D212" i="4" s="1"/>
  <c r="O213" i="4"/>
  <c r="AJ211" i="4" l="1"/>
  <c r="AL212" i="4"/>
  <c r="I212" i="4"/>
  <c r="L212" i="4"/>
  <c r="U212" i="4" s="1"/>
  <c r="V212" i="4" s="1"/>
  <c r="E212" i="4"/>
  <c r="F212" i="4" l="1"/>
  <c r="M212" i="4"/>
  <c r="W212" i="4"/>
  <c r="Y212" i="4"/>
  <c r="Z212" i="4"/>
  <c r="X212" i="4" l="1"/>
  <c r="AA212" i="4" s="1"/>
  <c r="AB212" i="4" s="1"/>
  <c r="P212" i="4"/>
  <c r="N212" i="4"/>
  <c r="G212" i="4" s="1"/>
  <c r="R212" i="4"/>
  <c r="Q212" i="4" l="1"/>
  <c r="S212" i="4" s="1"/>
  <c r="H213" i="4"/>
  <c r="AC212" i="4"/>
  <c r="K213" i="4" l="1"/>
  <c r="AI212" i="4"/>
  <c r="AJ212" i="4" s="1"/>
  <c r="AD212" i="4"/>
  <c r="AE212" i="4" s="1"/>
  <c r="AG212" i="4"/>
  <c r="C213" i="4" s="1"/>
  <c r="AF212" i="4"/>
  <c r="T212" i="4"/>
  <c r="AK213" i="4" l="1"/>
  <c r="B213" i="4"/>
  <c r="AH212" i="4"/>
  <c r="D213" i="4" s="1"/>
  <c r="AL213" i="4"/>
  <c r="O214" i="4"/>
  <c r="L213" i="4" l="1"/>
  <c r="U213" i="4" s="1"/>
  <c r="V213" i="4" s="1"/>
  <c r="I213" i="4"/>
  <c r="E213" i="4"/>
  <c r="M213" i="4" l="1"/>
  <c r="N213" i="4" s="1"/>
  <c r="F213" i="4"/>
  <c r="Y213" i="4"/>
  <c r="W213" i="4"/>
  <c r="X213" i="4" s="1"/>
  <c r="Z213" i="4"/>
  <c r="P213" i="4" l="1"/>
  <c r="Q213" i="4"/>
  <c r="AA213" i="4"/>
  <c r="AB213" i="4" s="1"/>
  <c r="G213" i="4"/>
  <c r="R213" i="4"/>
  <c r="S213" i="4" l="1"/>
  <c r="T213" i="4" s="1"/>
  <c r="H214" i="4"/>
  <c r="AC213" i="4"/>
  <c r="AG213" i="4" l="1"/>
  <c r="C214" i="4" s="1"/>
  <c r="AF213" i="4"/>
  <c r="B214" i="4" s="1"/>
  <c r="AI213" i="4"/>
  <c r="AJ213" i="4" s="1"/>
  <c r="AD213" i="4"/>
  <c r="AE213" i="4" s="1"/>
  <c r="K214" i="4"/>
  <c r="O215" i="4"/>
  <c r="AH213" i="4" l="1"/>
  <c r="D214" i="4" s="1"/>
  <c r="AK214" i="4"/>
  <c r="AL214" i="4"/>
  <c r="I214" i="4"/>
  <c r="L214" i="4"/>
  <c r="U214" i="4" s="1"/>
  <c r="V214" i="4" s="1"/>
  <c r="E214" i="4"/>
  <c r="F214" i="4" l="1"/>
  <c r="M214" i="4"/>
  <c r="W214" i="4"/>
  <c r="Y214" i="4"/>
  <c r="Z214" i="4"/>
  <c r="X214" i="4" l="1"/>
  <c r="AA214" i="4" s="1"/>
  <c r="AB214" i="4" s="1"/>
  <c r="N214" i="4"/>
  <c r="Q214" i="4" s="1"/>
  <c r="P214" i="4"/>
  <c r="R214" i="4"/>
  <c r="S214" i="4" l="1"/>
  <c r="G214" i="4"/>
  <c r="AC214" i="4"/>
  <c r="H215" i="4"/>
  <c r="K215" i="4" l="1"/>
  <c r="AD214" i="4"/>
  <c r="AE214" i="4" s="1"/>
  <c r="AI214" i="4"/>
  <c r="AJ214" i="4" s="1"/>
  <c r="AG214" i="4"/>
  <c r="C215" i="4" s="1"/>
  <c r="AF214" i="4"/>
  <c r="T214" i="4"/>
  <c r="AK215" i="4" l="1"/>
  <c r="B215" i="4"/>
  <c r="AH214" i="4"/>
  <c r="D215" i="4" s="1"/>
  <c r="AL215" i="4"/>
  <c r="O216" i="4"/>
  <c r="I215" i="4" l="1"/>
  <c r="L215" i="4"/>
  <c r="U215" i="4" s="1"/>
  <c r="V215" i="4" s="1"/>
  <c r="E215" i="4"/>
  <c r="M215" i="4" l="1"/>
  <c r="P215" i="4" s="1"/>
  <c r="F215" i="4"/>
  <c r="W215" i="4"/>
  <c r="Y215" i="4"/>
  <c r="N215" i="4"/>
  <c r="R215" i="4"/>
  <c r="Z215" i="4"/>
  <c r="Q215" i="4" l="1"/>
  <c r="S215" i="4" s="1"/>
  <c r="G215" i="4"/>
  <c r="X215" i="4"/>
  <c r="AA215" i="4" s="1"/>
  <c r="AB215" i="4" s="1"/>
  <c r="AC215" i="4"/>
  <c r="H216" i="4"/>
  <c r="K216" i="4" l="1"/>
  <c r="AI215" i="4"/>
  <c r="AJ215" i="4" s="1"/>
  <c r="AD215" i="4"/>
  <c r="AE215" i="4" s="1"/>
  <c r="AG215" i="4"/>
  <c r="C216" i="4" s="1"/>
  <c r="AF215" i="4"/>
  <c r="T215" i="4"/>
  <c r="AL216" i="4" l="1"/>
  <c r="B216" i="4"/>
  <c r="AH215" i="4"/>
  <c r="D216" i="4" s="1"/>
  <c r="AK216" i="4"/>
  <c r="O217" i="4"/>
  <c r="L216" i="4" l="1"/>
  <c r="U216" i="4" s="1"/>
  <c r="V216" i="4" s="1"/>
  <c r="I216" i="4"/>
  <c r="E216" i="4"/>
  <c r="F216" i="4" l="1"/>
  <c r="Y216" i="4"/>
  <c r="W216" i="4"/>
  <c r="X216" i="4" s="1"/>
  <c r="M216" i="4"/>
  <c r="Z216" i="4"/>
  <c r="AA216" i="4" l="1"/>
  <c r="AB216" i="4" s="1"/>
  <c r="N216" i="4"/>
  <c r="G216" i="4" s="1"/>
  <c r="P216" i="4"/>
  <c r="R216" i="4"/>
  <c r="Q216" i="4" l="1"/>
  <c r="S216" i="4" s="1"/>
  <c r="AC216" i="4"/>
  <c r="H217" i="4"/>
  <c r="K217" i="4" l="1"/>
  <c r="AD216" i="4"/>
  <c r="AE216" i="4" s="1"/>
  <c r="AI216" i="4"/>
  <c r="AJ216" i="4" s="1"/>
  <c r="AG216" i="4"/>
  <c r="C217" i="4" s="1"/>
  <c r="AF216" i="4"/>
  <c r="T216" i="4"/>
  <c r="AH216" i="4" l="1"/>
  <c r="D217" i="4" s="1"/>
  <c r="L217" i="4" s="1"/>
  <c r="U217" i="4" s="1"/>
  <c r="V217" i="4" s="1"/>
  <c r="AK217" i="4"/>
  <c r="B217" i="4"/>
  <c r="AL217" i="4"/>
  <c r="O218" i="4"/>
  <c r="M217" i="4" l="1"/>
  <c r="N217" i="4" s="1"/>
  <c r="I217" i="4"/>
  <c r="Y217" i="4"/>
  <c r="W217" i="4"/>
  <c r="E217" i="4"/>
  <c r="Z217" i="4"/>
  <c r="P217" i="4" l="1"/>
  <c r="F217" i="4"/>
  <c r="G217" i="4" s="1"/>
  <c r="Q217" i="4"/>
  <c r="X217" i="4"/>
  <c r="AA217" i="4" s="1"/>
  <c r="AB217" i="4" s="1"/>
  <c r="R217" i="4"/>
  <c r="S217" i="4" l="1"/>
  <c r="H218" i="4"/>
  <c r="AC217" i="4"/>
  <c r="K218" i="4" l="1"/>
  <c r="AI217" i="4"/>
  <c r="AJ217" i="4" s="1"/>
  <c r="AD217" i="4"/>
  <c r="AE217" i="4" s="1"/>
  <c r="AF217" i="4"/>
  <c r="B218" i="4" s="1"/>
  <c r="AG217" i="4"/>
  <c r="C218" i="4" s="1"/>
  <c r="T217" i="4"/>
  <c r="AK218" i="4"/>
  <c r="AL218" i="4"/>
  <c r="O219" i="4"/>
  <c r="AH217" i="4" l="1"/>
  <c r="D218" i="4" s="1"/>
  <c r="L218" i="4" s="1"/>
  <c r="U218" i="4" s="1"/>
  <c r="V218" i="4" s="1"/>
  <c r="I218" i="4"/>
  <c r="E218" i="4"/>
  <c r="F218" i="4" l="1"/>
  <c r="Y218" i="4"/>
  <c r="W218" i="4"/>
  <c r="X218" i="4" s="1"/>
  <c r="M218" i="4"/>
  <c r="Z218" i="4"/>
  <c r="AA218" i="4" l="1"/>
  <c r="AB218" i="4" s="1"/>
  <c r="N218" i="4"/>
  <c r="Q218" i="4" s="1"/>
  <c r="P218" i="4"/>
  <c r="R218" i="4"/>
  <c r="S218" i="4" l="1"/>
  <c r="G218" i="4"/>
  <c r="H219" i="4"/>
  <c r="AC218" i="4"/>
  <c r="K219" i="4" l="1"/>
  <c r="AF218" i="4"/>
  <c r="B219" i="4" s="1"/>
  <c r="AI218" i="4"/>
  <c r="AJ218" i="4" s="1"/>
  <c r="AD218" i="4"/>
  <c r="AE218" i="4" s="1"/>
  <c r="AG218" i="4"/>
  <c r="C219" i="4" s="1"/>
  <c r="T218" i="4"/>
  <c r="O220" i="4"/>
  <c r="I219" i="4" l="1"/>
  <c r="AL219" i="4"/>
  <c r="AK219" i="4"/>
  <c r="AH218" i="4"/>
  <c r="D219" i="4" s="1"/>
  <c r="E219" i="4"/>
  <c r="F219" i="4" l="1"/>
  <c r="L219" i="4"/>
  <c r="U219" i="4" s="1"/>
  <c r="V219" i="4" s="1"/>
  <c r="M219" i="4" l="1"/>
  <c r="N219" i="4" s="1"/>
  <c r="G219" i="4" s="1"/>
  <c r="P219" i="4"/>
  <c r="Y219" i="4"/>
  <c r="W219" i="4"/>
  <c r="X219" i="4" s="1"/>
  <c r="R219" i="4"/>
  <c r="Z219" i="4"/>
  <c r="Q219" i="4" l="1"/>
  <c r="S219" i="4" s="1"/>
  <c r="T219" i="4" s="1"/>
  <c r="AA219" i="4"/>
  <c r="AB219" i="4" s="1"/>
  <c r="H220" i="4"/>
  <c r="AC219" i="4"/>
  <c r="K220" i="4" l="1"/>
  <c r="AI219" i="4"/>
  <c r="AJ219" i="4" s="1"/>
  <c r="AD219" i="4"/>
  <c r="AE219" i="4" s="1"/>
  <c r="AG219" i="4"/>
  <c r="C220" i="4" s="1"/>
  <c r="AF219" i="4"/>
  <c r="AK220" i="4" l="1"/>
  <c r="AL220" i="4"/>
  <c r="B220" i="4"/>
  <c r="AH219" i="4"/>
  <c r="D220" i="4" s="1"/>
  <c r="O221" i="4"/>
  <c r="L220" i="4" l="1"/>
  <c r="U220" i="4" s="1"/>
  <c r="V220" i="4" s="1"/>
  <c r="I220" i="4"/>
  <c r="E220" i="4"/>
  <c r="F220" i="4" l="1"/>
  <c r="W220" i="4"/>
  <c r="Y220" i="4"/>
  <c r="M220" i="4"/>
  <c r="Z220" i="4"/>
  <c r="N220" i="4" l="1"/>
  <c r="G220" i="4" s="1"/>
  <c r="P220" i="4"/>
  <c r="X220" i="4"/>
  <c r="AA220" i="4" s="1"/>
  <c r="AB220" i="4" s="1"/>
  <c r="R220" i="4"/>
  <c r="Q220" i="4" l="1"/>
  <c r="S220" i="4" s="1"/>
  <c r="T220" i="4" s="1"/>
  <c r="H221" i="4"/>
  <c r="AC220" i="4"/>
  <c r="K221" i="4" l="1"/>
  <c r="AD220" i="4"/>
  <c r="AE220" i="4" s="1"/>
  <c r="AI220" i="4"/>
  <c r="AJ220" i="4" s="1"/>
  <c r="AG220" i="4"/>
  <c r="C221" i="4" s="1"/>
  <c r="AF220" i="4"/>
  <c r="AH220" i="4" l="1"/>
  <c r="D221" i="4" s="1"/>
  <c r="AK221" i="4"/>
  <c r="AL221" i="4"/>
  <c r="B221" i="4"/>
  <c r="O222" i="4"/>
  <c r="L221" i="4" l="1"/>
  <c r="U221" i="4" s="1"/>
  <c r="V221" i="4" s="1"/>
  <c r="I221" i="4"/>
  <c r="E221" i="4"/>
  <c r="M221" i="4" l="1"/>
  <c r="N221" i="4" s="1"/>
  <c r="Q221" i="4" s="1"/>
  <c r="F221" i="4"/>
  <c r="W221" i="4"/>
  <c r="Y221" i="4"/>
  <c r="Z221" i="4"/>
  <c r="X221" i="4" l="1"/>
  <c r="AA221" i="4" s="1"/>
  <c r="AB221" i="4" s="1"/>
  <c r="P221" i="4"/>
  <c r="G221" i="4"/>
  <c r="R221" i="4"/>
  <c r="S221" i="4" l="1"/>
  <c r="AC221" i="4"/>
  <c r="H222" i="4"/>
  <c r="K222" i="4" l="1"/>
  <c r="AD221" i="4"/>
  <c r="AE221" i="4" s="1"/>
  <c r="AI221" i="4"/>
  <c r="AJ221" i="4" s="1"/>
  <c r="AF221" i="4"/>
  <c r="B222" i="4" s="1"/>
  <c r="AG221" i="4"/>
  <c r="C222" i="4" s="1"/>
  <c r="T221" i="4"/>
  <c r="O223" i="4"/>
  <c r="AH221" i="4" l="1"/>
  <c r="D222" i="4" s="1"/>
  <c r="L222" i="4" s="1"/>
  <c r="U222" i="4" s="1"/>
  <c r="V222" i="4" s="1"/>
  <c r="AK222" i="4"/>
  <c r="I222" i="4"/>
  <c r="AL222" i="4"/>
  <c r="E222" i="4"/>
  <c r="F222" i="4" l="1"/>
  <c r="M222" i="4"/>
  <c r="N222" i="4" s="1"/>
  <c r="P222" i="4"/>
  <c r="W222" i="4"/>
  <c r="X222" i="4" s="1"/>
  <c r="Y222" i="4"/>
  <c r="R222" i="4"/>
  <c r="Z222" i="4"/>
  <c r="AA222" i="4" l="1"/>
  <c r="AB222" i="4" s="1"/>
  <c r="Q222" i="4"/>
  <c r="S222" i="4" s="1"/>
  <c r="T222" i="4" s="1"/>
  <c r="G222" i="4"/>
  <c r="H223" i="4"/>
  <c r="AC222" i="4"/>
  <c r="AD222" i="4" l="1"/>
  <c r="AE222" i="4" s="1"/>
  <c r="AI222" i="4"/>
  <c r="AJ222" i="4" s="1"/>
  <c r="AF222" i="4"/>
  <c r="AG222" i="4"/>
  <c r="C223" i="4" s="1"/>
  <c r="K223" i="4"/>
  <c r="AH222" i="4" l="1"/>
  <c r="D223" i="4" s="1"/>
  <c r="L223" i="4" s="1"/>
  <c r="U223" i="4" s="1"/>
  <c r="V223" i="4" s="1"/>
  <c r="AK223" i="4"/>
  <c r="AL223" i="4"/>
  <c r="B223" i="4"/>
  <c r="O224" i="4"/>
  <c r="Y223" i="4" l="1"/>
  <c r="W223" i="4"/>
  <c r="M223" i="4"/>
  <c r="P223" i="4" s="1"/>
  <c r="I223" i="4"/>
  <c r="E223" i="4"/>
  <c r="Z223" i="4"/>
  <c r="R223" i="4"/>
  <c r="N223" i="4" l="1"/>
  <c r="F223" i="4"/>
  <c r="X223" i="4" s="1"/>
  <c r="AA223" i="4" s="1"/>
  <c r="AB223" i="4" s="1"/>
  <c r="Q223" i="4"/>
  <c r="S223" i="4" s="1"/>
  <c r="T223" i="4" s="1"/>
  <c r="H224" i="4"/>
  <c r="AC223" i="4"/>
  <c r="G223" i="4" l="1"/>
  <c r="K224" i="4"/>
  <c r="AD223" i="4"/>
  <c r="AE223" i="4" s="1"/>
  <c r="AG223" i="4"/>
  <c r="C224" i="4" s="1"/>
  <c r="AI223" i="4"/>
  <c r="AF223" i="4"/>
  <c r="AH223" i="4" l="1"/>
  <c r="D224" i="4" s="1"/>
  <c r="B224" i="4"/>
  <c r="AJ223" i="4"/>
  <c r="AK224" i="4"/>
  <c r="AL224" i="4"/>
  <c r="O225" i="4"/>
  <c r="L224" i="4" l="1"/>
  <c r="U224" i="4" s="1"/>
  <c r="V224" i="4" s="1"/>
  <c r="I224" i="4"/>
  <c r="E224" i="4"/>
  <c r="F224" i="4" l="1"/>
  <c r="W224" i="4"/>
  <c r="Y224" i="4"/>
  <c r="M224" i="4"/>
  <c r="Z224" i="4"/>
  <c r="P224" i="4" l="1"/>
  <c r="N224" i="4"/>
  <c r="G224" i="4" s="1"/>
  <c r="X224" i="4"/>
  <c r="AA224" i="4" s="1"/>
  <c r="AB224" i="4" s="1"/>
  <c r="R224" i="4"/>
  <c r="Q224" i="4" l="1"/>
  <c r="S224" i="4" s="1"/>
  <c r="AC224" i="4"/>
  <c r="H225" i="4"/>
  <c r="K225" i="4" l="1"/>
  <c r="AI224" i="4"/>
  <c r="AJ224" i="4" s="1"/>
  <c r="AD224" i="4"/>
  <c r="AE224" i="4" s="1"/>
  <c r="AG224" i="4"/>
  <c r="C225" i="4" s="1"/>
  <c r="AF224" i="4"/>
  <c r="T224" i="4"/>
  <c r="AH224" i="4" l="1"/>
  <c r="D225" i="4" s="1"/>
  <c r="L225" i="4" s="1"/>
  <c r="U225" i="4" s="1"/>
  <c r="V225" i="4" s="1"/>
  <c r="AK225" i="4"/>
  <c r="AL225" i="4"/>
  <c r="B225" i="4"/>
  <c r="O226" i="4"/>
  <c r="W225" i="4" l="1"/>
  <c r="M225" i="4"/>
  <c r="N225" i="4" s="1"/>
  <c r="I225" i="4"/>
  <c r="Y225" i="4"/>
  <c r="E225" i="4"/>
  <c r="Z225" i="4"/>
  <c r="P225" i="4" l="1"/>
  <c r="F225" i="4"/>
  <c r="Q225" i="4"/>
  <c r="R225" i="4"/>
  <c r="S225" i="4" l="1"/>
  <c r="T225" i="4" s="1"/>
  <c r="G225" i="4"/>
  <c r="X225" i="4"/>
  <c r="AA225" i="4" s="1"/>
  <c r="AB225" i="4" s="1"/>
  <c r="H226" i="4"/>
  <c r="AC225" i="4"/>
  <c r="K226" i="4" l="1"/>
  <c r="AD225" i="4"/>
  <c r="AE225" i="4" s="1"/>
  <c r="AI225" i="4"/>
  <c r="AG225" i="4"/>
  <c r="C226" i="4" s="1"/>
  <c r="AF225" i="4"/>
  <c r="AH225" i="4" l="1"/>
  <c r="D226" i="4" s="1"/>
  <c r="B226" i="4"/>
  <c r="AJ225" i="4"/>
  <c r="AL226" i="4"/>
  <c r="AK226" i="4"/>
  <c r="O227" i="4"/>
  <c r="L226" i="4" l="1"/>
  <c r="U226" i="4" s="1"/>
  <c r="V226" i="4" s="1"/>
  <c r="I226" i="4"/>
  <c r="E226" i="4"/>
  <c r="M226" i="4" l="1"/>
  <c r="P226" i="4" s="1"/>
  <c r="F226" i="4"/>
  <c r="Y226" i="4"/>
  <c r="W226" i="4"/>
  <c r="R226" i="4"/>
  <c r="Z226" i="4"/>
  <c r="N226" i="4" l="1"/>
  <c r="G226" i="4" s="1"/>
  <c r="X226" i="4"/>
  <c r="AA226" i="4" s="1"/>
  <c r="AB226" i="4" s="1"/>
  <c r="Q226" i="4" l="1"/>
  <c r="S226" i="4" s="1"/>
  <c r="H227" i="4"/>
  <c r="AC226" i="4"/>
  <c r="AF226" i="4" l="1"/>
  <c r="AD226" i="4"/>
  <c r="AE226" i="4" s="1"/>
  <c r="AG226" i="4"/>
  <c r="C227" i="4" s="1"/>
  <c r="AI226" i="4"/>
  <c r="AJ226" i="4" s="1"/>
  <c r="K227" i="4"/>
  <c r="T226" i="4"/>
  <c r="B227" i="4"/>
  <c r="O228" i="4"/>
  <c r="AK227" i="4" l="1"/>
  <c r="AH226" i="4"/>
  <c r="D227" i="4" s="1"/>
  <c r="L227" i="4" s="1"/>
  <c r="U227" i="4" s="1"/>
  <c r="V227" i="4" s="1"/>
  <c r="W227" i="4" s="1"/>
  <c r="AL227" i="4"/>
  <c r="I227" i="4"/>
  <c r="E227" i="4"/>
  <c r="M227" i="4" l="1"/>
  <c r="N227" i="4" s="1"/>
  <c r="Q227" i="4" s="1"/>
  <c r="Y227" i="4"/>
  <c r="F227" i="4"/>
  <c r="Z227" i="4"/>
  <c r="P227" i="4" l="1"/>
  <c r="G227" i="4"/>
  <c r="X227" i="4"/>
  <c r="AA227" i="4" s="1"/>
  <c r="AB227" i="4" s="1"/>
  <c r="R227" i="4"/>
  <c r="S227" i="4" l="1"/>
  <c r="T227" i="4"/>
  <c r="AC227" i="4"/>
  <c r="H228" i="4"/>
  <c r="K228" i="4" l="1"/>
  <c r="AD227" i="4"/>
  <c r="AE227" i="4" s="1"/>
  <c r="AG227" i="4"/>
  <c r="C228" i="4" s="1"/>
  <c r="AF227" i="4"/>
  <c r="B228" i="4" s="1"/>
  <c r="AI227" i="4"/>
  <c r="AJ227" i="4" s="1"/>
  <c r="AL228" i="4"/>
  <c r="AK228" i="4"/>
  <c r="O229" i="4"/>
  <c r="AH227" i="4" l="1"/>
  <c r="D228" i="4" s="1"/>
  <c r="L228" i="4" s="1"/>
  <c r="U228" i="4" s="1"/>
  <c r="V228" i="4" s="1"/>
  <c r="I228" i="4"/>
  <c r="E228" i="4"/>
  <c r="M228" i="4" l="1"/>
  <c r="N228" i="4" s="1"/>
  <c r="F228" i="4"/>
  <c r="P228" i="4"/>
  <c r="Y228" i="4"/>
  <c r="W228" i="4"/>
  <c r="R228" i="4"/>
  <c r="Z228" i="4"/>
  <c r="X228" i="4" l="1"/>
  <c r="AA228" i="4" s="1"/>
  <c r="AB228" i="4" s="1"/>
  <c r="Q228" i="4"/>
  <c r="S228" i="4" s="1"/>
  <c r="G228" i="4"/>
  <c r="AC228" i="4"/>
  <c r="H229" i="4"/>
  <c r="K229" i="4" l="1"/>
  <c r="AD228" i="4"/>
  <c r="AE228" i="4" s="1"/>
  <c r="AI228" i="4"/>
  <c r="AJ228" i="4" s="1"/>
  <c r="AG228" i="4"/>
  <c r="C229" i="4" s="1"/>
  <c r="AF228" i="4"/>
  <c r="T228" i="4"/>
  <c r="AH228" i="4" l="1"/>
  <c r="D229" i="4" s="1"/>
  <c r="L229" i="4" s="1"/>
  <c r="U229" i="4" s="1"/>
  <c r="V229" i="4" s="1"/>
  <c r="AK229" i="4"/>
  <c r="B229" i="4"/>
  <c r="AL229" i="4"/>
  <c r="O230" i="4"/>
  <c r="M229" i="4" l="1"/>
  <c r="P229" i="4" s="1"/>
  <c r="I229" i="4"/>
  <c r="Y229" i="4"/>
  <c r="W229" i="4"/>
  <c r="E229" i="4"/>
  <c r="Z229" i="4"/>
  <c r="R229" i="4"/>
  <c r="N229" i="4" l="1"/>
  <c r="Q229" i="4" s="1"/>
  <c r="S229" i="4" s="1"/>
  <c r="F229" i="4"/>
  <c r="X229" i="4" s="1"/>
  <c r="AA229" i="4" s="1"/>
  <c r="AB229" i="4" s="1"/>
  <c r="AC229" i="4"/>
  <c r="H230" i="4"/>
  <c r="G229" i="4" l="1"/>
  <c r="AI229" i="4"/>
  <c r="AJ229" i="4" s="1"/>
  <c r="AG229" i="4"/>
  <c r="C230" i="4" s="1"/>
  <c r="AD229" i="4"/>
  <c r="AE229" i="4" s="1"/>
  <c r="AF229" i="4"/>
  <c r="K230" i="4"/>
  <c r="T229" i="4"/>
  <c r="AH229" i="4" l="1"/>
  <c r="D230" i="4" s="1"/>
  <c r="L230" i="4" s="1"/>
  <c r="U230" i="4" s="1"/>
  <c r="V230" i="4" s="1"/>
  <c r="B230" i="4"/>
  <c r="I230" i="4" s="1"/>
  <c r="AL230" i="4"/>
  <c r="AK230" i="4"/>
  <c r="E230" i="4"/>
  <c r="O231" i="4"/>
  <c r="M230" i="4" l="1"/>
  <c r="P230" i="4" s="1"/>
  <c r="F230" i="4"/>
  <c r="W230" i="4"/>
  <c r="Y230" i="4"/>
  <c r="N230" i="4"/>
  <c r="Q230" i="4" s="1"/>
  <c r="Z230" i="4"/>
  <c r="R230" i="4"/>
  <c r="G230" i="4" l="1"/>
  <c r="S230" i="4"/>
  <c r="X230" i="4"/>
  <c r="AA230" i="4" s="1"/>
  <c r="AB230" i="4" s="1"/>
  <c r="AC230" i="4"/>
  <c r="H231" i="4"/>
  <c r="K231" i="4" l="1"/>
  <c r="AI230" i="4"/>
  <c r="AJ230" i="4" s="1"/>
  <c r="AG230" i="4"/>
  <c r="C231" i="4" s="1"/>
  <c r="AD230" i="4"/>
  <c r="AE230" i="4" s="1"/>
  <c r="AF230" i="4"/>
  <c r="T230" i="4"/>
  <c r="AH230" i="4" l="1"/>
  <c r="D231" i="4" s="1"/>
  <c r="L231" i="4" s="1"/>
  <c r="U231" i="4" s="1"/>
  <c r="V231" i="4" s="1"/>
  <c r="AL231" i="4"/>
  <c r="AK231" i="4"/>
  <c r="B231" i="4"/>
  <c r="O232" i="4"/>
  <c r="Y231" i="4" l="1"/>
  <c r="M231" i="4"/>
  <c r="N231" i="4" s="1"/>
  <c r="I231" i="4"/>
  <c r="W231" i="4"/>
  <c r="E231" i="4"/>
  <c r="Z231" i="4"/>
  <c r="P231" i="4" l="1"/>
  <c r="F231" i="4"/>
  <c r="Q231" i="4"/>
  <c r="R231" i="4"/>
  <c r="S231" i="4" l="1"/>
  <c r="G231" i="4"/>
  <c r="X231" i="4"/>
  <c r="AA231" i="4" s="1"/>
  <c r="AB231" i="4" s="1"/>
  <c r="H232" i="4"/>
  <c r="AC231" i="4"/>
  <c r="K232" i="4" l="1"/>
  <c r="T231" i="4"/>
  <c r="AD231" i="4"/>
  <c r="AE231" i="4" s="1"/>
  <c r="AI231" i="4"/>
  <c r="AG231" i="4"/>
  <c r="C232" i="4" s="1"/>
  <c r="AF231" i="4"/>
  <c r="AH231" i="4" l="1"/>
  <c r="D232" i="4" s="1"/>
  <c r="B232" i="4"/>
  <c r="AJ231" i="4"/>
  <c r="AL232" i="4"/>
  <c r="AK232" i="4"/>
  <c r="O233" i="4"/>
  <c r="L232" i="4" l="1"/>
  <c r="U232" i="4" s="1"/>
  <c r="V232" i="4" s="1"/>
  <c r="I232" i="4"/>
  <c r="E232" i="4"/>
  <c r="M232" i="4" l="1"/>
  <c r="P232" i="4" s="1"/>
  <c r="F232" i="4"/>
  <c r="Y232" i="4"/>
  <c r="W232" i="4"/>
  <c r="R232" i="4"/>
  <c r="Z232" i="4"/>
  <c r="N232" i="4" l="1"/>
  <c r="Q232" i="4" s="1"/>
  <c r="S232" i="4" s="1"/>
  <c r="T232" i="4" s="1"/>
  <c r="X232" i="4"/>
  <c r="AA232" i="4" s="1"/>
  <c r="AB232" i="4" s="1"/>
  <c r="H233" i="4"/>
  <c r="AC232" i="4"/>
  <c r="G232" i="4" l="1"/>
  <c r="AD232" i="4"/>
  <c r="AE232" i="4" s="1"/>
  <c r="AI232" i="4"/>
  <c r="AJ232" i="4" s="1"/>
  <c r="AG232" i="4"/>
  <c r="C233" i="4" s="1"/>
  <c r="AF232" i="4"/>
  <c r="B233" i="4" s="1"/>
  <c r="K233" i="4"/>
  <c r="O234" i="4"/>
  <c r="AL233" i="4" l="1"/>
  <c r="AK233" i="4"/>
  <c r="AH232" i="4"/>
  <c r="D233" i="4" s="1"/>
  <c r="I233" i="4"/>
  <c r="E233" i="4"/>
  <c r="F233" i="4" l="1"/>
  <c r="L233" i="4"/>
  <c r="U233" i="4" s="1"/>
  <c r="V233" i="4" s="1"/>
  <c r="M233" i="4" l="1"/>
  <c r="P233" i="4" s="1"/>
  <c r="Y233" i="4"/>
  <c r="W233" i="4"/>
  <c r="X233" i="4" s="1"/>
  <c r="Z233" i="4"/>
  <c r="R233" i="4"/>
  <c r="N233" i="4" l="1"/>
  <c r="Q233" i="4" s="1"/>
  <c r="S233" i="4" s="1"/>
  <c r="AA233" i="4"/>
  <c r="AB233" i="4" s="1"/>
  <c r="AC233" i="4"/>
  <c r="H234" i="4"/>
  <c r="G233" i="4" l="1"/>
  <c r="AF233" i="4"/>
  <c r="AD233" i="4"/>
  <c r="AE233" i="4" s="1"/>
  <c r="AI233" i="4"/>
  <c r="AJ233" i="4" s="1"/>
  <c r="AG233" i="4"/>
  <c r="C234" i="4" s="1"/>
  <c r="K234" i="4"/>
  <c r="T233" i="4"/>
  <c r="AK234" i="4" l="1"/>
  <c r="AH233" i="4"/>
  <c r="D234" i="4" s="1"/>
  <c r="L234" i="4" s="1"/>
  <c r="U234" i="4" s="1"/>
  <c r="V234" i="4" s="1"/>
  <c r="B234" i="4"/>
  <c r="AL234" i="4"/>
  <c r="O235" i="4"/>
  <c r="M234" i="4" l="1"/>
  <c r="P234" i="4" s="1"/>
  <c r="I234" i="4"/>
  <c r="W234" i="4"/>
  <c r="Y234" i="4"/>
  <c r="E234" i="4"/>
  <c r="Z234" i="4"/>
  <c r="R234" i="4"/>
  <c r="N234" i="4" l="1"/>
  <c r="Q234" i="4" s="1"/>
  <c r="S234" i="4" s="1"/>
  <c r="T234" i="4" s="1"/>
  <c r="F234" i="4"/>
  <c r="H235" i="4"/>
  <c r="K235" i="4" l="1"/>
  <c r="G234" i="4"/>
  <c r="X234" i="4"/>
  <c r="AA234" i="4" s="1"/>
  <c r="AB234" i="4" s="1"/>
  <c r="AC234" i="4"/>
  <c r="AG234" i="4" l="1"/>
  <c r="C235" i="4" s="1"/>
  <c r="AD234" i="4"/>
  <c r="AE234" i="4" s="1"/>
  <c r="AI234" i="4"/>
  <c r="AF234" i="4"/>
  <c r="AH234" i="4" l="1"/>
  <c r="D235" i="4" s="1"/>
  <c r="B235" i="4"/>
  <c r="AJ234" i="4"/>
  <c r="AK235" i="4"/>
  <c r="AL235" i="4"/>
  <c r="O236" i="4"/>
  <c r="I235" i="4" l="1"/>
  <c r="L235" i="4"/>
  <c r="U235" i="4" s="1"/>
  <c r="V235" i="4" s="1"/>
  <c r="E235" i="4"/>
  <c r="F235" i="4" l="1"/>
  <c r="M235" i="4"/>
  <c r="Y235" i="4"/>
  <c r="W235" i="4"/>
  <c r="Z235" i="4"/>
  <c r="X235" i="4" l="1"/>
  <c r="AA235" i="4" s="1"/>
  <c r="AB235" i="4" s="1"/>
  <c r="N235" i="4"/>
  <c r="Q235" i="4" s="1"/>
  <c r="P235" i="4"/>
  <c r="R235" i="4"/>
  <c r="S235" i="4" l="1"/>
  <c r="G235" i="4"/>
  <c r="H236" i="4"/>
  <c r="AC235" i="4"/>
  <c r="K236" i="4" l="1"/>
  <c r="AD235" i="4"/>
  <c r="AE235" i="4" s="1"/>
  <c r="AI235" i="4"/>
  <c r="AJ235" i="4" s="1"/>
  <c r="AG235" i="4"/>
  <c r="C236" i="4" s="1"/>
  <c r="E236" i="4" s="1"/>
  <c r="AF235" i="4"/>
  <c r="T235" i="4"/>
  <c r="B236" i="4" l="1"/>
  <c r="AH235" i="4"/>
  <c r="D236" i="4" s="1"/>
  <c r="AL236" i="4"/>
  <c r="AK236" i="4"/>
  <c r="O237" i="4"/>
  <c r="L236" i="4" l="1"/>
  <c r="U236" i="4" s="1"/>
  <c r="V236" i="4" s="1"/>
  <c r="I236" i="4"/>
  <c r="M236" i="4" l="1"/>
  <c r="N236" i="4" s="1"/>
  <c r="Q236" i="4" s="1"/>
  <c r="F236" i="4"/>
  <c r="Y236" i="4"/>
  <c r="W236" i="4"/>
  <c r="Z236" i="4"/>
  <c r="X236" i="4" l="1"/>
  <c r="P236" i="4"/>
  <c r="G236" i="4"/>
  <c r="AA236" i="4"/>
  <c r="AB236" i="4" s="1"/>
  <c r="R236" i="4"/>
  <c r="S236" i="4" l="1"/>
  <c r="H237" i="4"/>
  <c r="AC236" i="4"/>
  <c r="K237" i="4" l="1"/>
  <c r="AD236" i="4"/>
  <c r="AE236" i="4" s="1"/>
  <c r="AI236" i="4"/>
  <c r="AJ236" i="4" s="1"/>
  <c r="AF236" i="4"/>
  <c r="B237" i="4" s="1"/>
  <c r="I237" i="4" s="1"/>
  <c r="AG236" i="4"/>
  <c r="C237" i="4" s="1"/>
  <c r="E237" i="4" s="1"/>
  <c r="T236" i="4"/>
  <c r="AK237" i="4"/>
  <c r="O238" i="4"/>
  <c r="AL237" i="4" l="1"/>
  <c r="AH236" i="4"/>
  <c r="D237" i="4" s="1"/>
  <c r="L237" i="4" s="1"/>
  <c r="U237" i="4" s="1"/>
  <c r="V237" i="4" s="1"/>
  <c r="F237" i="4"/>
  <c r="M237" i="4" l="1"/>
  <c r="P237" i="4" s="1"/>
  <c r="W237" i="4"/>
  <c r="X237" i="4" s="1"/>
  <c r="Y237" i="4"/>
  <c r="R237" i="4"/>
  <c r="Z237" i="4"/>
  <c r="N237" i="4" l="1"/>
  <c r="Q237" i="4" s="1"/>
  <c r="AA237" i="4"/>
  <c r="AB237" i="4" s="1"/>
  <c r="S237" i="4"/>
  <c r="G237" i="4"/>
  <c r="AC237" i="4"/>
  <c r="H238" i="4"/>
  <c r="AF237" i="4" l="1"/>
  <c r="AI237" i="4"/>
  <c r="AJ237" i="4" s="1"/>
  <c r="AD237" i="4"/>
  <c r="AE237" i="4" s="1"/>
  <c r="AG237" i="4"/>
  <c r="C238" i="4" s="1"/>
  <c r="E238" i="4" s="1"/>
  <c r="K238" i="4"/>
  <c r="T237" i="4"/>
  <c r="AK238" i="4" l="1"/>
  <c r="AL238" i="4"/>
  <c r="AH237" i="4"/>
  <c r="D238" i="4" s="1"/>
  <c r="L238" i="4" s="1"/>
  <c r="U238" i="4" s="1"/>
  <c r="V238" i="4" s="1"/>
  <c r="B238" i="4"/>
  <c r="O239" i="4"/>
  <c r="Y238" i="4" l="1"/>
  <c r="M238" i="4"/>
  <c r="P238" i="4" s="1"/>
  <c r="I238" i="4"/>
  <c r="W238" i="4"/>
  <c r="Z238" i="4"/>
  <c r="R238" i="4"/>
  <c r="N238" i="4" l="1"/>
  <c r="F238" i="4"/>
  <c r="G238" i="4" s="1"/>
  <c r="Q238" i="4"/>
  <c r="S238" i="4" s="1"/>
  <c r="X238" i="4"/>
  <c r="AA238" i="4" s="1"/>
  <c r="AB238" i="4" s="1"/>
  <c r="AC238" i="4"/>
  <c r="H239" i="4"/>
  <c r="K239" i="4" l="1"/>
  <c r="AI238" i="4"/>
  <c r="AJ238" i="4" s="1"/>
  <c r="AD238" i="4"/>
  <c r="AE238" i="4" s="1"/>
  <c r="AG238" i="4"/>
  <c r="C239" i="4" s="1"/>
  <c r="E239" i="4" s="1"/>
  <c r="AF238" i="4"/>
  <c r="T238" i="4"/>
  <c r="AH238" i="4" l="1"/>
  <c r="D239" i="4" s="1"/>
  <c r="AL239" i="4"/>
  <c r="AK239" i="4"/>
  <c r="B239" i="4"/>
  <c r="O240" i="4"/>
  <c r="I239" i="4" l="1"/>
  <c r="L239" i="4"/>
  <c r="U239" i="4" s="1"/>
  <c r="V239" i="4" s="1"/>
  <c r="F239" i="4" l="1"/>
  <c r="M239" i="4"/>
  <c r="W239" i="4"/>
  <c r="Y239" i="4"/>
  <c r="Z239" i="4"/>
  <c r="X239" i="4" l="1"/>
  <c r="AA239" i="4" s="1"/>
  <c r="AB239" i="4" s="1"/>
  <c r="N239" i="4"/>
  <c r="P239" i="4"/>
  <c r="R239" i="4"/>
  <c r="G239" i="4" l="1"/>
  <c r="Q239" i="4"/>
  <c r="S239" i="4" s="1"/>
  <c r="T239" i="4" s="1"/>
  <c r="H240" i="4"/>
  <c r="AC239" i="4"/>
  <c r="K240" i="4" l="1"/>
  <c r="AI239" i="4"/>
  <c r="AJ239" i="4" s="1"/>
  <c r="AD239" i="4"/>
  <c r="AE239" i="4" s="1"/>
  <c r="AG239" i="4"/>
  <c r="C240" i="4" s="1"/>
  <c r="E240" i="4" s="1"/>
  <c r="AF239" i="4"/>
  <c r="AH239" i="4" l="1"/>
  <c r="D240" i="4" s="1"/>
  <c r="L240" i="4" s="1"/>
  <c r="U240" i="4" s="1"/>
  <c r="V240" i="4" s="1"/>
  <c r="AK240" i="4"/>
  <c r="B240" i="4"/>
  <c r="AL240" i="4"/>
  <c r="O241" i="4"/>
  <c r="M240" i="4" l="1"/>
  <c r="N240" i="4" s="1"/>
  <c r="I240" i="4"/>
  <c r="Y240" i="4"/>
  <c r="W240" i="4"/>
  <c r="Z240" i="4"/>
  <c r="P240" i="4" l="1"/>
  <c r="F240" i="4"/>
  <c r="G240" i="4" s="1"/>
  <c r="Q240" i="4"/>
  <c r="R240" i="4"/>
  <c r="X240" i="4" l="1"/>
  <c r="AA240" i="4" s="1"/>
  <c r="AB240" i="4" s="1"/>
  <c r="S240" i="4"/>
  <c r="H241" i="4"/>
  <c r="AC240" i="4"/>
  <c r="AF240" i="4" l="1"/>
  <c r="AG240" i="4"/>
  <c r="C241" i="4" s="1"/>
  <c r="E241" i="4" s="1"/>
  <c r="AD240" i="4"/>
  <c r="AE240" i="4" s="1"/>
  <c r="AI240" i="4"/>
  <c r="AJ240" i="4" s="1"/>
  <c r="K241" i="4"/>
  <c r="T240" i="4"/>
  <c r="AH240" i="4"/>
  <c r="D241" i="4" s="1"/>
  <c r="L241" i="4" s="1"/>
  <c r="U241" i="4" s="1"/>
  <c r="V241" i="4" s="1"/>
  <c r="B241" i="4"/>
  <c r="O242" i="4"/>
  <c r="AK241" i="4" l="1"/>
  <c r="AL241" i="4"/>
  <c r="M241" i="4"/>
  <c r="P241" i="4" s="1"/>
  <c r="I241" i="4"/>
  <c r="W241" i="4"/>
  <c r="Y241" i="4"/>
  <c r="Z241" i="4"/>
  <c r="R241" i="4"/>
  <c r="N241" i="4" l="1"/>
  <c r="Q241" i="4" s="1"/>
  <c r="S241" i="4" s="1"/>
  <c r="T241" i="4" s="1"/>
  <c r="F241" i="4"/>
  <c r="AC241" i="4"/>
  <c r="H242" i="4"/>
  <c r="G241" i="4" l="1"/>
  <c r="X241" i="4"/>
  <c r="AA241" i="4" s="1"/>
  <c r="AB241" i="4" s="1"/>
  <c r="AD241" i="4"/>
  <c r="AE241" i="4" s="1"/>
  <c r="AI241" i="4"/>
  <c r="AJ241" i="4" s="1"/>
  <c r="AG241" i="4"/>
  <c r="C242" i="4" s="1"/>
  <c r="E242" i="4" s="1"/>
  <c r="AF241" i="4"/>
  <c r="B242" i="4" s="1"/>
  <c r="K242" i="4"/>
  <c r="O243" i="4"/>
  <c r="AK242" i="4" l="1"/>
  <c r="AL242" i="4"/>
  <c r="AH241" i="4"/>
  <c r="D242" i="4" s="1"/>
  <c r="I242" i="4"/>
  <c r="F242" i="4" l="1"/>
  <c r="L242" i="4"/>
  <c r="U242" i="4" s="1"/>
  <c r="V242" i="4" s="1"/>
  <c r="Y242" i="4" l="1"/>
  <c r="W242" i="4"/>
  <c r="X242" i="4" s="1"/>
  <c r="M242" i="4"/>
  <c r="Z242" i="4"/>
  <c r="N242" i="4" l="1"/>
  <c r="Q242" i="4" s="1"/>
  <c r="P242" i="4"/>
  <c r="AA242" i="4"/>
  <c r="AB242" i="4" s="1"/>
  <c r="R242" i="4"/>
  <c r="S242" i="4" l="1"/>
  <c r="G242" i="4"/>
  <c r="AC242" i="4"/>
  <c r="H243" i="4"/>
  <c r="K243" i="4" l="1"/>
  <c r="AD242" i="4"/>
  <c r="AE242" i="4" s="1"/>
  <c r="AI242" i="4"/>
  <c r="AJ242" i="4" s="1"/>
  <c r="AG242" i="4"/>
  <c r="C243" i="4" s="1"/>
  <c r="E243" i="4" s="1"/>
  <c r="AF242" i="4"/>
  <c r="B243" i="4" s="1"/>
  <c r="T242" i="4"/>
  <c r="O244" i="4"/>
  <c r="I243" i="4" l="1"/>
  <c r="AH242" i="4"/>
  <c r="D243" i="4" s="1"/>
  <c r="AK243" i="4"/>
  <c r="AL243" i="4"/>
  <c r="F243" i="4" l="1"/>
  <c r="L243" i="4"/>
  <c r="U243" i="4" s="1"/>
  <c r="V243" i="4" s="1"/>
  <c r="Y243" i="4" l="1"/>
  <c r="W243" i="4"/>
  <c r="X243" i="4" s="1"/>
  <c r="M243" i="4"/>
  <c r="Z243" i="4"/>
  <c r="P243" i="4" l="1"/>
  <c r="N243" i="4"/>
  <c r="AA243" i="4"/>
  <c r="AB243" i="4" s="1"/>
  <c r="R243" i="4"/>
  <c r="Q243" i="4" l="1"/>
  <c r="S243" i="4" s="1"/>
  <c r="T243" i="4" s="1"/>
  <c r="G243" i="4"/>
  <c r="AC243" i="4"/>
  <c r="H244" i="4"/>
  <c r="K244" i="4" l="1"/>
  <c r="AD243" i="4"/>
  <c r="AE243" i="4" s="1"/>
  <c r="AI243" i="4"/>
  <c r="AJ243" i="4" s="1"/>
  <c r="AF243" i="4"/>
  <c r="AG243" i="4"/>
  <c r="C244" i="4" s="1"/>
  <c r="E244" i="4" s="1"/>
  <c r="AL244" i="4" l="1"/>
  <c r="AK244" i="4"/>
  <c r="B244" i="4"/>
  <c r="AH243" i="4"/>
  <c r="D244" i="4" s="1"/>
  <c r="O245" i="4"/>
  <c r="I244" i="4" l="1"/>
  <c r="L244" i="4"/>
  <c r="U244" i="4" s="1"/>
  <c r="V244" i="4" s="1"/>
  <c r="M244" i="4" l="1"/>
  <c r="N244" i="4" s="1"/>
  <c r="Q244" i="4" s="1"/>
  <c r="F244" i="4"/>
  <c r="W244" i="4"/>
  <c r="Y244" i="4"/>
  <c r="P244" i="4"/>
  <c r="Z244" i="4"/>
  <c r="R244" i="4"/>
  <c r="X244" i="4" l="1"/>
  <c r="AA244" i="4" s="1"/>
  <c r="AB244" i="4" s="1"/>
  <c r="S244" i="4"/>
  <c r="T244" i="4" s="1"/>
  <c r="G244" i="4"/>
  <c r="H245" i="4"/>
  <c r="AC244" i="4"/>
  <c r="AD244" i="4" l="1"/>
  <c r="AE244" i="4" s="1"/>
  <c r="AI244" i="4"/>
  <c r="AJ244" i="4" s="1"/>
  <c r="AG244" i="4"/>
  <c r="C245" i="4" s="1"/>
  <c r="E245" i="4" s="1"/>
  <c r="AF244" i="4"/>
  <c r="B245" i="4" s="1"/>
  <c r="K245" i="4"/>
  <c r="O246" i="4"/>
  <c r="AK245" i="4" l="1"/>
  <c r="AL245" i="4"/>
  <c r="I245" i="4"/>
  <c r="AH244" i="4"/>
  <c r="D245" i="4" s="1"/>
  <c r="F245" i="4" l="1"/>
  <c r="L245" i="4"/>
  <c r="U245" i="4" s="1"/>
  <c r="V245" i="4" s="1"/>
  <c r="M245" i="4" l="1"/>
  <c r="N245" i="4" s="1"/>
  <c r="Q245" i="4" s="1"/>
  <c r="Y245" i="4"/>
  <c r="W245" i="4"/>
  <c r="X245" i="4" s="1"/>
  <c r="Z245" i="4"/>
  <c r="P245" i="4" l="1"/>
  <c r="G245" i="4"/>
  <c r="AA245" i="4"/>
  <c r="AB245" i="4" s="1"/>
  <c r="R245" i="4"/>
  <c r="S245" i="4" l="1"/>
  <c r="T245" i="4" s="1"/>
  <c r="H246" i="4"/>
  <c r="AC245" i="4"/>
  <c r="AF245" i="4" l="1"/>
  <c r="AI245" i="4"/>
  <c r="AJ245" i="4" s="1"/>
  <c r="AG245" i="4"/>
  <c r="C246" i="4" s="1"/>
  <c r="E246" i="4" s="1"/>
  <c r="AD245" i="4"/>
  <c r="AE245" i="4" s="1"/>
  <c r="K246" i="4"/>
  <c r="B246" i="4"/>
  <c r="AL246" i="4"/>
  <c r="O247" i="4"/>
  <c r="I246" i="4" l="1"/>
  <c r="AH245" i="4"/>
  <c r="D246" i="4" s="1"/>
  <c r="L246" i="4" s="1"/>
  <c r="U246" i="4" s="1"/>
  <c r="V246" i="4" s="1"/>
  <c r="Y246" i="4" s="1"/>
  <c r="AK246" i="4"/>
  <c r="F246" i="4"/>
  <c r="Z246" i="4"/>
  <c r="M246" i="4" l="1"/>
  <c r="P246" i="4" s="1"/>
  <c r="W246" i="4"/>
  <c r="N246" i="4"/>
  <c r="X246" i="4"/>
  <c r="AA246" i="4" s="1"/>
  <c r="AB246" i="4" s="1"/>
  <c r="R246" i="4"/>
  <c r="Q246" i="4" l="1"/>
  <c r="S246" i="4" s="1"/>
  <c r="T246" i="4" s="1"/>
  <c r="G246" i="4"/>
  <c r="AC246" i="4"/>
  <c r="H247" i="4"/>
  <c r="K247" i="4" l="1"/>
  <c r="AG246" i="4"/>
  <c r="C247" i="4" s="1"/>
  <c r="E247" i="4" s="1"/>
  <c r="F247" i="4" s="1"/>
  <c r="AF246" i="4"/>
  <c r="AI246" i="4"/>
  <c r="AJ246" i="4" s="1"/>
  <c r="AD246" i="4"/>
  <c r="AE246" i="4" s="1"/>
  <c r="B247" i="4" l="1"/>
  <c r="AH246" i="4"/>
  <c r="D247" i="4" s="1"/>
  <c r="L247" i="4" s="1"/>
  <c r="U247" i="4" s="1"/>
  <c r="V247" i="4" s="1"/>
  <c r="Y247" i="4" s="1"/>
  <c r="AK247" i="4"/>
  <c r="AL247" i="4"/>
  <c r="O248" i="4"/>
  <c r="Z247" i="4"/>
  <c r="W247" i="4" l="1"/>
  <c r="X247" i="4" s="1"/>
  <c r="M247" i="4"/>
  <c r="I247" i="4"/>
  <c r="AA247" i="4"/>
  <c r="AB247" i="4" s="1"/>
  <c r="N247" i="4" l="1"/>
  <c r="P247" i="4"/>
  <c r="R247" i="4"/>
  <c r="Q247" i="4" l="1"/>
  <c r="S247" i="4" s="1"/>
  <c r="G247" i="4"/>
  <c r="H248" i="4"/>
  <c r="AC247" i="4"/>
  <c r="K248" i="4" l="1"/>
  <c r="AG247" i="4"/>
  <c r="C248" i="4" s="1"/>
  <c r="E248" i="4" s="1"/>
  <c r="F248" i="4" s="1"/>
  <c r="AF247" i="4"/>
  <c r="AD247" i="4"/>
  <c r="AE247" i="4" s="1"/>
  <c r="AI247" i="4"/>
  <c r="AJ247" i="4" s="1"/>
  <c r="T247" i="4"/>
  <c r="AK248" i="4" l="1"/>
  <c r="AL248" i="4"/>
  <c r="B248" i="4"/>
  <c r="AH247" i="4"/>
  <c r="D248" i="4" s="1"/>
  <c r="L248" i="4" s="1"/>
  <c r="U248" i="4" s="1"/>
  <c r="V248" i="4" s="1"/>
  <c r="Y248" i="4" s="1"/>
  <c r="O249" i="4"/>
  <c r="Z248" i="4"/>
  <c r="M248" i="4" l="1"/>
  <c r="W248" i="4"/>
  <c r="X248" i="4" s="1"/>
  <c r="AA248" i="4" s="1"/>
  <c r="AB248" i="4" s="1"/>
  <c r="I248" i="4"/>
  <c r="P248" i="4" l="1"/>
  <c r="N248" i="4"/>
  <c r="R248" i="4"/>
  <c r="G248" i="4" l="1"/>
  <c r="Q248" i="4"/>
  <c r="S248" i="4" s="1"/>
  <c r="AC248" i="4"/>
  <c r="H249" i="4"/>
  <c r="K249" i="4" l="1"/>
  <c r="AD248" i="4"/>
  <c r="AE248" i="4" s="1"/>
  <c r="AG248" i="4"/>
  <c r="C249" i="4" s="1"/>
  <c r="E249" i="4" s="1"/>
  <c r="F249" i="4" s="1"/>
  <c r="AF248" i="4"/>
  <c r="AI248" i="4"/>
  <c r="AJ248" i="4" s="1"/>
  <c r="T248" i="4"/>
  <c r="AK249" i="4" l="1"/>
  <c r="B249" i="4"/>
  <c r="AH248" i="4"/>
  <c r="D249" i="4" s="1"/>
  <c r="L249" i="4" s="1"/>
  <c r="U249" i="4" s="1"/>
  <c r="V249" i="4" s="1"/>
  <c r="Y249" i="4" s="1"/>
  <c r="AL249" i="4"/>
  <c r="O250" i="4"/>
  <c r="Z249" i="4"/>
  <c r="W249" i="4" l="1"/>
  <c r="X249" i="4" s="1"/>
  <c r="AA249" i="4" s="1"/>
  <c r="AB249" i="4" s="1"/>
  <c r="I249" i="4"/>
  <c r="M249" i="4"/>
  <c r="N249" i="4" l="1"/>
  <c r="P249" i="4"/>
  <c r="Q249" i="4"/>
  <c r="R249" i="4"/>
  <c r="G249" i="4" l="1"/>
  <c r="S249" i="4"/>
  <c r="AC249" i="4"/>
  <c r="H250" i="4"/>
  <c r="K250" i="4" l="1"/>
  <c r="AD249" i="4"/>
  <c r="AE249" i="4" s="1"/>
  <c r="AI249" i="4"/>
  <c r="AJ249" i="4" s="1"/>
  <c r="AG249" i="4"/>
  <c r="C250" i="4" s="1"/>
  <c r="E250" i="4" s="1"/>
  <c r="AF249" i="4"/>
  <c r="B250" i="4" s="1"/>
  <c r="T249" i="4"/>
  <c r="O251" i="4"/>
  <c r="I250" i="4" l="1"/>
  <c r="AH249" i="4"/>
  <c r="D250" i="4" s="1"/>
  <c r="AL250" i="4"/>
  <c r="AK250" i="4"/>
  <c r="F250" i="4"/>
  <c r="L250" i="4" l="1"/>
  <c r="U250" i="4" s="1"/>
  <c r="V250" i="4" s="1"/>
  <c r="W250" i="4" l="1"/>
  <c r="X250" i="4" s="1"/>
  <c r="Y250" i="4"/>
  <c r="M250" i="4"/>
  <c r="Z250" i="4"/>
  <c r="AA250" i="4" l="1"/>
  <c r="AB250" i="4" s="1"/>
  <c r="P250" i="4"/>
  <c r="N250" i="4"/>
  <c r="R250" i="4"/>
  <c r="G250" i="4" l="1"/>
  <c r="Q250" i="4"/>
  <c r="S250" i="4" s="1"/>
  <c r="AC250" i="4"/>
  <c r="H251" i="4"/>
  <c r="K251" i="4" l="1"/>
  <c r="AF250" i="4"/>
  <c r="AD250" i="4"/>
  <c r="AE250" i="4" s="1"/>
  <c r="AG250" i="4"/>
  <c r="C251" i="4" s="1"/>
  <c r="E251" i="4" s="1"/>
  <c r="F251" i="4" s="1"/>
  <c r="AI250" i="4"/>
  <c r="AJ250" i="4" s="1"/>
  <c r="T250" i="4"/>
  <c r="AH250" i="4" l="1"/>
  <c r="D251" i="4" s="1"/>
  <c r="B251" i="4"/>
  <c r="I251" i="4" s="1"/>
  <c r="L251" i="4"/>
  <c r="AK251" i="4"/>
  <c r="AL251" i="4"/>
  <c r="O252" i="4"/>
  <c r="U251" i="4" l="1"/>
  <c r="V251" i="4" s="1"/>
  <c r="M251" i="4"/>
  <c r="W251" i="4" l="1"/>
  <c r="Y251" i="4"/>
  <c r="X251" i="4"/>
  <c r="N251" i="4"/>
  <c r="Q251" i="4" s="1"/>
  <c r="P251" i="4"/>
  <c r="R251" i="4"/>
  <c r="Z251" i="4"/>
  <c r="S251" i="4" l="1"/>
  <c r="G251" i="4"/>
  <c r="AA251" i="4"/>
  <c r="AB251" i="4" s="1"/>
  <c r="AC251" i="4"/>
  <c r="H252" i="4"/>
  <c r="K252" i="4" l="1"/>
  <c r="AD251" i="4"/>
  <c r="AE251" i="4" s="1"/>
  <c r="AF251" i="4"/>
  <c r="AG251" i="4"/>
  <c r="C252" i="4" s="1"/>
  <c r="E252" i="4" s="1"/>
  <c r="F252" i="4" s="1"/>
  <c r="AI251" i="4"/>
  <c r="AJ251" i="4" s="1"/>
  <c r="T251" i="4"/>
  <c r="AL252" i="4" l="1"/>
  <c r="B252" i="4"/>
  <c r="AH251" i="4"/>
  <c r="D252" i="4" s="1"/>
  <c r="AK252" i="4"/>
  <c r="O253" i="4"/>
  <c r="I252" i="4" l="1"/>
  <c r="L252" i="4"/>
  <c r="U252" i="4" s="1"/>
  <c r="V252" i="4" s="1"/>
  <c r="M252" i="4" l="1"/>
  <c r="N252" i="4" s="1"/>
  <c r="P252" i="4"/>
  <c r="W252" i="4"/>
  <c r="X252" i="4" s="1"/>
  <c r="Y252" i="4"/>
  <c r="R252" i="4"/>
  <c r="Z252" i="4"/>
  <c r="AA252" i="4" l="1"/>
  <c r="AB252" i="4" s="1"/>
  <c r="Q252" i="4"/>
  <c r="S252" i="4" s="1"/>
  <c r="G252" i="4"/>
  <c r="AC252" i="4"/>
  <c r="H253" i="4"/>
  <c r="K253" i="4" l="1"/>
  <c r="AF252" i="4"/>
  <c r="AI252" i="4"/>
  <c r="AJ252" i="4" s="1"/>
  <c r="AD252" i="4"/>
  <c r="AE252" i="4" s="1"/>
  <c r="AG252" i="4"/>
  <c r="C253" i="4" s="1"/>
  <c r="E253" i="4" s="1"/>
  <c r="F253" i="4" s="1"/>
  <c r="T252" i="4"/>
  <c r="AH252" i="4" l="1"/>
  <c r="D253" i="4" s="1"/>
  <c r="L253" i="4" s="1"/>
  <c r="U253" i="4" s="1"/>
  <c r="V253" i="4" s="1"/>
  <c r="B253" i="4"/>
  <c r="Y253" i="4"/>
  <c r="M253" i="4"/>
  <c r="AK253" i="4"/>
  <c r="AL253" i="4"/>
  <c r="O254" i="4"/>
  <c r="Z253" i="4"/>
  <c r="I253" i="4" l="1"/>
  <c r="W253" i="4"/>
  <c r="X253" i="4" s="1"/>
  <c r="AA253" i="4" s="1"/>
  <c r="AB253" i="4" s="1"/>
  <c r="N253" i="4"/>
  <c r="Q253" i="4" s="1"/>
  <c r="P253" i="4"/>
  <c r="R253" i="4"/>
  <c r="S253" i="4" l="1"/>
  <c r="G253" i="4"/>
  <c r="H254" i="4"/>
  <c r="AC253" i="4"/>
  <c r="K254" i="4" l="1"/>
  <c r="AF253" i="4"/>
  <c r="B254" i="4" s="1"/>
  <c r="AD253" i="4"/>
  <c r="AE253" i="4" s="1"/>
  <c r="AI253" i="4"/>
  <c r="AJ253" i="4" s="1"/>
  <c r="AG253" i="4"/>
  <c r="C254" i="4" s="1"/>
  <c r="E254" i="4" s="1"/>
  <c r="F254" i="4" s="1"/>
  <c r="T253" i="4"/>
  <c r="O255" i="4"/>
  <c r="AK254" i="4" l="1"/>
  <c r="AL254" i="4"/>
  <c r="AH253" i="4"/>
  <c r="D254" i="4" s="1"/>
  <c r="I254" i="4"/>
  <c r="L254" i="4" l="1"/>
  <c r="U254" i="4" s="1"/>
  <c r="V254" i="4" s="1"/>
  <c r="M254" i="4"/>
  <c r="N254" i="4" l="1"/>
  <c r="Q254" i="4" s="1"/>
  <c r="P254" i="4"/>
  <c r="Y254" i="4"/>
  <c r="W254" i="4"/>
  <c r="X254" i="4" s="1"/>
  <c r="Z254" i="4"/>
  <c r="R254" i="4"/>
  <c r="AA254" i="4" l="1"/>
  <c r="AB254" i="4" s="1"/>
  <c r="S254" i="4"/>
  <c r="G254" i="4"/>
  <c r="AC254" i="4"/>
  <c r="H255" i="4"/>
  <c r="K255" i="4" l="1"/>
  <c r="AI254" i="4"/>
  <c r="AJ254" i="4" s="1"/>
  <c r="AF254" i="4"/>
  <c r="AD254" i="4"/>
  <c r="AE254" i="4" s="1"/>
  <c r="AG254" i="4"/>
  <c r="C255" i="4" s="1"/>
  <c r="E255" i="4" s="1"/>
  <c r="F255" i="4" s="1"/>
  <c r="T254" i="4"/>
  <c r="AL255" i="4" l="1"/>
  <c r="AK255" i="4"/>
  <c r="B255" i="4"/>
  <c r="AH254" i="4"/>
  <c r="D255" i="4" s="1"/>
  <c r="O256" i="4"/>
  <c r="L255" i="4" l="1"/>
  <c r="U255" i="4" s="1"/>
  <c r="V255" i="4" s="1"/>
  <c r="M255" i="4"/>
  <c r="I255" i="4"/>
  <c r="P255" i="4" l="1"/>
  <c r="N255" i="4"/>
  <c r="Q255" i="4" s="1"/>
  <c r="W255" i="4"/>
  <c r="X255" i="4" s="1"/>
  <c r="Y255" i="4"/>
  <c r="R255" i="4"/>
  <c r="Z255" i="4"/>
  <c r="AA255" i="4" l="1"/>
  <c r="AB255" i="4" s="1"/>
  <c r="G255" i="4"/>
  <c r="S255" i="4"/>
  <c r="AC255" i="4"/>
  <c r="H256" i="4"/>
  <c r="K256" i="4" l="1"/>
  <c r="AI255" i="4"/>
  <c r="AJ255" i="4" s="1"/>
  <c r="AD255" i="4"/>
  <c r="AE255" i="4" s="1"/>
  <c r="AG255" i="4"/>
  <c r="C256" i="4" s="1"/>
  <c r="E256" i="4" s="1"/>
  <c r="F256" i="4" s="1"/>
  <c r="AF255" i="4"/>
  <c r="T255" i="4"/>
  <c r="AH255" i="4" l="1"/>
  <c r="D256" i="4" s="1"/>
  <c r="L256" i="4" s="1"/>
  <c r="U256" i="4" s="1"/>
  <c r="V256" i="4" s="1"/>
  <c r="AL256" i="4"/>
  <c r="AK256" i="4"/>
  <c r="B256" i="4"/>
  <c r="M256" i="4"/>
  <c r="O257" i="4"/>
  <c r="Y256" i="4" l="1"/>
  <c r="W256" i="4"/>
  <c r="X256" i="4" s="1"/>
  <c r="P256" i="4"/>
  <c r="N256" i="4"/>
  <c r="G256" i="4" s="1"/>
  <c r="I256" i="4"/>
  <c r="Z256" i="4"/>
  <c r="R256" i="4"/>
  <c r="AA256" i="4" l="1"/>
  <c r="AB256" i="4" s="1"/>
  <c r="Q256" i="4"/>
  <c r="S256" i="4" s="1"/>
  <c r="H257" i="4"/>
  <c r="AC256" i="4"/>
  <c r="K257" i="4" l="1"/>
  <c r="AG256" i="4"/>
  <c r="C257" i="4" s="1"/>
  <c r="E257" i="4" s="1"/>
  <c r="F257" i="4" s="1"/>
  <c r="AI256" i="4"/>
  <c r="AJ256" i="4" s="1"/>
  <c r="AD256" i="4"/>
  <c r="AE256" i="4" s="1"/>
  <c r="AF256" i="4"/>
  <c r="B257" i="4" s="1"/>
  <c r="T256" i="4"/>
  <c r="O258" i="4"/>
  <c r="I257" i="4" l="1"/>
  <c r="AL257" i="4"/>
  <c r="AH256" i="4"/>
  <c r="D257" i="4" s="1"/>
  <c r="AK257" i="4"/>
  <c r="L257" i="4" l="1"/>
  <c r="U257" i="4" s="1"/>
  <c r="V257" i="4" s="1"/>
  <c r="M257" i="4" l="1"/>
  <c r="W257" i="4"/>
  <c r="X257" i="4" s="1"/>
  <c r="Y257" i="4"/>
  <c r="Z257" i="4"/>
  <c r="AA257" i="4" l="1"/>
  <c r="AB257" i="4" s="1"/>
  <c r="N257" i="4"/>
  <c r="Q257" i="4" s="1"/>
  <c r="P257" i="4"/>
  <c r="R257" i="4"/>
  <c r="S257" i="4" l="1"/>
  <c r="G257" i="4"/>
  <c r="T257" i="4"/>
  <c r="AC257" i="4"/>
  <c r="H258" i="4"/>
  <c r="K258" i="4" l="1"/>
  <c r="AF257" i="4"/>
  <c r="AI257" i="4"/>
  <c r="AJ257" i="4" s="1"/>
  <c r="AG257" i="4"/>
  <c r="C258" i="4" s="1"/>
  <c r="E258" i="4" s="1"/>
  <c r="F258" i="4" s="1"/>
  <c r="AD257" i="4"/>
  <c r="AE257" i="4" s="1"/>
  <c r="AK258" i="4" l="1"/>
  <c r="AL258" i="4"/>
  <c r="AH257" i="4"/>
  <c r="D258" i="4" s="1"/>
  <c r="B258" i="4"/>
  <c r="O259" i="4"/>
  <c r="L258" i="4" l="1"/>
  <c r="U258" i="4" s="1"/>
  <c r="V258" i="4" s="1"/>
  <c r="M258" i="4"/>
  <c r="I258" i="4"/>
  <c r="P258" i="4" l="1"/>
  <c r="N258" i="4"/>
  <c r="W258" i="4"/>
  <c r="X258" i="4" s="1"/>
  <c r="Y258" i="4"/>
  <c r="R258" i="4"/>
  <c r="Z258" i="4"/>
  <c r="AA258" i="4" l="1"/>
  <c r="AB258" i="4" s="1"/>
  <c r="Q258" i="4"/>
  <c r="S258" i="4" s="1"/>
  <c r="T258" i="4" s="1"/>
  <c r="G258" i="4"/>
  <c r="H259" i="4"/>
  <c r="AC258" i="4"/>
  <c r="AG258" i="4" l="1"/>
  <c r="C259" i="4" s="1"/>
  <c r="E259" i="4" s="1"/>
  <c r="F259" i="4" s="1"/>
  <c r="AD258" i="4"/>
  <c r="AE258" i="4" s="1"/>
  <c r="AI258" i="4"/>
  <c r="AJ258" i="4" s="1"/>
  <c r="AF258" i="4"/>
  <c r="K259" i="4"/>
  <c r="AK259" i="4" l="1"/>
  <c r="B259" i="4"/>
  <c r="AH258" i="4"/>
  <c r="D259" i="4" s="1"/>
  <c r="AL259" i="4"/>
  <c r="O260" i="4"/>
  <c r="L259" i="4" l="1"/>
  <c r="U259" i="4" s="1"/>
  <c r="V259" i="4" s="1"/>
  <c r="I259" i="4"/>
  <c r="Y259" i="4" l="1"/>
  <c r="W259" i="4"/>
  <c r="X259" i="4" s="1"/>
  <c r="M259" i="4"/>
  <c r="Z259" i="4"/>
  <c r="N259" i="4" l="1"/>
  <c r="P259" i="4"/>
  <c r="AA259" i="4"/>
  <c r="AB259" i="4" s="1"/>
  <c r="R259" i="4"/>
  <c r="G259" i="4" l="1"/>
  <c r="Q259" i="4"/>
  <c r="S259" i="4" s="1"/>
  <c r="T259" i="4" s="1"/>
  <c r="H260" i="4"/>
  <c r="AC259" i="4"/>
  <c r="K260" i="4" l="1"/>
  <c r="AI259" i="4"/>
  <c r="AJ259" i="4" s="1"/>
  <c r="AF259" i="4"/>
  <c r="B260" i="4" s="1"/>
  <c r="AD259" i="4"/>
  <c r="AE259" i="4" s="1"/>
  <c r="AG259" i="4"/>
  <c r="C260" i="4" s="1"/>
  <c r="E260" i="4" s="1"/>
  <c r="F260" i="4" s="1"/>
  <c r="O261" i="4"/>
  <c r="I260" i="4" l="1"/>
  <c r="AK260" i="4"/>
  <c r="AH259" i="4"/>
  <c r="D260" i="4" s="1"/>
  <c r="AL260" i="4"/>
  <c r="L260" i="4" l="1"/>
  <c r="U260" i="4" s="1"/>
  <c r="V260" i="4" s="1"/>
  <c r="M260" i="4" l="1"/>
  <c r="N260" i="4" s="1"/>
  <c r="P260" i="4"/>
  <c r="W260" i="4"/>
  <c r="X260" i="4" s="1"/>
  <c r="Y260" i="4"/>
  <c r="Z260" i="4"/>
  <c r="R260" i="4"/>
  <c r="Q260" i="4" l="1"/>
  <c r="S260" i="4" s="1"/>
  <c r="G260" i="4"/>
  <c r="AA260" i="4"/>
  <c r="AB260" i="4" s="1"/>
  <c r="AC260" i="4"/>
  <c r="H261" i="4"/>
  <c r="K261" i="4" l="1"/>
  <c r="AD260" i="4"/>
  <c r="AE260" i="4" s="1"/>
  <c r="AI260" i="4"/>
  <c r="AJ260" i="4" s="1"/>
  <c r="AF260" i="4"/>
  <c r="AG260" i="4"/>
  <c r="C261" i="4" s="1"/>
  <c r="E261" i="4" s="1"/>
  <c r="F261" i="4" s="1"/>
  <c r="T260" i="4"/>
  <c r="AH260" i="4" l="1"/>
  <c r="D261" i="4" s="1"/>
  <c r="AL261" i="4"/>
  <c r="AK261" i="4"/>
  <c r="B261" i="4"/>
  <c r="O262" i="4"/>
  <c r="L261" i="4" l="1"/>
  <c r="U261" i="4" s="1"/>
  <c r="V261" i="4" s="1"/>
  <c r="M261" i="4"/>
  <c r="I261" i="4"/>
  <c r="P261" i="4" l="1"/>
  <c r="N261" i="4"/>
  <c r="Q261" i="4" s="1"/>
  <c r="Y261" i="4"/>
  <c r="W261" i="4"/>
  <c r="X261" i="4" s="1"/>
  <c r="R261" i="4"/>
  <c r="Z261" i="4"/>
  <c r="S261" i="4" l="1"/>
  <c r="G261" i="4"/>
  <c r="AA261" i="4"/>
  <c r="AB261" i="4" s="1"/>
  <c r="AC261" i="4"/>
  <c r="H262" i="4"/>
  <c r="K262" i="4" l="1"/>
  <c r="AI261" i="4"/>
  <c r="AJ261" i="4" s="1"/>
  <c r="AD261" i="4"/>
  <c r="AE261" i="4" s="1"/>
  <c r="AG261" i="4"/>
  <c r="C262" i="4" s="1"/>
  <c r="E262" i="4" s="1"/>
  <c r="F262" i="4" s="1"/>
  <c r="AF261" i="4"/>
  <c r="B262" i="4" s="1"/>
  <c r="T261" i="4"/>
  <c r="O263" i="4"/>
  <c r="I262" i="4" l="1"/>
  <c r="AK262" i="4"/>
  <c r="AL262" i="4"/>
  <c r="AH261" i="4"/>
  <c r="D262" i="4" s="1"/>
  <c r="L262" i="4" l="1"/>
  <c r="U262" i="4" s="1"/>
  <c r="V262" i="4" s="1"/>
  <c r="M262" i="4"/>
  <c r="P262" i="4" l="1"/>
  <c r="N262" i="4"/>
  <c r="W262" i="4"/>
  <c r="X262" i="4" s="1"/>
  <c r="Y262" i="4"/>
  <c r="Z262" i="4"/>
  <c r="R262" i="4"/>
  <c r="AA262" i="4" l="1"/>
  <c r="AB262" i="4" s="1"/>
  <c r="Q262" i="4"/>
  <c r="S262" i="4" s="1"/>
  <c r="T262" i="4" s="1"/>
  <c r="G262" i="4"/>
  <c r="H263" i="4"/>
  <c r="AC262" i="4"/>
  <c r="AD262" i="4" l="1"/>
  <c r="AE262" i="4" s="1"/>
  <c r="AF262" i="4"/>
  <c r="B263" i="4" s="1"/>
  <c r="AI262" i="4"/>
  <c r="AJ262" i="4" s="1"/>
  <c r="AG262" i="4"/>
  <c r="C263" i="4" s="1"/>
  <c r="E263" i="4" s="1"/>
  <c r="F263" i="4" s="1"/>
  <c r="K263" i="4"/>
  <c r="AL263" i="4"/>
  <c r="O264" i="4"/>
  <c r="AK263" i="4" l="1"/>
  <c r="AH262" i="4"/>
  <c r="D263" i="4" s="1"/>
  <c r="I263" i="4"/>
  <c r="L263" i="4" l="1"/>
  <c r="U263" i="4" s="1"/>
  <c r="V263" i="4" s="1"/>
  <c r="Y263" i="4" l="1"/>
  <c r="W263" i="4"/>
  <c r="X263" i="4" s="1"/>
  <c r="M263" i="4"/>
  <c r="Z263" i="4"/>
  <c r="N263" i="4" l="1"/>
  <c r="P263" i="4"/>
  <c r="AA263" i="4"/>
  <c r="AB263" i="4" s="1"/>
  <c r="R263" i="4"/>
  <c r="G263" i="4" l="1"/>
  <c r="Q263" i="4"/>
  <c r="S263" i="4" s="1"/>
  <c r="AC263" i="4"/>
  <c r="H264" i="4"/>
  <c r="K264" i="4" l="1"/>
  <c r="AI263" i="4"/>
  <c r="AJ263" i="4" s="1"/>
  <c r="AF263" i="4"/>
  <c r="AG263" i="4"/>
  <c r="C264" i="4" s="1"/>
  <c r="E264" i="4" s="1"/>
  <c r="F264" i="4" s="1"/>
  <c r="AD263" i="4"/>
  <c r="AE263" i="4" s="1"/>
  <c r="T263" i="4"/>
  <c r="AL264" i="4" l="1"/>
  <c r="AK264" i="4"/>
  <c r="AH263" i="4"/>
  <c r="D264" i="4" s="1"/>
  <c r="B264" i="4"/>
  <c r="O265" i="4"/>
  <c r="I264" i="4" l="1"/>
  <c r="L264" i="4"/>
  <c r="U264" i="4" s="1"/>
  <c r="V264" i="4" s="1"/>
  <c r="M264" i="4" l="1"/>
  <c r="W264" i="4"/>
  <c r="Y264" i="4"/>
  <c r="X264" i="4"/>
  <c r="Z264" i="4"/>
  <c r="AA264" i="4" l="1"/>
  <c r="AB264" i="4" s="1"/>
  <c r="N264" i="4"/>
  <c r="Q264" i="4" s="1"/>
  <c r="P264" i="4"/>
  <c r="R264" i="4"/>
  <c r="S264" i="4" l="1"/>
  <c r="G264" i="4"/>
  <c r="AC264" i="4"/>
  <c r="H265" i="4"/>
  <c r="K265" i="4" l="1"/>
  <c r="AI264" i="4"/>
  <c r="AJ264" i="4" s="1"/>
  <c r="AD264" i="4"/>
  <c r="AE264" i="4" s="1"/>
  <c r="AG264" i="4"/>
  <c r="C265" i="4" s="1"/>
  <c r="E265" i="4" s="1"/>
  <c r="F265" i="4" s="1"/>
  <c r="AF264" i="4"/>
  <c r="T264" i="4"/>
  <c r="AH264" i="4" l="1"/>
  <c r="D265" i="4" s="1"/>
  <c r="L265" i="4" s="1"/>
  <c r="U265" i="4" s="1"/>
  <c r="V265" i="4" s="1"/>
  <c r="AL265" i="4"/>
  <c r="B265" i="4"/>
  <c r="AK265" i="4"/>
  <c r="O266" i="4"/>
  <c r="Y265" i="4" l="1"/>
  <c r="M265" i="4"/>
  <c r="N265" i="4" s="1"/>
  <c r="G265" i="4" s="1"/>
  <c r="W265" i="4"/>
  <c r="X265" i="4" s="1"/>
  <c r="I265" i="4"/>
  <c r="Z265" i="4"/>
  <c r="P265" i="4" l="1"/>
  <c r="AA265" i="4"/>
  <c r="AB265" i="4" s="1"/>
  <c r="Q265" i="4"/>
  <c r="R265" i="4"/>
  <c r="S265" i="4" l="1"/>
  <c r="T265" i="4"/>
  <c r="AC265" i="4"/>
  <c r="H266" i="4"/>
  <c r="K266" i="4" l="1"/>
  <c r="AG265" i="4"/>
  <c r="C266" i="4" s="1"/>
  <c r="E266" i="4" s="1"/>
  <c r="F266" i="4" s="1"/>
  <c r="AF265" i="4"/>
  <c r="AD265" i="4"/>
  <c r="AE265" i="4" s="1"/>
  <c r="AI265" i="4"/>
  <c r="AJ265" i="4" s="1"/>
  <c r="AL266" i="4"/>
  <c r="B266" i="4"/>
  <c r="AH265" i="4"/>
  <c r="D266" i="4" s="1"/>
  <c r="AK266" i="4"/>
  <c r="O267" i="4"/>
  <c r="L266" i="4" l="1"/>
  <c r="U266" i="4" s="1"/>
  <c r="V266" i="4" s="1"/>
  <c r="I266" i="4"/>
  <c r="Y266" i="4" l="1"/>
  <c r="W266" i="4"/>
  <c r="X266" i="4" s="1"/>
  <c r="M266" i="4"/>
  <c r="Z266" i="4"/>
  <c r="P266" i="4" l="1"/>
  <c r="N266" i="4"/>
  <c r="Q266" i="4" s="1"/>
  <c r="AA266" i="4"/>
  <c r="AB266" i="4" s="1"/>
  <c r="R266" i="4"/>
  <c r="S266" i="4" l="1"/>
  <c r="G266" i="4"/>
  <c r="AC266" i="4"/>
  <c r="H267" i="4"/>
  <c r="K267" i="4" l="1"/>
  <c r="AI266" i="4"/>
  <c r="AJ266" i="4" s="1"/>
  <c r="AD266" i="4"/>
  <c r="AE266" i="4" s="1"/>
  <c r="AG266" i="4"/>
  <c r="C267" i="4" s="1"/>
  <c r="E267" i="4" s="1"/>
  <c r="F267" i="4" s="1"/>
  <c r="AF266" i="4"/>
  <c r="T266" i="4"/>
  <c r="AH266" i="4" l="1"/>
  <c r="D267" i="4" s="1"/>
  <c r="L267" i="4" s="1"/>
  <c r="U267" i="4" s="1"/>
  <c r="V267" i="4" s="1"/>
  <c r="AL267" i="4"/>
  <c r="AK267" i="4"/>
  <c r="B267" i="4"/>
  <c r="O268" i="4"/>
  <c r="Y267" i="4" l="1"/>
  <c r="M267" i="4"/>
  <c r="N267" i="4" s="1"/>
  <c r="G267" i="4" s="1"/>
  <c r="W267" i="4"/>
  <c r="X267" i="4" s="1"/>
  <c r="I267" i="4"/>
  <c r="Z267" i="4"/>
  <c r="AA267" i="4" l="1"/>
  <c r="AB267" i="4" s="1"/>
  <c r="P267" i="4"/>
  <c r="Q267" i="4"/>
  <c r="R267" i="4"/>
  <c r="S267" i="4" l="1"/>
  <c r="T267" i="4"/>
  <c r="H268" i="4"/>
  <c r="AC267" i="4"/>
  <c r="AG267" i="4" l="1"/>
  <c r="C268" i="4" s="1"/>
  <c r="E268" i="4" s="1"/>
  <c r="F268" i="4" s="1"/>
  <c r="AF267" i="4"/>
  <c r="AH267" i="4" s="1"/>
  <c r="D268" i="4" s="1"/>
  <c r="AI267" i="4"/>
  <c r="AJ267" i="4" s="1"/>
  <c r="AD267" i="4"/>
  <c r="AE267" i="4" s="1"/>
  <c r="K268" i="4"/>
  <c r="AK268" i="4" l="1"/>
  <c r="AL268" i="4"/>
  <c r="B268" i="4"/>
  <c r="I268" i="4" s="1"/>
  <c r="L268" i="4"/>
  <c r="U268" i="4" s="1"/>
  <c r="V268" i="4" s="1"/>
  <c r="O269" i="4"/>
  <c r="W268" i="4" l="1"/>
  <c r="X268" i="4" s="1"/>
  <c r="Y268" i="4"/>
  <c r="M268" i="4"/>
  <c r="Z268" i="4"/>
  <c r="P268" i="4" l="1"/>
  <c r="N268" i="4"/>
  <c r="Q268" i="4" s="1"/>
  <c r="AA268" i="4"/>
  <c r="AB268" i="4" s="1"/>
  <c r="R268" i="4"/>
  <c r="S268" i="4" l="1"/>
  <c r="G268" i="4"/>
  <c r="AC268" i="4"/>
  <c r="H269" i="4"/>
  <c r="K269" i="4" l="1"/>
  <c r="AI268" i="4"/>
  <c r="AJ268" i="4" s="1"/>
  <c r="AD268" i="4"/>
  <c r="AE268" i="4" s="1"/>
  <c r="AG268" i="4"/>
  <c r="C269" i="4" s="1"/>
  <c r="E269" i="4" s="1"/>
  <c r="F269" i="4" s="1"/>
  <c r="AF268" i="4"/>
  <c r="T268" i="4"/>
  <c r="AK269" i="4" l="1"/>
  <c r="B269" i="4"/>
  <c r="AH268" i="4"/>
  <c r="D269" i="4" s="1"/>
  <c r="AL269" i="4"/>
  <c r="O270" i="4"/>
  <c r="I269" i="4" l="1"/>
  <c r="L269" i="4"/>
  <c r="U269" i="4" s="1"/>
  <c r="V269" i="4" s="1"/>
  <c r="M269" i="4" l="1"/>
  <c r="Y269" i="4"/>
  <c r="W269" i="4"/>
  <c r="X269" i="4" s="1"/>
  <c r="Z269" i="4"/>
  <c r="N269" i="4" l="1"/>
  <c r="P269" i="4"/>
  <c r="AA269" i="4"/>
  <c r="AB269" i="4" s="1"/>
  <c r="R269" i="4"/>
  <c r="Q269" i="4" l="1"/>
  <c r="S269" i="4" s="1"/>
  <c r="G269" i="4"/>
  <c r="AC269" i="4"/>
  <c r="H270" i="4"/>
  <c r="K270" i="4" l="1"/>
  <c r="AD269" i="4"/>
  <c r="AE269" i="4" s="1"/>
  <c r="AI269" i="4"/>
  <c r="AJ269" i="4" s="1"/>
  <c r="AG269" i="4"/>
  <c r="C270" i="4" s="1"/>
  <c r="E270" i="4" s="1"/>
  <c r="F270" i="4" s="1"/>
  <c r="AF269" i="4"/>
  <c r="B270" i="4" s="1"/>
  <c r="T269" i="4"/>
  <c r="O271" i="4"/>
  <c r="AK270" i="4" l="1"/>
  <c r="AH269" i="4"/>
  <c r="D270" i="4" s="1"/>
  <c r="I270" i="4"/>
  <c r="AL270" i="4"/>
  <c r="L270" i="4" l="1"/>
  <c r="U270" i="4" s="1"/>
  <c r="V270" i="4" s="1"/>
  <c r="M270" i="4"/>
  <c r="P270" i="4" l="1"/>
  <c r="N270" i="4"/>
  <c r="Y270" i="4"/>
  <c r="W270" i="4"/>
  <c r="X270" i="4" s="1"/>
  <c r="R270" i="4"/>
  <c r="Z270" i="4"/>
  <c r="AA270" i="4" l="1"/>
  <c r="AB270" i="4" s="1"/>
  <c r="Q270" i="4"/>
  <c r="S270" i="4" s="1"/>
  <c r="G270" i="4"/>
  <c r="AC270" i="4"/>
  <c r="H271" i="4"/>
  <c r="K271" i="4" l="1"/>
  <c r="AI270" i="4"/>
  <c r="AJ270" i="4" s="1"/>
  <c r="AD270" i="4"/>
  <c r="AE270" i="4" s="1"/>
  <c r="AF270" i="4"/>
  <c r="B271" i="4" s="1"/>
  <c r="AG270" i="4"/>
  <c r="C271" i="4" s="1"/>
  <c r="E271" i="4" s="1"/>
  <c r="F271" i="4" s="1"/>
  <c r="T270" i="4"/>
  <c r="O272" i="4"/>
  <c r="AL271" i="4" l="1"/>
  <c r="AH270" i="4"/>
  <c r="D271" i="4" s="1"/>
  <c r="I271" i="4"/>
  <c r="AK271" i="4"/>
  <c r="L271" i="4" l="1"/>
  <c r="U271" i="4" s="1"/>
  <c r="V271" i="4" s="1"/>
  <c r="Y271" i="4" l="1"/>
  <c r="W271" i="4"/>
  <c r="X271" i="4" s="1"/>
  <c r="M271" i="4"/>
  <c r="Z271" i="4"/>
  <c r="N271" i="4" l="1"/>
  <c r="P271" i="4"/>
  <c r="Q271" i="4"/>
  <c r="AA271" i="4"/>
  <c r="AB271" i="4" s="1"/>
  <c r="R271" i="4"/>
  <c r="G271" i="4" l="1"/>
  <c r="S271" i="4"/>
  <c r="T271" i="4" s="1"/>
  <c r="H272" i="4"/>
  <c r="AC271" i="4"/>
  <c r="K272" i="4" l="1"/>
  <c r="AI271" i="4"/>
  <c r="AJ271" i="4" s="1"/>
  <c r="AF271" i="4"/>
  <c r="B272" i="4" s="1"/>
  <c r="AD271" i="4"/>
  <c r="AE271" i="4" s="1"/>
  <c r="AG271" i="4"/>
  <c r="C272" i="4" s="1"/>
  <c r="E272" i="4" s="1"/>
  <c r="F272" i="4" s="1"/>
  <c r="O273" i="4"/>
  <c r="AK272" i="4" l="1"/>
  <c r="I272" i="4"/>
  <c r="AH271" i="4"/>
  <c r="D272" i="4" s="1"/>
  <c r="AL272" i="4"/>
  <c r="L272" i="4" l="1"/>
  <c r="U272" i="4" s="1"/>
  <c r="V272" i="4" s="1"/>
  <c r="M272" i="4" l="1"/>
  <c r="P272" i="4"/>
  <c r="N272" i="4"/>
  <c r="W272" i="4"/>
  <c r="X272" i="4" s="1"/>
  <c r="Y272" i="4"/>
  <c r="R272" i="4"/>
  <c r="Z272" i="4"/>
  <c r="AA272" i="4" l="1"/>
  <c r="AB272" i="4" s="1"/>
  <c r="Q272" i="4"/>
  <c r="S272" i="4" s="1"/>
  <c r="T272" i="4" s="1"/>
  <c r="G272" i="4"/>
  <c r="H273" i="4"/>
  <c r="AC272" i="4"/>
  <c r="AD272" i="4" l="1"/>
  <c r="AE272" i="4" s="1"/>
  <c r="AI272" i="4"/>
  <c r="AJ272" i="4" s="1"/>
  <c r="AF272" i="4"/>
  <c r="B273" i="4" s="1"/>
  <c r="AG272" i="4"/>
  <c r="C273" i="4" s="1"/>
  <c r="E273" i="4" s="1"/>
  <c r="F273" i="4" s="1"/>
  <c r="K273" i="4"/>
  <c r="O274" i="4"/>
  <c r="AL273" i="4" l="1"/>
  <c r="I273" i="4"/>
  <c r="AH272" i="4"/>
  <c r="D273" i="4" s="1"/>
  <c r="L273" i="4" s="1"/>
  <c r="U273" i="4" s="1"/>
  <c r="V273" i="4" s="1"/>
  <c r="Y273" i="4" s="1"/>
  <c r="AK273" i="4"/>
  <c r="Z273" i="4"/>
  <c r="M273" i="4" l="1"/>
  <c r="W273" i="4"/>
  <c r="X273" i="4" s="1"/>
  <c r="AA273" i="4" s="1"/>
  <c r="AB273" i="4" s="1"/>
  <c r="P273" i="4"/>
  <c r="N273" i="4"/>
  <c r="Q273" i="4" s="1"/>
  <c r="R273" i="4"/>
  <c r="S273" i="4" l="1"/>
  <c r="G273" i="4"/>
  <c r="T273" i="4"/>
  <c r="AC273" i="4"/>
  <c r="H274" i="4"/>
  <c r="K274" i="4" l="1"/>
  <c r="AG273" i="4"/>
  <c r="C274" i="4" s="1"/>
  <c r="E274" i="4" s="1"/>
  <c r="F274" i="4" s="1"/>
  <c r="AF273" i="4"/>
  <c r="AI273" i="4"/>
  <c r="AJ273" i="4" s="1"/>
  <c r="AD273" i="4"/>
  <c r="AE273" i="4" s="1"/>
  <c r="AL274" i="4" l="1"/>
  <c r="AK274" i="4"/>
  <c r="B274" i="4"/>
  <c r="AH273" i="4"/>
  <c r="D274" i="4" s="1"/>
  <c r="O275" i="4"/>
  <c r="L274" i="4" l="1"/>
  <c r="U274" i="4" s="1"/>
  <c r="V274" i="4" s="1"/>
  <c r="I274" i="4"/>
  <c r="W274" i="4" l="1"/>
  <c r="X274" i="4" s="1"/>
  <c r="Y274" i="4"/>
  <c r="M274" i="4"/>
  <c r="Z274" i="4"/>
  <c r="N274" i="4" l="1"/>
  <c r="Q274" i="4"/>
  <c r="P274" i="4"/>
  <c r="AA274" i="4"/>
  <c r="AB274" i="4" s="1"/>
  <c r="R274" i="4"/>
  <c r="S274" i="4" l="1"/>
  <c r="G274" i="4"/>
  <c r="AC274" i="4"/>
  <c r="H275" i="4"/>
  <c r="K275" i="4" l="1"/>
  <c r="AD274" i="4"/>
  <c r="AE274" i="4" s="1"/>
  <c r="AI274" i="4"/>
  <c r="AJ274" i="4" s="1"/>
  <c r="AG274" i="4"/>
  <c r="C275" i="4" s="1"/>
  <c r="E275" i="4" s="1"/>
  <c r="F275" i="4" s="1"/>
  <c r="AF274" i="4"/>
  <c r="T274" i="4"/>
  <c r="AK275" i="4" l="1"/>
  <c r="B275" i="4"/>
  <c r="AH274" i="4"/>
  <c r="D275" i="4" s="1"/>
  <c r="AL275" i="4"/>
  <c r="O276" i="4"/>
  <c r="L275" i="4" l="1"/>
  <c r="U275" i="4" s="1"/>
  <c r="V275" i="4" s="1"/>
  <c r="I275" i="4"/>
  <c r="W275" i="4" l="1"/>
  <c r="X275" i="4" s="1"/>
  <c r="Y275" i="4"/>
  <c r="M275" i="4"/>
  <c r="Z275" i="4"/>
  <c r="P275" i="4" l="1"/>
  <c r="N275" i="4"/>
  <c r="AA275" i="4"/>
  <c r="AB275" i="4" s="1"/>
  <c r="R275" i="4"/>
  <c r="G275" i="4" l="1"/>
  <c r="Q275" i="4"/>
  <c r="S275" i="4" s="1"/>
  <c r="T275" i="4" s="1"/>
  <c r="H276" i="4"/>
  <c r="AC275" i="4"/>
  <c r="K276" i="4" l="1"/>
  <c r="AI275" i="4"/>
  <c r="AJ275" i="4" s="1"/>
  <c r="AD275" i="4"/>
  <c r="AE275" i="4" s="1"/>
  <c r="AG275" i="4"/>
  <c r="C276" i="4" s="1"/>
  <c r="E276" i="4" s="1"/>
  <c r="F276" i="4" s="1"/>
  <c r="AF275" i="4"/>
  <c r="AH275" i="4" l="1"/>
  <c r="D276" i="4" s="1"/>
  <c r="L276" i="4" s="1"/>
  <c r="U276" i="4" s="1"/>
  <c r="V276" i="4" s="1"/>
  <c r="AK276" i="4"/>
  <c r="B276" i="4"/>
  <c r="AL276" i="4"/>
  <c r="O277" i="4"/>
  <c r="M276" i="4" l="1"/>
  <c r="I276" i="4"/>
  <c r="Y276" i="4"/>
  <c r="W276" i="4"/>
  <c r="X276" i="4" s="1"/>
  <c r="P276" i="4"/>
  <c r="N276" i="4"/>
  <c r="G276" i="4" s="1"/>
  <c r="R276" i="4"/>
  <c r="Z276" i="4"/>
  <c r="Q276" i="4" l="1"/>
  <c r="S276" i="4" s="1"/>
  <c r="T276" i="4" s="1"/>
  <c r="AA276" i="4"/>
  <c r="AB276" i="4" s="1"/>
  <c r="AC276" i="4"/>
  <c r="H277" i="4"/>
  <c r="K277" i="4" l="1"/>
  <c r="AD276" i="4"/>
  <c r="AE276" i="4" s="1"/>
  <c r="AI276" i="4"/>
  <c r="AJ276" i="4" s="1"/>
  <c r="AG276" i="4"/>
  <c r="C277" i="4" s="1"/>
  <c r="E277" i="4" s="1"/>
  <c r="F277" i="4" s="1"/>
  <c r="AF276" i="4"/>
  <c r="B277" i="4" l="1"/>
  <c r="AH276" i="4"/>
  <c r="D277" i="4" s="1"/>
  <c r="AK277" i="4"/>
  <c r="AL277" i="4"/>
  <c r="O278" i="4"/>
  <c r="L277" i="4" l="1"/>
  <c r="U277" i="4" s="1"/>
  <c r="V277" i="4" s="1"/>
  <c r="I277" i="4"/>
  <c r="Y277" i="4" l="1"/>
  <c r="W277" i="4"/>
  <c r="X277" i="4" s="1"/>
  <c r="M277" i="4"/>
  <c r="Z277" i="4"/>
  <c r="P277" i="4" l="1"/>
  <c r="N277" i="4"/>
  <c r="AA277" i="4"/>
  <c r="AB277" i="4" s="1"/>
  <c r="R277" i="4"/>
  <c r="Q277" i="4" l="1"/>
  <c r="S277" i="4" s="1"/>
  <c r="G277" i="4"/>
  <c r="H278" i="4"/>
  <c r="AC277" i="4"/>
  <c r="K278" i="4" l="1"/>
  <c r="AD277" i="4"/>
  <c r="AE277" i="4" s="1"/>
  <c r="AI277" i="4"/>
  <c r="AJ277" i="4" s="1"/>
  <c r="AG277" i="4"/>
  <c r="C278" i="4" s="1"/>
  <c r="E278" i="4" s="1"/>
  <c r="F278" i="4" s="1"/>
  <c r="AF277" i="4"/>
  <c r="B278" i="4" s="1"/>
  <c r="T277" i="4"/>
  <c r="O279" i="4"/>
  <c r="AK278" i="4" l="1"/>
  <c r="AH277" i="4"/>
  <c r="D278" i="4" s="1"/>
  <c r="I278" i="4"/>
  <c r="AL278" i="4"/>
  <c r="L278" i="4" l="1"/>
  <c r="U278" i="4" s="1"/>
  <c r="V278" i="4" s="1"/>
  <c r="M278" i="4" l="1"/>
  <c r="P278" i="4"/>
  <c r="N278" i="4"/>
  <c r="W278" i="4"/>
  <c r="X278" i="4" s="1"/>
  <c r="Y278" i="4"/>
  <c r="R278" i="4"/>
  <c r="Z278" i="4"/>
  <c r="AA278" i="4" l="1"/>
  <c r="AB278" i="4" s="1"/>
  <c r="G278" i="4"/>
  <c r="Q278" i="4"/>
  <c r="S278" i="4" s="1"/>
  <c r="AC278" i="4"/>
  <c r="H279" i="4"/>
  <c r="K279" i="4" l="1"/>
  <c r="AI278" i="4"/>
  <c r="AJ278" i="4" s="1"/>
  <c r="AD278" i="4"/>
  <c r="AE278" i="4" s="1"/>
  <c r="AF278" i="4"/>
  <c r="AH278" i="4" s="1"/>
  <c r="D279" i="4" s="1"/>
  <c r="L279" i="4" s="1"/>
  <c r="U279" i="4" s="1"/>
  <c r="V279" i="4" s="1"/>
  <c r="AG278" i="4"/>
  <c r="C279" i="4" s="1"/>
  <c r="E279" i="4" s="1"/>
  <c r="F279" i="4" s="1"/>
  <c r="T278" i="4"/>
  <c r="AK279" i="4" l="1"/>
  <c r="M279" i="4"/>
  <c r="AL279" i="4"/>
  <c r="B279" i="4"/>
  <c r="Y279" i="4" s="1"/>
  <c r="O280" i="4"/>
  <c r="Z279" i="4"/>
  <c r="I279" i="4" l="1"/>
  <c r="N279" i="4"/>
  <c r="P279" i="4"/>
  <c r="W279" i="4"/>
  <c r="X279" i="4" s="1"/>
  <c r="AA279" i="4" s="1"/>
  <c r="AB279" i="4" s="1"/>
  <c r="R279" i="4"/>
  <c r="G279" i="4" l="1"/>
  <c r="Q279" i="4"/>
  <c r="S279" i="4" s="1"/>
  <c r="H280" i="4"/>
  <c r="AC279" i="4"/>
  <c r="K280" i="4" l="1"/>
  <c r="AI279" i="4"/>
  <c r="AJ279" i="4" s="1"/>
  <c r="AD279" i="4"/>
  <c r="AE279" i="4" s="1"/>
  <c r="AG279" i="4"/>
  <c r="C280" i="4" s="1"/>
  <c r="E280" i="4" s="1"/>
  <c r="F280" i="4" s="1"/>
  <c r="AF279" i="4"/>
  <c r="T279" i="4"/>
  <c r="B280" i="4" l="1"/>
  <c r="AH279" i="4"/>
  <c r="D280" i="4" s="1"/>
  <c r="AK280" i="4"/>
  <c r="AL280" i="4"/>
  <c r="O281" i="4"/>
  <c r="L280" i="4" l="1"/>
  <c r="U280" i="4" s="1"/>
  <c r="V280" i="4" s="1"/>
  <c r="I280" i="4"/>
  <c r="M280" i="4" l="1"/>
  <c r="P280" i="4"/>
  <c r="N280" i="4"/>
  <c r="Q280" i="4" s="1"/>
  <c r="Y280" i="4"/>
  <c r="W280" i="4"/>
  <c r="X280" i="4" s="1"/>
  <c r="R280" i="4"/>
  <c r="Z280" i="4"/>
  <c r="S280" i="4" l="1"/>
  <c r="G280" i="4"/>
  <c r="AA280" i="4"/>
  <c r="AB280" i="4" s="1"/>
  <c r="AC280" i="4"/>
  <c r="H281" i="4"/>
  <c r="K281" i="4" l="1"/>
  <c r="AD280" i="4"/>
  <c r="AE280" i="4" s="1"/>
  <c r="AI280" i="4"/>
  <c r="AJ280" i="4" s="1"/>
  <c r="AG280" i="4"/>
  <c r="C281" i="4" s="1"/>
  <c r="E281" i="4" s="1"/>
  <c r="F281" i="4" s="1"/>
  <c r="AF280" i="4"/>
  <c r="B281" i="4" s="1"/>
  <c r="T280" i="4"/>
  <c r="O282" i="4"/>
  <c r="AK281" i="4" l="1"/>
  <c r="AH280" i="4"/>
  <c r="D281" i="4" s="1"/>
  <c r="I281" i="4"/>
  <c r="AL281" i="4"/>
  <c r="L281" i="4" l="1"/>
  <c r="U281" i="4" s="1"/>
  <c r="V281" i="4" s="1"/>
  <c r="M281" i="4" l="1"/>
  <c r="Y281" i="4"/>
  <c r="W281" i="4"/>
  <c r="X281" i="4" s="1"/>
  <c r="Z281" i="4"/>
  <c r="N281" i="4" l="1"/>
  <c r="P281" i="4"/>
  <c r="AA281" i="4"/>
  <c r="AB281" i="4" s="1"/>
  <c r="R281" i="4"/>
  <c r="G281" i="4" l="1"/>
  <c r="Q281" i="4"/>
  <c r="S281" i="4" s="1"/>
  <c r="AC281" i="4"/>
  <c r="H282" i="4"/>
  <c r="K282" i="4" l="1"/>
  <c r="AI281" i="4"/>
  <c r="AJ281" i="4" s="1"/>
  <c r="AD281" i="4"/>
  <c r="AE281" i="4" s="1"/>
  <c r="AG281" i="4"/>
  <c r="C282" i="4" s="1"/>
  <c r="E282" i="4" s="1"/>
  <c r="F282" i="4" s="1"/>
  <c r="AF281" i="4"/>
  <c r="T281" i="4"/>
  <c r="AH281" i="4" l="1"/>
  <c r="D282" i="4" s="1"/>
  <c r="B282" i="4"/>
  <c r="AL282" i="4"/>
  <c r="AK282" i="4"/>
  <c r="O283" i="4"/>
  <c r="I282" i="4" l="1"/>
  <c r="L282" i="4"/>
  <c r="U282" i="4" s="1"/>
  <c r="V282" i="4" s="1"/>
  <c r="M282" i="4" l="1"/>
  <c r="Y282" i="4"/>
  <c r="W282" i="4"/>
  <c r="X282" i="4" s="1"/>
  <c r="N282" i="4"/>
  <c r="Q282" i="4" s="1"/>
  <c r="P282" i="4"/>
  <c r="Z282" i="4"/>
  <c r="R282" i="4"/>
  <c r="S282" i="4" l="1"/>
  <c r="G282" i="4"/>
  <c r="AA282" i="4"/>
  <c r="AB282" i="4" s="1"/>
  <c r="AC282" i="4"/>
  <c r="H283" i="4"/>
  <c r="K283" i="4" l="1"/>
  <c r="AI282" i="4"/>
  <c r="AJ282" i="4" s="1"/>
  <c r="AD282" i="4"/>
  <c r="AE282" i="4" s="1"/>
  <c r="AG282" i="4"/>
  <c r="C283" i="4" s="1"/>
  <c r="E283" i="4" s="1"/>
  <c r="F283" i="4" s="1"/>
  <c r="AF282" i="4"/>
  <c r="T282" i="4"/>
  <c r="AH282" i="4" l="1"/>
  <c r="D283" i="4" s="1"/>
  <c r="L283" i="4" s="1"/>
  <c r="U283" i="4" s="1"/>
  <c r="V283" i="4" s="1"/>
  <c r="AL283" i="4"/>
  <c r="M283" i="4"/>
  <c r="B283" i="4"/>
  <c r="Y283" i="4" s="1"/>
  <c r="AK283" i="4"/>
  <c r="O284" i="4"/>
  <c r="Z283" i="4"/>
  <c r="W283" i="4" l="1"/>
  <c r="X283" i="4" s="1"/>
  <c r="AA283" i="4" s="1"/>
  <c r="AB283" i="4" s="1"/>
  <c r="I283" i="4"/>
  <c r="N283" i="4"/>
  <c r="P283" i="4"/>
  <c r="R283" i="4"/>
  <c r="Q283" i="4" l="1"/>
  <c r="S283" i="4" s="1"/>
  <c r="T283" i="4" s="1"/>
  <c r="G283" i="4"/>
  <c r="H284" i="4"/>
  <c r="AC283" i="4"/>
  <c r="K284" i="4" l="1"/>
  <c r="AI283" i="4"/>
  <c r="AJ283" i="4" s="1"/>
  <c r="AD283" i="4"/>
  <c r="AE283" i="4" s="1"/>
  <c r="AG283" i="4"/>
  <c r="C284" i="4" s="1"/>
  <c r="E284" i="4" s="1"/>
  <c r="F284" i="4" s="1"/>
  <c r="AF283" i="4"/>
  <c r="AH283" i="4" l="1"/>
  <c r="D284" i="4" s="1"/>
  <c r="L284" i="4" s="1"/>
  <c r="U284" i="4" s="1"/>
  <c r="V284" i="4" s="1"/>
  <c r="AL284" i="4"/>
  <c r="AK284" i="4"/>
  <c r="M284" i="4"/>
  <c r="B284" i="4"/>
  <c r="O285" i="4"/>
  <c r="I284" i="4" l="1"/>
  <c r="Y284" i="4"/>
  <c r="N284" i="4"/>
  <c r="G284" i="4" s="1"/>
  <c r="P284" i="4"/>
  <c r="W284" i="4"/>
  <c r="X284" i="4" s="1"/>
  <c r="R284" i="4"/>
  <c r="Z284" i="4"/>
  <c r="AA284" i="4" l="1"/>
  <c r="AB284" i="4" s="1"/>
  <c r="Q284" i="4"/>
  <c r="S284" i="4" s="1"/>
  <c r="T284" i="4" s="1"/>
  <c r="AC284" i="4"/>
  <c r="H285" i="4"/>
  <c r="AD284" i="4" l="1"/>
  <c r="AE284" i="4" s="1"/>
  <c r="AI284" i="4"/>
  <c r="AJ284" i="4" s="1"/>
  <c r="AG284" i="4"/>
  <c r="C285" i="4" s="1"/>
  <c r="E285" i="4" s="1"/>
  <c r="F285" i="4" s="1"/>
  <c r="AF284" i="4"/>
  <c r="B285" i="4" s="1"/>
  <c r="I285" i="4" s="1"/>
  <c r="K285" i="4"/>
  <c r="O286" i="4"/>
  <c r="AL285" i="4" l="1"/>
  <c r="AK285" i="4"/>
  <c r="AH284" i="4"/>
  <c r="D285" i="4" s="1"/>
  <c r="L285" i="4" l="1"/>
  <c r="U285" i="4" s="1"/>
  <c r="V285" i="4" s="1"/>
  <c r="M285" i="4"/>
  <c r="N285" i="4" l="1"/>
  <c r="P285" i="4"/>
  <c r="Q285" i="4"/>
  <c r="Y285" i="4"/>
  <c r="W285" i="4"/>
  <c r="X285" i="4" s="1"/>
  <c r="R285" i="4"/>
  <c r="Z285" i="4"/>
  <c r="S285" i="4" l="1"/>
  <c r="AA285" i="4"/>
  <c r="AB285" i="4" s="1"/>
  <c r="G285" i="4"/>
  <c r="AC285" i="4"/>
  <c r="H286" i="4"/>
  <c r="K286" i="4" l="1"/>
  <c r="AI285" i="4"/>
  <c r="AJ285" i="4" s="1"/>
  <c r="AD285" i="4"/>
  <c r="AE285" i="4" s="1"/>
  <c r="AF285" i="4"/>
  <c r="AG285" i="4"/>
  <c r="C286" i="4" s="1"/>
  <c r="E286" i="4" s="1"/>
  <c r="F286" i="4" s="1"/>
  <c r="T285" i="4"/>
  <c r="AL286" i="4" l="1"/>
  <c r="AH285" i="4"/>
  <c r="D286" i="4" s="1"/>
  <c r="AK286" i="4"/>
  <c r="B286" i="4"/>
  <c r="O287" i="4"/>
  <c r="I286" i="4" l="1"/>
  <c r="L286" i="4"/>
  <c r="U286" i="4" s="1"/>
  <c r="V286" i="4" s="1"/>
  <c r="W286" i="4" l="1"/>
  <c r="X286" i="4" s="1"/>
  <c r="Y286" i="4"/>
  <c r="M286" i="4"/>
  <c r="Z286" i="4"/>
  <c r="AA286" i="4" l="1"/>
  <c r="AB286" i="4" s="1"/>
  <c r="P286" i="4"/>
  <c r="N286" i="4"/>
  <c r="R286" i="4"/>
  <c r="Q286" i="4" l="1"/>
  <c r="S286" i="4" s="1"/>
  <c r="T286" i="4" s="1"/>
  <c r="G286" i="4"/>
  <c r="AC286" i="4"/>
  <c r="H287" i="4"/>
  <c r="K287" i="4" l="1"/>
  <c r="AD286" i="4"/>
  <c r="AE286" i="4" s="1"/>
  <c r="AI286" i="4"/>
  <c r="AJ286" i="4" s="1"/>
  <c r="AG286" i="4"/>
  <c r="C287" i="4" s="1"/>
  <c r="E287" i="4" s="1"/>
  <c r="F287" i="4" s="1"/>
  <c r="AF286" i="4"/>
  <c r="AK287" i="4" l="1"/>
  <c r="AL287" i="4"/>
  <c r="AH286" i="4"/>
  <c r="D287" i="4" s="1"/>
  <c r="B287" i="4"/>
  <c r="O288" i="4"/>
  <c r="L287" i="4" l="1"/>
  <c r="U287" i="4" s="1"/>
  <c r="V287" i="4" s="1"/>
  <c r="I287" i="4"/>
  <c r="M287" i="4" l="1"/>
  <c r="P287" i="4"/>
  <c r="N287" i="4"/>
  <c r="Y287" i="4"/>
  <c r="W287" i="4"/>
  <c r="X287" i="4" s="1"/>
  <c r="R287" i="4"/>
  <c r="Z287" i="4"/>
  <c r="AA287" i="4" l="1"/>
  <c r="AB287" i="4" s="1"/>
  <c r="G287" i="4"/>
  <c r="Q287" i="4"/>
  <c r="S287" i="4" s="1"/>
  <c r="H288" i="4"/>
  <c r="AC287" i="4"/>
  <c r="AD287" i="4" l="1"/>
  <c r="AE287" i="4" s="1"/>
  <c r="AI287" i="4"/>
  <c r="AJ287" i="4" s="1"/>
  <c r="AG287" i="4"/>
  <c r="C288" i="4" s="1"/>
  <c r="E288" i="4" s="1"/>
  <c r="F288" i="4" s="1"/>
  <c r="AF287" i="4"/>
  <c r="B288" i="4" s="1"/>
  <c r="K288" i="4"/>
  <c r="T287" i="4"/>
  <c r="O289" i="4"/>
  <c r="AL288" i="4" l="1"/>
  <c r="AK288" i="4"/>
  <c r="AH287" i="4"/>
  <c r="D288" i="4" s="1"/>
  <c r="I288" i="4"/>
  <c r="L288" i="4" l="1"/>
  <c r="U288" i="4" s="1"/>
  <c r="V288" i="4" s="1"/>
  <c r="M288" i="4"/>
  <c r="N288" i="4" l="1"/>
  <c r="P288" i="4"/>
  <c r="W288" i="4"/>
  <c r="X288" i="4" s="1"/>
  <c r="Y288" i="4"/>
  <c r="R288" i="4"/>
  <c r="Z288" i="4"/>
  <c r="AA288" i="4" l="1"/>
  <c r="AB288" i="4" s="1"/>
  <c r="G288" i="4"/>
  <c r="Q288" i="4"/>
  <c r="S288" i="4" s="1"/>
  <c r="H289" i="4"/>
  <c r="AC288" i="4"/>
  <c r="AF288" i="4" l="1"/>
  <c r="AD288" i="4"/>
  <c r="AE288" i="4" s="1"/>
  <c r="AI288" i="4"/>
  <c r="AJ288" i="4" s="1"/>
  <c r="AG288" i="4"/>
  <c r="C289" i="4" s="1"/>
  <c r="E289" i="4" s="1"/>
  <c r="F289" i="4" s="1"/>
  <c r="K289" i="4"/>
  <c r="T288" i="4"/>
  <c r="AK289" i="4" l="1"/>
  <c r="B289" i="4"/>
  <c r="AH288" i="4"/>
  <c r="D289" i="4" s="1"/>
  <c r="AL289" i="4"/>
  <c r="O290" i="4"/>
  <c r="L289" i="4" l="1"/>
  <c r="U289" i="4" s="1"/>
  <c r="V289" i="4" s="1"/>
  <c r="I289" i="4"/>
  <c r="M289" i="4" l="1"/>
  <c r="P289" i="4"/>
  <c r="N289" i="4"/>
  <c r="Q289" i="4" s="1"/>
  <c r="W289" i="4"/>
  <c r="X289" i="4" s="1"/>
  <c r="Y289" i="4"/>
  <c r="R289" i="4"/>
  <c r="Z289" i="4"/>
  <c r="S289" i="4" l="1"/>
  <c r="AA289" i="4"/>
  <c r="AB289" i="4" s="1"/>
  <c r="G289" i="4"/>
  <c r="AC289" i="4"/>
  <c r="H290" i="4"/>
  <c r="K290" i="4" l="1"/>
  <c r="AD289" i="4"/>
  <c r="AE289" i="4" s="1"/>
  <c r="AI289" i="4"/>
  <c r="AJ289" i="4" s="1"/>
  <c r="AG289" i="4"/>
  <c r="C290" i="4" s="1"/>
  <c r="E290" i="4" s="1"/>
  <c r="F290" i="4" s="1"/>
  <c r="AF289" i="4"/>
  <c r="T289" i="4"/>
  <c r="AH289" i="4" l="1"/>
  <c r="D290" i="4" s="1"/>
  <c r="L290" i="4" s="1"/>
  <c r="U290" i="4" s="1"/>
  <c r="V290" i="4" s="1"/>
  <c r="AL290" i="4"/>
  <c r="B290" i="4"/>
  <c r="AK290" i="4"/>
  <c r="O291" i="4"/>
  <c r="W290" i="4" l="1"/>
  <c r="M290" i="4"/>
  <c r="N290" i="4" s="1"/>
  <c r="P290" i="4"/>
  <c r="I290" i="4"/>
  <c r="X290" i="4"/>
  <c r="Y290" i="4"/>
  <c r="Z290" i="4"/>
  <c r="R290" i="4"/>
  <c r="G290" i="4" l="1"/>
  <c r="AA290" i="4"/>
  <c r="AB290" i="4" s="1"/>
  <c r="Q290" i="4"/>
  <c r="S290" i="4" s="1"/>
  <c r="T290" i="4" s="1"/>
  <c r="H291" i="4"/>
  <c r="AC290" i="4"/>
  <c r="K291" i="4" l="1"/>
  <c r="AD290" i="4"/>
  <c r="AE290" i="4" s="1"/>
  <c r="AI290" i="4"/>
  <c r="AJ290" i="4" s="1"/>
  <c r="AG290" i="4"/>
  <c r="C291" i="4" s="1"/>
  <c r="E291" i="4" s="1"/>
  <c r="F291" i="4" s="1"/>
  <c r="AF290" i="4"/>
  <c r="AL291" i="4" l="1"/>
  <c r="B291" i="4"/>
  <c r="AH290" i="4"/>
  <c r="D291" i="4" s="1"/>
  <c r="AK291" i="4"/>
  <c r="O292" i="4"/>
  <c r="L291" i="4" l="1"/>
  <c r="U291" i="4" s="1"/>
  <c r="V291" i="4" s="1"/>
  <c r="I291" i="4"/>
  <c r="W291" i="4" l="1"/>
  <c r="X291" i="4" s="1"/>
  <c r="Y291" i="4"/>
  <c r="M291" i="4"/>
  <c r="Z291" i="4"/>
  <c r="AA291" i="4" l="1"/>
  <c r="AB291" i="4" s="1"/>
  <c r="N291" i="4"/>
  <c r="Q291" i="4" s="1"/>
  <c r="P291" i="4"/>
  <c r="R291" i="4"/>
  <c r="S291" i="4" l="1"/>
  <c r="G291" i="4"/>
  <c r="H292" i="4"/>
  <c r="AC291" i="4"/>
  <c r="K292" i="4" l="1"/>
  <c r="AI291" i="4"/>
  <c r="AJ291" i="4" s="1"/>
  <c r="AD291" i="4"/>
  <c r="AE291" i="4" s="1"/>
  <c r="AG291" i="4"/>
  <c r="C292" i="4" s="1"/>
  <c r="E292" i="4" s="1"/>
  <c r="F292" i="4" s="1"/>
  <c r="AF291" i="4"/>
  <c r="T291" i="4"/>
  <c r="AH291" i="4" l="1"/>
  <c r="D292" i="4" s="1"/>
  <c r="L292" i="4" s="1"/>
  <c r="U292" i="4" s="1"/>
  <c r="V292" i="4" s="1"/>
  <c r="AL292" i="4"/>
  <c r="B292" i="4"/>
  <c r="AK292" i="4"/>
  <c r="O293" i="4"/>
  <c r="M292" i="4" l="1"/>
  <c r="I292" i="4"/>
  <c r="W292" i="4"/>
  <c r="X292" i="4" s="1"/>
  <c r="N292" i="4"/>
  <c r="P292" i="4"/>
  <c r="Y292" i="4"/>
  <c r="Z292" i="4"/>
  <c r="R292" i="4"/>
  <c r="AA292" i="4" l="1"/>
  <c r="AB292" i="4" s="1"/>
  <c r="G292" i="4"/>
  <c r="Q292" i="4"/>
  <c r="S292" i="4" s="1"/>
  <c r="H293" i="4"/>
  <c r="AC292" i="4"/>
  <c r="AI292" i="4" l="1"/>
  <c r="AJ292" i="4" s="1"/>
  <c r="AD292" i="4"/>
  <c r="AE292" i="4" s="1"/>
  <c r="AG292" i="4"/>
  <c r="C293" i="4" s="1"/>
  <c r="E293" i="4" s="1"/>
  <c r="F293" i="4" s="1"/>
  <c r="AF292" i="4"/>
  <c r="AK293" i="4"/>
  <c r="K293" i="4"/>
  <c r="T292" i="4"/>
  <c r="AL293" i="4" l="1"/>
  <c r="B293" i="4"/>
  <c r="AH292" i="4"/>
  <c r="D293" i="4" s="1"/>
  <c r="O294" i="4"/>
  <c r="L293" i="4" l="1"/>
  <c r="U293" i="4" s="1"/>
  <c r="V293" i="4" s="1"/>
  <c r="I293" i="4"/>
  <c r="W293" i="4" l="1"/>
  <c r="X293" i="4" s="1"/>
  <c r="Y293" i="4"/>
  <c r="M293" i="4"/>
  <c r="Z293" i="4"/>
  <c r="AA293" i="4" l="1"/>
  <c r="AB293" i="4" s="1"/>
  <c r="P293" i="4"/>
  <c r="N293" i="4"/>
  <c r="Q293" i="4" s="1"/>
  <c r="R293" i="4"/>
  <c r="S293" i="4" l="1"/>
  <c r="G293" i="4"/>
  <c r="AC293" i="4"/>
  <c r="H294" i="4"/>
  <c r="K294" i="4" l="1"/>
  <c r="AI293" i="4"/>
  <c r="AJ293" i="4" s="1"/>
  <c r="AD293" i="4"/>
  <c r="AE293" i="4" s="1"/>
  <c r="AG293" i="4"/>
  <c r="C294" i="4" s="1"/>
  <c r="E294" i="4" s="1"/>
  <c r="F294" i="4" s="1"/>
  <c r="AF293" i="4"/>
  <c r="T293" i="4"/>
  <c r="AK294" i="4" l="1"/>
  <c r="B294" i="4"/>
  <c r="AH293" i="4"/>
  <c r="D294" i="4" s="1"/>
  <c r="AL294" i="4"/>
  <c r="O295" i="4"/>
  <c r="I294" i="4" l="1"/>
  <c r="L294" i="4"/>
  <c r="U294" i="4" s="1"/>
  <c r="V294" i="4" s="1"/>
  <c r="M294" i="4" l="1"/>
  <c r="W294" i="4"/>
  <c r="X294" i="4" s="1"/>
  <c r="Y294" i="4"/>
  <c r="Z294" i="4"/>
  <c r="AA294" i="4" l="1"/>
  <c r="AB294" i="4" s="1"/>
  <c r="N294" i="4"/>
  <c r="P294" i="4"/>
  <c r="R294" i="4"/>
  <c r="G294" i="4" l="1"/>
  <c r="Q294" i="4"/>
  <c r="S294" i="4" s="1"/>
  <c r="AC294" i="4"/>
  <c r="H295" i="4"/>
  <c r="K295" i="4" l="1"/>
  <c r="AD294" i="4"/>
  <c r="AE294" i="4" s="1"/>
  <c r="AI294" i="4"/>
  <c r="AJ294" i="4" s="1"/>
  <c r="AG294" i="4"/>
  <c r="C295" i="4" s="1"/>
  <c r="E295" i="4" s="1"/>
  <c r="F295" i="4" s="1"/>
  <c r="AF294" i="4"/>
  <c r="T294" i="4"/>
  <c r="AH294" i="4" l="1"/>
  <c r="D295" i="4" s="1"/>
  <c r="L295" i="4" s="1"/>
  <c r="U295" i="4" s="1"/>
  <c r="V295" i="4" s="1"/>
  <c r="AK295" i="4"/>
  <c r="AL295" i="4"/>
  <c r="B295" i="4"/>
  <c r="O296" i="4"/>
  <c r="M295" i="4" l="1"/>
  <c r="P295" i="4"/>
  <c r="N295" i="4"/>
  <c r="I295" i="4"/>
  <c r="W295" i="4"/>
  <c r="X295" i="4" s="1"/>
  <c r="Y295" i="4"/>
  <c r="Z295" i="4"/>
  <c r="R295" i="4"/>
  <c r="AA295" i="4" l="1"/>
  <c r="AB295" i="4" s="1"/>
  <c r="Q295" i="4"/>
  <c r="S295" i="4" s="1"/>
  <c r="T295" i="4" s="1"/>
  <c r="G295" i="4"/>
  <c r="H296" i="4"/>
  <c r="AC295" i="4"/>
  <c r="AD295" i="4" l="1"/>
  <c r="AE295" i="4" s="1"/>
  <c r="AI295" i="4"/>
  <c r="AJ295" i="4" s="1"/>
  <c r="AG295" i="4"/>
  <c r="C296" i="4" s="1"/>
  <c r="E296" i="4" s="1"/>
  <c r="F296" i="4" s="1"/>
  <c r="AF295" i="4"/>
  <c r="K296" i="4"/>
  <c r="AL296" i="4"/>
  <c r="B296" i="4"/>
  <c r="O297" i="4"/>
  <c r="AK296" i="4" l="1"/>
  <c r="AH295" i="4"/>
  <c r="D296" i="4" s="1"/>
  <c r="I296" i="4"/>
  <c r="L296" i="4" l="1"/>
  <c r="U296" i="4" s="1"/>
  <c r="V296" i="4" s="1"/>
  <c r="M296" i="4" l="1"/>
  <c r="P296" i="4" s="1"/>
  <c r="W296" i="4"/>
  <c r="X296" i="4" s="1"/>
  <c r="Y296" i="4"/>
  <c r="Z296" i="4"/>
  <c r="R296" i="4"/>
  <c r="N296" i="4" l="1"/>
  <c r="G296" i="4" s="1"/>
  <c r="AA296" i="4"/>
  <c r="AB296" i="4" s="1"/>
  <c r="Q296" i="4" l="1"/>
  <c r="S296" i="4" s="1"/>
  <c r="T296" i="4"/>
  <c r="AC296" i="4"/>
  <c r="H297" i="4"/>
  <c r="K297" i="4" l="1"/>
  <c r="AI296" i="4"/>
  <c r="AJ296" i="4" s="1"/>
  <c r="AD296" i="4"/>
  <c r="AE296" i="4" s="1"/>
  <c r="AG296" i="4"/>
  <c r="C297" i="4" s="1"/>
  <c r="E297" i="4" s="1"/>
  <c r="F297" i="4" s="1"/>
  <c r="AF296" i="4"/>
  <c r="AK297" i="4"/>
  <c r="B297" i="4"/>
  <c r="AL297" i="4"/>
  <c r="O298" i="4"/>
  <c r="AH296" i="4" l="1"/>
  <c r="D297" i="4" s="1"/>
  <c r="L297" i="4" s="1"/>
  <c r="U297" i="4" s="1"/>
  <c r="V297" i="4" s="1"/>
  <c r="I297" i="4"/>
  <c r="Y297" i="4"/>
  <c r="W297" i="4"/>
  <c r="X297" i="4" s="1"/>
  <c r="Z297" i="4"/>
  <c r="M297" i="4" l="1"/>
  <c r="AA297" i="4"/>
  <c r="AB297" i="4" s="1"/>
  <c r="P297" i="4" l="1"/>
  <c r="N297" i="4"/>
  <c r="R297" i="4"/>
  <c r="Q297" i="4" l="1"/>
  <c r="S297" i="4" s="1"/>
  <c r="G297" i="4"/>
  <c r="H298" i="4"/>
  <c r="AC297" i="4"/>
  <c r="K298" i="4" l="1"/>
  <c r="AI297" i="4"/>
  <c r="AJ297" i="4" s="1"/>
  <c r="AF297" i="4"/>
  <c r="AG297" i="4"/>
  <c r="C298" i="4" s="1"/>
  <c r="E298" i="4" s="1"/>
  <c r="F298" i="4" s="1"/>
  <c r="AD297" i="4"/>
  <c r="AE297" i="4" s="1"/>
  <c r="T297" i="4"/>
  <c r="AL298" i="4" l="1"/>
  <c r="AK298" i="4"/>
  <c r="B298" i="4"/>
  <c r="AH297" i="4"/>
  <c r="D298" i="4" s="1"/>
  <c r="O299" i="4"/>
  <c r="L298" i="4" l="1"/>
  <c r="U298" i="4" s="1"/>
  <c r="V298" i="4" s="1"/>
  <c r="I298" i="4"/>
  <c r="W298" i="4" l="1"/>
  <c r="X298" i="4" s="1"/>
  <c r="Y298" i="4"/>
  <c r="M298" i="4"/>
  <c r="Z298" i="4"/>
  <c r="N298" i="4" l="1"/>
  <c r="P298" i="4"/>
  <c r="Q298" i="4"/>
  <c r="AA298" i="4"/>
  <c r="AB298" i="4" s="1"/>
  <c r="R298" i="4"/>
  <c r="S298" i="4" l="1"/>
  <c r="G298" i="4"/>
  <c r="AC298" i="4"/>
  <c r="H299" i="4"/>
  <c r="K299" i="4" l="1"/>
  <c r="AI298" i="4"/>
  <c r="AJ298" i="4" s="1"/>
  <c r="AF298" i="4"/>
  <c r="AH298" i="4" s="1"/>
  <c r="D299" i="4" s="1"/>
  <c r="L299" i="4" s="1"/>
  <c r="U299" i="4" s="1"/>
  <c r="V299" i="4" s="1"/>
  <c r="AG298" i="4"/>
  <c r="C299" i="4" s="1"/>
  <c r="E299" i="4" s="1"/>
  <c r="F299" i="4" s="1"/>
  <c r="AD298" i="4"/>
  <c r="AE298" i="4" s="1"/>
  <c r="T298" i="4"/>
  <c r="AL299" i="4" l="1"/>
  <c r="M299" i="4"/>
  <c r="B299" i="4"/>
  <c r="AK299" i="4"/>
  <c r="O300" i="4"/>
  <c r="I299" i="4" l="1"/>
  <c r="N299" i="4"/>
  <c r="P299" i="4"/>
  <c r="Y299" i="4"/>
  <c r="W299" i="4"/>
  <c r="X299" i="4" s="1"/>
  <c r="Z299" i="4"/>
  <c r="R299" i="4"/>
  <c r="Q299" i="4" l="1"/>
  <c r="S299" i="4" s="1"/>
  <c r="G299" i="4"/>
  <c r="AA299" i="4"/>
  <c r="AB299" i="4" s="1"/>
  <c r="AC299" i="4"/>
  <c r="H300" i="4"/>
  <c r="AF299" i="4" l="1"/>
  <c r="AD299" i="4"/>
  <c r="AE299" i="4" s="1"/>
  <c r="AI299" i="4"/>
  <c r="AJ299" i="4" s="1"/>
  <c r="AG299" i="4"/>
  <c r="C300" i="4" s="1"/>
  <c r="E300" i="4" s="1"/>
  <c r="F300" i="4" s="1"/>
  <c r="K300" i="4"/>
  <c r="T299" i="4"/>
  <c r="AL300" i="4" l="1"/>
  <c r="AK300" i="4"/>
  <c r="B300" i="4"/>
  <c r="AH299" i="4"/>
  <c r="D300" i="4" s="1"/>
  <c r="L300" i="4" s="1"/>
  <c r="U300" i="4" s="1"/>
  <c r="V300" i="4" s="1"/>
  <c r="Y300" i="4" s="1"/>
  <c r="O301" i="4"/>
  <c r="Z300" i="4"/>
  <c r="I300" i="4" l="1"/>
  <c r="W300" i="4"/>
  <c r="X300" i="4" s="1"/>
  <c r="AA300" i="4" s="1"/>
  <c r="AB300" i="4" s="1"/>
  <c r="M300" i="4"/>
  <c r="P300" i="4" s="1"/>
  <c r="R300" i="4"/>
  <c r="N300" i="4" l="1"/>
  <c r="Q300" i="4" s="1"/>
  <c r="S300" i="4" s="1"/>
  <c r="G300" i="4"/>
  <c r="AC300" i="4"/>
  <c r="H301" i="4"/>
  <c r="K301" i="4" l="1"/>
  <c r="AI300" i="4"/>
  <c r="AJ300" i="4" s="1"/>
  <c r="AG300" i="4"/>
  <c r="C301" i="4" s="1"/>
  <c r="E301" i="4" s="1"/>
  <c r="F301" i="4" s="1"/>
  <c r="AD300" i="4"/>
  <c r="AE300" i="4" s="1"/>
  <c r="AF300" i="4"/>
  <c r="T300" i="4"/>
  <c r="AH300" i="4" l="1"/>
  <c r="D301" i="4" s="1"/>
  <c r="L301" i="4" s="1"/>
  <c r="U301" i="4" s="1"/>
  <c r="V301" i="4" s="1"/>
  <c r="AK301" i="4"/>
  <c r="B301" i="4"/>
  <c r="M301" i="4"/>
  <c r="AL301" i="4"/>
  <c r="O302" i="4"/>
  <c r="P301" i="4" l="1"/>
  <c r="N301" i="4"/>
  <c r="I301" i="4"/>
  <c r="W301" i="4"/>
  <c r="X301" i="4" s="1"/>
  <c r="Y301" i="4"/>
  <c r="Z301" i="4"/>
  <c r="R301" i="4"/>
  <c r="AA301" i="4" l="1"/>
  <c r="AB301" i="4" s="1"/>
  <c r="Q301" i="4"/>
  <c r="S301" i="4" s="1"/>
  <c r="T301" i="4" s="1"/>
  <c r="G301" i="4"/>
  <c r="H302" i="4"/>
  <c r="AC301" i="4"/>
  <c r="AI301" i="4" l="1"/>
  <c r="AJ301" i="4" s="1"/>
  <c r="AD301" i="4"/>
  <c r="AE301" i="4" s="1"/>
  <c r="AG301" i="4"/>
  <c r="C302" i="4" s="1"/>
  <c r="E302" i="4" s="1"/>
  <c r="F302" i="4" s="1"/>
  <c r="AF301" i="4"/>
  <c r="B302" i="4" s="1"/>
  <c r="I302" i="4" s="1"/>
  <c r="K302" i="4"/>
  <c r="AL302" i="4"/>
  <c r="O303" i="4"/>
  <c r="AK302" i="4" l="1"/>
  <c r="AH301" i="4"/>
  <c r="D302" i="4" s="1"/>
  <c r="L302" i="4" l="1"/>
  <c r="U302" i="4" s="1"/>
  <c r="V302" i="4" s="1"/>
  <c r="M302" i="4" l="1"/>
  <c r="P302" i="4"/>
  <c r="N302" i="4"/>
  <c r="W302" i="4"/>
  <c r="X302" i="4" s="1"/>
  <c r="Y302" i="4"/>
  <c r="Z302" i="4"/>
  <c r="R302" i="4"/>
  <c r="AA302" i="4" l="1"/>
  <c r="AB302" i="4" s="1"/>
  <c r="Q302" i="4"/>
  <c r="S302" i="4" s="1"/>
  <c r="G302" i="4"/>
  <c r="H303" i="4"/>
  <c r="AC302" i="4"/>
  <c r="AD302" i="4" l="1"/>
  <c r="AE302" i="4" s="1"/>
  <c r="AI302" i="4"/>
  <c r="AJ302" i="4" s="1"/>
  <c r="AF302" i="4"/>
  <c r="AG302" i="4"/>
  <c r="C303" i="4" s="1"/>
  <c r="E303" i="4" s="1"/>
  <c r="F303" i="4" s="1"/>
  <c r="K303" i="4"/>
  <c r="T302" i="4"/>
  <c r="AK303" i="4" l="1"/>
  <c r="AL303" i="4"/>
  <c r="B303" i="4"/>
  <c r="AH302" i="4"/>
  <c r="D303" i="4" s="1"/>
  <c r="O304" i="4"/>
  <c r="L303" i="4" l="1"/>
  <c r="U303" i="4" s="1"/>
  <c r="V303" i="4" s="1"/>
  <c r="I303" i="4"/>
  <c r="W303" i="4" l="1"/>
  <c r="X303" i="4" s="1"/>
  <c r="Y303" i="4"/>
  <c r="M303" i="4"/>
  <c r="Z303" i="4"/>
  <c r="N303" i="4" l="1"/>
  <c r="P303" i="4"/>
  <c r="AA303" i="4"/>
  <c r="AB303" i="4" s="1"/>
  <c r="R303" i="4"/>
  <c r="G303" i="4" l="1"/>
  <c r="Q303" i="4"/>
  <c r="S303" i="4" s="1"/>
  <c r="AC303" i="4"/>
  <c r="H304" i="4"/>
  <c r="K304" i="4" l="1"/>
  <c r="AD303" i="4"/>
  <c r="AE303" i="4" s="1"/>
  <c r="AI303" i="4"/>
  <c r="AJ303" i="4" s="1"/>
  <c r="AG303" i="4"/>
  <c r="C304" i="4" s="1"/>
  <c r="E304" i="4" s="1"/>
  <c r="F304" i="4" s="1"/>
  <c r="AF303" i="4"/>
  <c r="T303" i="4"/>
  <c r="AL304" i="4" l="1"/>
  <c r="AH303" i="4"/>
  <c r="D304" i="4" s="1"/>
  <c r="B304" i="4"/>
  <c r="AK304" i="4"/>
  <c r="O305" i="4"/>
  <c r="I304" i="4" l="1"/>
  <c r="L304" i="4"/>
  <c r="U304" i="4" s="1"/>
  <c r="V304" i="4" s="1"/>
  <c r="M304" i="4"/>
  <c r="Y304" i="4" l="1"/>
  <c r="W304" i="4"/>
  <c r="X304" i="4" s="1"/>
  <c r="N304" i="4"/>
  <c r="Q304" i="4" s="1"/>
  <c r="P304" i="4"/>
  <c r="Z304" i="4"/>
  <c r="R304" i="4"/>
  <c r="G304" i="4" l="1"/>
  <c r="S304" i="4"/>
  <c r="AA304" i="4"/>
  <c r="AB304" i="4" s="1"/>
  <c r="H305" i="4"/>
  <c r="AC304" i="4"/>
  <c r="AD304" i="4" l="1"/>
  <c r="AE304" i="4" s="1"/>
  <c r="AI304" i="4"/>
  <c r="AJ304" i="4" s="1"/>
  <c r="AG304" i="4"/>
  <c r="C305" i="4" s="1"/>
  <c r="E305" i="4" s="1"/>
  <c r="F305" i="4" s="1"/>
  <c r="AF304" i="4"/>
  <c r="B305" i="4" s="1"/>
  <c r="I305" i="4" s="1"/>
  <c r="K305" i="4"/>
  <c r="AK305" i="4"/>
  <c r="AL305" i="4"/>
  <c r="T304" i="4"/>
  <c r="O306" i="4"/>
  <c r="AH304" i="4" l="1"/>
  <c r="D305" i="4" s="1"/>
  <c r="L305" i="4" l="1"/>
  <c r="U305" i="4" s="1"/>
  <c r="V305" i="4" s="1"/>
  <c r="M305" i="4" l="1"/>
  <c r="P305" i="4"/>
  <c r="N305" i="4"/>
  <c r="Q305" i="4" s="1"/>
  <c r="Y305" i="4"/>
  <c r="W305" i="4"/>
  <c r="X305" i="4" s="1"/>
  <c r="R305" i="4"/>
  <c r="Z305" i="4"/>
  <c r="S305" i="4" l="1"/>
  <c r="AA305" i="4"/>
  <c r="AB305" i="4" s="1"/>
  <c r="G305" i="4"/>
  <c r="AC305" i="4"/>
  <c r="H306" i="4"/>
  <c r="K306" i="4" l="1"/>
  <c r="AI305" i="4"/>
  <c r="AJ305" i="4" s="1"/>
  <c r="AG305" i="4"/>
  <c r="C306" i="4" s="1"/>
  <c r="E306" i="4" s="1"/>
  <c r="F306" i="4" s="1"/>
  <c r="AD305" i="4"/>
  <c r="AE305" i="4" s="1"/>
  <c r="AF305" i="4"/>
  <c r="T305" i="4"/>
  <c r="AH305" i="4" l="1"/>
  <c r="D306" i="4" s="1"/>
  <c r="L306" i="4" s="1"/>
  <c r="U306" i="4" s="1"/>
  <c r="V306" i="4" s="1"/>
  <c r="AL306" i="4"/>
  <c r="B306" i="4"/>
  <c r="AK306" i="4"/>
  <c r="O307" i="4"/>
  <c r="M306" i="4" l="1"/>
  <c r="N306" i="4" s="1"/>
  <c r="P306" i="4"/>
  <c r="I306" i="4"/>
  <c r="Y306" i="4"/>
  <c r="W306" i="4"/>
  <c r="X306" i="4" s="1"/>
  <c r="R306" i="4"/>
  <c r="Z306" i="4"/>
  <c r="AA306" i="4" l="1"/>
  <c r="AB306" i="4" s="1"/>
  <c r="G306" i="4"/>
  <c r="Q306" i="4"/>
  <c r="S306" i="4" s="1"/>
  <c r="T306" i="4" s="1"/>
  <c r="AC306" i="4"/>
  <c r="H307" i="4"/>
  <c r="K307" i="4" l="1"/>
  <c r="AI306" i="4"/>
  <c r="AJ306" i="4" s="1"/>
  <c r="AD306" i="4"/>
  <c r="AE306" i="4" s="1"/>
  <c r="AG306" i="4"/>
  <c r="C307" i="4" s="1"/>
  <c r="E307" i="4" s="1"/>
  <c r="F307" i="4" s="1"/>
  <c r="AF306" i="4"/>
  <c r="AH306" i="4" l="1"/>
  <c r="D307" i="4" s="1"/>
  <c r="L307" i="4" s="1"/>
  <c r="U307" i="4" s="1"/>
  <c r="V307" i="4" s="1"/>
  <c r="AL307" i="4"/>
  <c r="AK307" i="4"/>
  <c r="B307" i="4"/>
  <c r="O308" i="4"/>
  <c r="M307" i="4" l="1"/>
  <c r="N307" i="4"/>
  <c r="P307" i="4"/>
  <c r="I307" i="4"/>
  <c r="Y307" i="4"/>
  <c r="W307" i="4"/>
  <c r="X307" i="4" s="1"/>
  <c r="R307" i="4"/>
  <c r="Z307" i="4"/>
  <c r="Q307" i="4" l="1"/>
  <c r="S307" i="4" s="1"/>
  <c r="AA307" i="4"/>
  <c r="AB307" i="4" s="1"/>
  <c r="G307" i="4"/>
  <c r="AC307" i="4"/>
  <c r="H308" i="4"/>
  <c r="K308" i="4" l="1"/>
  <c r="AD307" i="4"/>
  <c r="AE307" i="4" s="1"/>
  <c r="AI307" i="4"/>
  <c r="AJ307" i="4" s="1"/>
  <c r="AG307" i="4"/>
  <c r="C308" i="4" s="1"/>
  <c r="E308" i="4" s="1"/>
  <c r="F308" i="4" s="1"/>
  <c r="AF307" i="4"/>
  <c r="B308" i="4" s="1"/>
  <c r="T307" i="4"/>
  <c r="O309" i="4"/>
  <c r="AK308" i="4" l="1"/>
  <c r="AH307" i="4"/>
  <c r="D308" i="4" s="1"/>
  <c r="I308" i="4"/>
  <c r="AL308" i="4"/>
  <c r="L308" i="4" l="1"/>
  <c r="U308" i="4" s="1"/>
  <c r="V308" i="4" s="1"/>
  <c r="M308" i="4" l="1"/>
  <c r="P308" i="4" s="1"/>
  <c r="N308" i="4"/>
  <c r="Q308" i="4" s="1"/>
  <c r="W308" i="4"/>
  <c r="X308" i="4" s="1"/>
  <c r="Y308" i="4"/>
  <c r="R308" i="4"/>
  <c r="Z308" i="4"/>
  <c r="AA308" i="4" l="1"/>
  <c r="AB308" i="4" s="1"/>
  <c r="S308" i="4"/>
  <c r="G308" i="4"/>
  <c r="H309" i="4"/>
  <c r="AC308" i="4"/>
  <c r="AG308" i="4" l="1"/>
  <c r="C309" i="4" s="1"/>
  <c r="E309" i="4" s="1"/>
  <c r="F309" i="4" s="1"/>
  <c r="AI308" i="4"/>
  <c r="AJ308" i="4" s="1"/>
  <c r="AD308" i="4"/>
  <c r="AE308" i="4" s="1"/>
  <c r="AF308" i="4"/>
  <c r="B309" i="4" s="1"/>
  <c r="I309" i="4" s="1"/>
  <c r="K309" i="4"/>
  <c r="AK309" i="4"/>
  <c r="T308" i="4"/>
  <c r="O310" i="4"/>
  <c r="AL309" i="4" l="1"/>
  <c r="AH308" i="4"/>
  <c r="D309" i="4" s="1"/>
  <c r="L309" i="4" l="1"/>
  <c r="U309" i="4" s="1"/>
  <c r="V309" i="4" s="1"/>
  <c r="Y309" i="4" l="1"/>
  <c r="W309" i="4"/>
  <c r="X309" i="4" s="1"/>
  <c r="M309" i="4"/>
  <c r="Z309" i="4"/>
  <c r="P309" i="4" l="1"/>
  <c r="N309" i="4"/>
  <c r="AA309" i="4"/>
  <c r="AB309" i="4" s="1"/>
  <c r="R309" i="4"/>
  <c r="Q309" i="4" l="1"/>
  <c r="S309" i="4" s="1"/>
  <c r="G309" i="4"/>
  <c r="H310" i="4"/>
  <c r="AC309" i="4"/>
  <c r="K310" i="4" l="1"/>
  <c r="AI309" i="4"/>
  <c r="AJ309" i="4" s="1"/>
  <c r="AF309" i="4"/>
  <c r="AG309" i="4"/>
  <c r="C310" i="4" s="1"/>
  <c r="E310" i="4" s="1"/>
  <c r="F310" i="4" s="1"/>
  <c r="AD309" i="4"/>
  <c r="AE309" i="4" s="1"/>
  <c r="T309" i="4"/>
  <c r="AL310" i="4" l="1"/>
  <c r="AH309" i="4"/>
  <c r="D310" i="4" s="1"/>
  <c r="AK310" i="4"/>
  <c r="B310" i="4"/>
  <c r="O311" i="4"/>
  <c r="L310" i="4" l="1"/>
  <c r="U310" i="4" s="1"/>
  <c r="V310" i="4" s="1"/>
  <c r="M310" i="4"/>
  <c r="I310" i="4"/>
  <c r="N310" i="4" l="1"/>
  <c r="P310" i="4"/>
  <c r="Q310" i="4"/>
  <c r="Y310" i="4"/>
  <c r="W310" i="4"/>
  <c r="X310" i="4"/>
  <c r="Z310" i="4"/>
  <c r="R310" i="4"/>
  <c r="S310" i="4" l="1"/>
  <c r="AA310" i="4"/>
  <c r="AB310" i="4" s="1"/>
  <c r="T310" i="4"/>
  <c r="G310" i="4"/>
  <c r="H311" i="4"/>
  <c r="AC310" i="4"/>
  <c r="AI310" i="4" l="1"/>
  <c r="AJ310" i="4" s="1"/>
  <c r="AD310" i="4"/>
  <c r="AE310" i="4" s="1"/>
  <c r="AG310" i="4"/>
  <c r="C311" i="4" s="1"/>
  <c r="E311" i="4" s="1"/>
  <c r="F311" i="4" s="1"/>
  <c r="AF310" i="4"/>
  <c r="B311" i="4" s="1"/>
  <c r="K311" i="4"/>
  <c r="O312" i="4"/>
  <c r="I311" i="4" l="1"/>
  <c r="AL311" i="4"/>
  <c r="AH310" i="4"/>
  <c r="D311" i="4" s="1"/>
  <c r="AK311" i="4"/>
  <c r="L311" i="4" l="1"/>
  <c r="U311" i="4" s="1"/>
  <c r="V311" i="4" s="1"/>
  <c r="W311" i="4" l="1"/>
  <c r="Y311" i="4"/>
  <c r="X311" i="4"/>
  <c r="M311" i="4"/>
  <c r="Z311" i="4"/>
  <c r="AA311" i="4" l="1"/>
  <c r="AB311" i="4" s="1"/>
  <c r="N311" i="4"/>
  <c r="Q311" i="4" s="1"/>
  <c r="P311" i="4"/>
  <c r="R311" i="4"/>
  <c r="S311" i="4" l="1"/>
  <c r="G311" i="4"/>
  <c r="AC311" i="4"/>
  <c r="H312" i="4"/>
  <c r="K312" i="4" l="1"/>
  <c r="AD311" i="4"/>
  <c r="AE311" i="4" s="1"/>
  <c r="AI311" i="4"/>
  <c r="AJ311" i="4" s="1"/>
  <c r="AG311" i="4"/>
  <c r="C312" i="4" s="1"/>
  <c r="E312" i="4" s="1"/>
  <c r="F312" i="4" s="1"/>
  <c r="AF311" i="4"/>
  <c r="T311" i="4"/>
  <c r="AK312" i="4" l="1"/>
  <c r="B312" i="4"/>
  <c r="AH311" i="4"/>
  <c r="D312" i="4" s="1"/>
  <c r="AL312" i="4"/>
  <c r="O313" i="4"/>
  <c r="L312" i="4" l="1"/>
  <c r="U312" i="4" s="1"/>
  <c r="V312" i="4" s="1"/>
  <c r="I312" i="4"/>
  <c r="W312" i="4" l="1"/>
  <c r="X312" i="4" s="1"/>
  <c r="Y312" i="4"/>
  <c r="M312" i="4"/>
  <c r="Z312" i="4"/>
  <c r="AA312" i="4" l="1"/>
  <c r="AB312" i="4" s="1"/>
  <c r="N312" i="4"/>
  <c r="Q312" i="4" s="1"/>
  <c r="P312" i="4"/>
  <c r="R312" i="4"/>
  <c r="S312" i="4" l="1"/>
  <c r="G312" i="4"/>
  <c r="H313" i="4"/>
  <c r="AC312" i="4"/>
  <c r="K313" i="4" l="1"/>
  <c r="AD312" i="4"/>
  <c r="AE312" i="4" s="1"/>
  <c r="AI312" i="4"/>
  <c r="AJ312" i="4" s="1"/>
  <c r="AG312" i="4"/>
  <c r="C313" i="4" s="1"/>
  <c r="E313" i="4" s="1"/>
  <c r="F313" i="4" s="1"/>
  <c r="AF312" i="4"/>
  <c r="T312" i="4"/>
  <c r="AK313" i="4" l="1"/>
  <c r="AH312" i="4"/>
  <c r="D313" i="4" s="1"/>
  <c r="B313" i="4"/>
  <c r="AL313" i="4"/>
  <c r="O314" i="4"/>
  <c r="I313" i="4" l="1"/>
  <c r="L313" i="4"/>
  <c r="U313" i="4" s="1"/>
  <c r="V313" i="4" s="1"/>
  <c r="M313" i="4" l="1"/>
  <c r="Y313" i="4"/>
  <c r="W313" i="4"/>
  <c r="X313" i="4" s="1"/>
  <c r="Z313" i="4"/>
  <c r="AA313" i="4" l="1"/>
  <c r="AB313" i="4" s="1"/>
  <c r="P313" i="4"/>
  <c r="N313" i="4"/>
  <c r="Q313" i="4" s="1"/>
  <c r="R313" i="4"/>
  <c r="G313" i="4" l="1"/>
  <c r="S313" i="4"/>
  <c r="T313" i="4" s="1"/>
  <c r="AC313" i="4"/>
  <c r="H314" i="4"/>
  <c r="K314" i="4" l="1"/>
  <c r="AD313" i="4"/>
  <c r="AE313" i="4" s="1"/>
  <c r="AI313" i="4"/>
  <c r="AJ313" i="4" s="1"/>
  <c r="AG313" i="4"/>
  <c r="C314" i="4" s="1"/>
  <c r="E314" i="4" s="1"/>
  <c r="F314" i="4" s="1"/>
  <c r="AF313" i="4"/>
  <c r="AK314" i="4" l="1"/>
  <c r="AL314" i="4"/>
  <c r="B314" i="4"/>
  <c r="AH313" i="4"/>
  <c r="D314" i="4" s="1"/>
  <c r="O315" i="4"/>
  <c r="I314" i="4" l="1"/>
  <c r="L314" i="4"/>
  <c r="U314" i="4" s="1"/>
  <c r="V314" i="4" s="1"/>
  <c r="M314" i="4"/>
  <c r="P314" i="4" l="1"/>
  <c r="N314" i="4"/>
  <c r="Y314" i="4"/>
  <c r="W314" i="4"/>
  <c r="X314" i="4" s="1"/>
  <c r="R314" i="4"/>
  <c r="Z314" i="4"/>
  <c r="Q314" i="4" l="1"/>
  <c r="S314" i="4" s="1"/>
  <c r="G314" i="4"/>
  <c r="AA314" i="4"/>
  <c r="AB314" i="4" s="1"/>
  <c r="H315" i="4"/>
  <c r="AC314" i="4"/>
  <c r="AI314" i="4" l="1"/>
  <c r="AJ314" i="4" s="1"/>
  <c r="AD314" i="4"/>
  <c r="AE314" i="4" s="1"/>
  <c r="AG314" i="4"/>
  <c r="C315" i="4" s="1"/>
  <c r="E315" i="4" s="1"/>
  <c r="F315" i="4" s="1"/>
  <c r="AF314" i="4"/>
  <c r="B315" i="4" s="1"/>
  <c r="K315" i="4"/>
  <c r="T314" i="4"/>
  <c r="O316" i="4"/>
  <c r="AL315" i="4" l="1"/>
  <c r="AH314" i="4"/>
  <c r="D315" i="4" s="1"/>
  <c r="I315" i="4"/>
  <c r="AK315" i="4"/>
  <c r="L315" i="4" l="1"/>
  <c r="U315" i="4" s="1"/>
  <c r="V315" i="4" s="1"/>
  <c r="M315" i="4" l="1"/>
  <c r="Y315" i="4"/>
  <c r="W315" i="4"/>
  <c r="X315" i="4" s="1"/>
  <c r="Z315" i="4"/>
  <c r="AA315" i="4" l="1"/>
  <c r="AB315" i="4" s="1"/>
  <c r="P315" i="4"/>
  <c r="N315" i="4"/>
  <c r="R315" i="4"/>
  <c r="Q315" i="4" l="1"/>
  <c r="S315" i="4" s="1"/>
  <c r="G315" i="4"/>
  <c r="AC315" i="4"/>
  <c r="H316" i="4"/>
  <c r="K316" i="4" l="1"/>
  <c r="AI315" i="4"/>
  <c r="AJ315" i="4" s="1"/>
  <c r="AD315" i="4"/>
  <c r="AE315" i="4" s="1"/>
  <c r="AG315" i="4"/>
  <c r="C316" i="4" s="1"/>
  <c r="E316" i="4" s="1"/>
  <c r="F316" i="4" s="1"/>
  <c r="AF315" i="4"/>
  <c r="T315" i="4"/>
  <c r="AH315" i="4" l="1"/>
  <c r="D316" i="4" s="1"/>
  <c r="L316" i="4" s="1"/>
  <c r="U316" i="4" s="1"/>
  <c r="V316" i="4" s="1"/>
  <c r="AK316" i="4"/>
  <c r="B316" i="4"/>
  <c r="AL316" i="4"/>
  <c r="O317" i="4"/>
  <c r="Y316" i="4" l="1"/>
  <c r="M316" i="4"/>
  <c r="N316" i="4"/>
  <c r="P316" i="4"/>
  <c r="I316" i="4"/>
  <c r="W316" i="4"/>
  <c r="X316" i="4" s="1"/>
  <c r="Z316" i="4"/>
  <c r="R316" i="4"/>
  <c r="AA316" i="4" l="1"/>
  <c r="AB316" i="4" s="1"/>
  <c r="Q316" i="4"/>
  <c r="S316" i="4" s="1"/>
  <c r="G316" i="4"/>
  <c r="AC316" i="4"/>
  <c r="H317" i="4"/>
  <c r="K317" i="4" l="1"/>
  <c r="AD316" i="4"/>
  <c r="AE316" i="4" s="1"/>
  <c r="AI316" i="4"/>
  <c r="AJ316" i="4" s="1"/>
  <c r="AG316" i="4"/>
  <c r="C317" i="4" s="1"/>
  <c r="E317" i="4" s="1"/>
  <c r="F317" i="4" s="1"/>
  <c r="AF316" i="4"/>
  <c r="T316" i="4"/>
  <c r="AH316" i="4" l="1"/>
  <c r="D317" i="4" s="1"/>
  <c r="L317" i="4" s="1"/>
  <c r="U317" i="4" s="1"/>
  <c r="V317" i="4" s="1"/>
  <c r="B317" i="4"/>
  <c r="AL317" i="4"/>
  <c r="AK317" i="4"/>
  <c r="O318" i="4"/>
  <c r="Y317" i="4" l="1"/>
  <c r="M317" i="4"/>
  <c r="P317" i="4"/>
  <c r="N317" i="4"/>
  <c r="I317" i="4"/>
  <c r="W317" i="4"/>
  <c r="X317" i="4" s="1"/>
  <c r="Z317" i="4"/>
  <c r="R317" i="4"/>
  <c r="AA317" i="4" l="1"/>
  <c r="AB317" i="4" s="1"/>
  <c r="G317" i="4"/>
  <c r="Q317" i="4"/>
  <c r="S317" i="4" s="1"/>
  <c r="H318" i="4"/>
  <c r="AC317" i="4"/>
  <c r="K318" i="4" l="1"/>
  <c r="AI317" i="4"/>
  <c r="AJ317" i="4" s="1"/>
  <c r="AG317" i="4"/>
  <c r="C318" i="4" s="1"/>
  <c r="E318" i="4" s="1"/>
  <c r="F318" i="4" s="1"/>
  <c r="AD317" i="4"/>
  <c r="AE317" i="4" s="1"/>
  <c r="AF317" i="4"/>
  <c r="T317" i="4"/>
  <c r="AH317" i="4" l="1"/>
  <c r="D318" i="4" s="1"/>
  <c r="L318" i="4" s="1"/>
  <c r="U318" i="4" s="1"/>
  <c r="V318" i="4" s="1"/>
  <c r="B318" i="4"/>
  <c r="AK318" i="4"/>
  <c r="M318" i="4"/>
  <c r="AL318" i="4"/>
  <c r="I318" i="4"/>
  <c r="O319" i="4"/>
  <c r="W318" i="4" l="1"/>
  <c r="X318" i="4" s="1"/>
  <c r="Y318" i="4"/>
  <c r="P318" i="4"/>
  <c r="N318" i="4"/>
  <c r="Z318" i="4"/>
  <c r="R318" i="4"/>
  <c r="AA318" i="4" l="1"/>
  <c r="AB318" i="4" s="1"/>
  <c r="Q318" i="4"/>
  <c r="S318" i="4" s="1"/>
  <c r="G318" i="4"/>
  <c r="AC318" i="4"/>
  <c r="H319" i="4"/>
  <c r="K319" i="4" l="1"/>
  <c r="AI318" i="4"/>
  <c r="AJ318" i="4" s="1"/>
  <c r="AD318" i="4"/>
  <c r="AE318" i="4" s="1"/>
  <c r="AG318" i="4"/>
  <c r="C319" i="4" s="1"/>
  <c r="E319" i="4" s="1"/>
  <c r="F319" i="4" s="1"/>
  <c r="AF318" i="4"/>
  <c r="T318" i="4"/>
  <c r="AH318" i="4" l="1"/>
  <c r="D319" i="4" s="1"/>
  <c r="L319" i="4" s="1"/>
  <c r="U319" i="4" s="1"/>
  <c r="V319" i="4" s="1"/>
  <c r="AK319" i="4"/>
  <c r="AL319" i="4"/>
  <c r="B319" i="4"/>
  <c r="O320" i="4"/>
  <c r="M319" i="4" l="1"/>
  <c r="I319" i="4"/>
  <c r="P319" i="4"/>
  <c r="N319" i="4"/>
  <c r="G319" i="4" s="1"/>
  <c r="Y319" i="4"/>
  <c r="W319" i="4"/>
  <c r="X319" i="4" s="1"/>
  <c r="R319" i="4"/>
  <c r="Z319" i="4"/>
  <c r="Q319" i="4" l="1"/>
  <c r="S319" i="4" s="1"/>
  <c r="AA319" i="4"/>
  <c r="AB319" i="4" s="1"/>
  <c r="H320" i="4"/>
  <c r="AC319" i="4"/>
  <c r="K320" i="4" l="1"/>
  <c r="AI319" i="4"/>
  <c r="AJ319" i="4" s="1"/>
  <c r="AD319" i="4"/>
  <c r="AE319" i="4" s="1"/>
  <c r="AG319" i="4"/>
  <c r="C320" i="4" s="1"/>
  <c r="E320" i="4" s="1"/>
  <c r="F320" i="4" s="1"/>
  <c r="AF319" i="4"/>
  <c r="B320" i="4" s="1"/>
  <c r="T319" i="4"/>
  <c r="O321" i="4"/>
  <c r="AK320" i="4" l="1"/>
  <c r="AH319" i="4"/>
  <c r="D320" i="4" s="1"/>
  <c r="I320" i="4"/>
  <c r="AL320" i="4"/>
  <c r="L320" i="4" l="1"/>
  <c r="U320" i="4" s="1"/>
  <c r="V320" i="4" s="1"/>
  <c r="W320" i="4" l="1"/>
  <c r="Y320" i="4"/>
  <c r="X320" i="4"/>
  <c r="M320" i="4"/>
  <c r="Z320" i="4"/>
  <c r="P320" i="4" l="1"/>
  <c r="N320" i="4"/>
  <c r="AA320" i="4"/>
  <c r="AB320" i="4" s="1"/>
  <c r="R320" i="4"/>
  <c r="Q320" i="4" l="1"/>
  <c r="S320" i="4" s="1"/>
  <c r="G320" i="4"/>
  <c r="H321" i="4"/>
  <c r="AC320" i="4"/>
  <c r="K321" i="4" l="1"/>
  <c r="AF320" i="4"/>
  <c r="B321" i="4" s="1"/>
  <c r="AD320" i="4"/>
  <c r="AE320" i="4" s="1"/>
  <c r="AI320" i="4"/>
  <c r="AJ320" i="4" s="1"/>
  <c r="AG320" i="4"/>
  <c r="C321" i="4" s="1"/>
  <c r="E321" i="4" s="1"/>
  <c r="F321" i="4" s="1"/>
  <c r="T320" i="4"/>
  <c r="O322" i="4"/>
  <c r="AH320" i="4" l="1"/>
  <c r="D321" i="4" s="1"/>
  <c r="AK321" i="4"/>
  <c r="I321" i="4"/>
  <c r="AL321" i="4"/>
  <c r="L321" i="4" l="1"/>
  <c r="U321" i="4" s="1"/>
  <c r="V321" i="4" s="1"/>
  <c r="M321" i="4" l="1"/>
  <c r="N321" i="4" s="1"/>
  <c r="Q321" i="4" s="1"/>
  <c r="P321" i="4"/>
  <c r="W321" i="4"/>
  <c r="X321" i="4" s="1"/>
  <c r="Y321" i="4"/>
  <c r="R321" i="4"/>
  <c r="Z321" i="4"/>
  <c r="G321" i="4" l="1"/>
  <c r="S321" i="4"/>
  <c r="AA321" i="4"/>
  <c r="AB321" i="4" s="1"/>
  <c r="H322" i="4"/>
  <c r="AC321" i="4"/>
  <c r="AI321" i="4" l="1"/>
  <c r="AJ321" i="4" s="1"/>
  <c r="AD321" i="4"/>
  <c r="AE321" i="4" s="1"/>
  <c r="AF321" i="4"/>
  <c r="AG321" i="4"/>
  <c r="C322" i="4" s="1"/>
  <c r="E322" i="4" s="1"/>
  <c r="F322" i="4" s="1"/>
  <c r="K322" i="4"/>
  <c r="T321" i="4"/>
  <c r="AH321" i="4" l="1"/>
  <c r="D322" i="4" s="1"/>
  <c r="B322" i="4"/>
  <c r="AL322" i="4"/>
  <c r="L322" i="4"/>
  <c r="AK322" i="4"/>
  <c r="O323" i="4"/>
  <c r="U322" i="4" l="1"/>
  <c r="V322" i="4" s="1"/>
  <c r="M322" i="4"/>
  <c r="I322" i="4"/>
  <c r="W322" i="4" l="1"/>
  <c r="Y322" i="4"/>
  <c r="X322" i="4"/>
  <c r="N322" i="4"/>
  <c r="P322" i="4"/>
  <c r="R322" i="4"/>
  <c r="Z322" i="4"/>
  <c r="G322" i="4" l="1"/>
  <c r="AA322" i="4"/>
  <c r="AB322" i="4" s="1"/>
  <c r="Q322" i="4"/>
  <c r="S322" i="4" s="1"/>
  <c r="T322" i="4" s="1"/>
  <c r="AC322" i="4"/>
  <c r="H323" i="4"/>
  <c r="K323" i="4" l="1"/>
  <c r="AG322" i="4"/>
  <c r="C323" i="4" s="1"/>
  <c r="E323" i="4" s="1"/>
  <c r="F323" i="4" s="1"/>
  <c r="AI322" i="4"/>
  <c r="AJ322" i="4" s="1"/>
  <c r="AD322" i="4"/>
  <c r="AE322" i="4" s="1"/>
  <c r="AF322" i="4"/>
  <c r="B323" i="4" l="1"/>
  <c r="AH322" i="4"/>
  <c r="D323" i="4" s="1"/>
  <c r="AK323" i="4"/>
  <c r="AL323" i="4"/>
  <c r="O324" i="4"/>
  <c r="L323" i="4" l="1"/>
  <c r="U323" i="4" s="1"/>
  <c r="V323" i="4" s="1"/>
  <c r="I323" i="4"/>
  <c r="W323" i="4" l="1"/>
  <c r="X323" i="4" s="1"/>
  <c r="Y323" i="4"/>
  <c r="M323" i="4"/>
  <c r="Z323" i="4"/>
  <c r="AA323" i="4" l="1"/>
  <c r="AB323" i="4" s="1"/>
  <c r="N323" i="4"/>
  <c r="P323" i="4"/>
  <c r="R323" i="4"/>
  <c r="G323" i="4" l="1"/>
  <c r="Q323" i="4"/>
  <c r="S323" i="4" s="1"/>
  <c r="T323" i="4" s="1"/>
  <c r="AC323" i="4"/>
  <c r="H324" i="4"/>
  <c r="K324" i="4" l="1"/>
  <c r="AD323" i="4"/>
  <c r="AE323" i="4" s="1"/>
  <c r="AI323" i="4"/>
  <c r="AJ323" i="4" s="1"/>
  <c r="AG323" i="4"/>
  <c r="C324" i="4" s="1"/>
  <c r="E324" i="4" s="1"/>
  <c r="F324" i="4" s="1"/>
  <c r="AF323" i="4"/>
  <c r="AH323" i="4" l="1"/>
  <c r="D324" i="4" s="1"/>
  <c r="L324" i="4" s="1"/>
  <c r="U324" i="4" s="1"/>
  <c r="V324" i="4" s="1"/>
  <c r="B324" i="4"/>
  <c r="AL324" i="4"/>
  <c r="AK324" i="4"/>
  <c r="O325" i="4"/>
  <c r="I324" i="4" l="1"/>
  <c r="W324" i="4"/>
  <c r="X324" i="4" s="1"/>
  <c r="Y324" i="4"/>
  <c r="M324" i="4"/>
  <c r="Z324" i="4"/>
  <c r="N324" i="4" l="1"/>
  <c r="P324" i="4"/>
  <c r="AA324" i="4"/>
  <c r="AB324" i="4" s="1"/>
  <c r="R324" i="4"/>
  <c r="Q324" i="4" l="1"/>
  <c r="S324" i="4" s="1"/>
  <c r="G324" i="4"/>
  <c r="H325" i="4"/>
  <c r="AC324" i="4"/>
  <c r="K325" i="4" l="1"/>
  <c r="AD324" i="4"/>
  <c r="AE324" i="4" s="1"/>
  <c r="AI324" i="4"/>
  <c r="AJ324" i="4" s="1"/>
  <c r="AG324" i="4"/>
  <c r="C325" i="4" s="1"/>
  <c r="E325" i="4" s="1"/>
  <c r="F325" i="4" s="1"/>
  <c r="AF324" i="4"/>
  <c r="T324" i="4"/>
  <c r="AH324" i="4" l="1"/>
  <c r="D325" i="4" s="1"/>
  <c r="L325" i="4" s="1"/>
  <c r="U325" i="4" s="1"/>
  <c r="V325" i="4" s="1"/>
  <c r="AK325" i="4"/>
  <c r="AL325" i="4"/>
  <c r="B325" i="4"/>
  <c r="O326" i="4"/>
  <c r="W325" i="4" l="1"/>
  <c r="M325" i="4"/>
  <c r="N325" i="4" s="1"/>
  <c r="I325" i="4"/>
  <c r="X325" i="4"/>
  <c r="Y325" i="4"/>
  <c r="Z325" i="4"/>
  <c r="P325" i="4" l="1"/>
  <c r="Q325" i="4"/>
  <c r="AA325" i="4"/>
  <c r="AB325" i="4" s="1"/>
  <c r="G325" i="4"/>
  <c r="R325" i="4"/>
  <c r="S325" i="4" l="1"/>
  <c r="T325" i="4"/>
  <c r="AC325" i="4"/>
  <c r="H326" i="4"/>
  <c r="K326" i="4" l="1"/>
  <c r="AG325" i="4"/>
  <c r="C326" i="4" s="1"/>
  <c r="E326" i="4" s="1"/>
  <c r="F326" i="4" s="1"/>
  <c r="AF325" i="4"/>
  <c r="B326" i="4" s="1"/>
  <c r="AI325" i="4"/>
  <c r="AJ325" i="4" s="1"/>
  <c r="AD325" i="4"/>
  <c r="AE325" i="4" s="1"/>
  <c r="I326" i="4"/>
  <c r="AL326" i="4"/>
  <c r="AH325" i="4"/>
  <c r="D326" i="4" s="1"/>
  <c r="O327" i="4"/>
  <c r="AK326" i="4" l="1"/>
  <c r="L326" i="4"/>
  <c r="U326" i="4" s="1"/>
  <c r="V326" i="4" s="1"/>
  <c r="M326" i="4"/>
  <c r="N326" i="4" l="1"/>
  <c r="P326" i="4"/>
  <c r="Y326" i="4"/>
  <c r="W326" i="4"/>
  <c r="X326" i="4" s="1"/>
  <c r="R326" i="4"/>
  <c r="Z326" i="4"/>
  <c r="AA326" i="4" l="1"/>
  <c r="AB326" i="4" s="1"/>
  <c r="Q326" i="4"/>
  <c r="S326" i="4" s="1"/>
  <c r="T326" i="4" s="1"/>
  <c r="G326" i="4"/>
  <c r="H327" i="4"/>
  <c r="AC326" i="4"/>
  <c r="AD326" i="4" l="1"/>
  <c r="AE326" i="4" s="1"/>
  <c r="AI326" i="4"/>
  <c r="AJ326" i="4" s="1"/>
  <c r="AF326" i="4"/>
  <c r="AG326" i="4"/>
  <c r="C327" i="4" s="1"/>
  <c r="E327" i="4" s="1"/>
  <c r="F327" i="4" s="1"/>
  <c r="K327" i="4"/>
  <c r="AK327" i="4"/>
  <c r="C29" i="4" s="1"/>
  <c r="AL327" i="4"/>
  <c r="AH326" i="4" l="1"/>
  <c r="D327" i="4" s="1"/>
  <c r="L327" i="4" s="1"/>
  <c r="U327" i="4" s="1"/>
  <c r="V327" i="4" s="1"/>
  <c r="B327" i="4"/>
  <c r="O328" i="4"/>
  <c r="M327" i="4" l="1"/>
  <c r="N327" i="4" s="1"/>
  <c r="Q327" i="4" s="1"/>
  <c r="I327" i="4"/>
  <c r="Y327" i="4"/>
  <c r="W327" i="4"/>
  <c r="X327" i="4" s="1"/>
  <c r="Z327" i="4"/>
  <c r="P327" i="4" l="1"/>
  <c r="AA327" i="4"/>
  <c r="AB327" i="4" s="1"/>
  <c r="G327" i="4"/>
  <c r="R327" i="4"/>
  <c r="S327" i="4" l="1"/>
  <c r="T327" i="4"/>
  <c r="H328" i="4"/>
  <c r="AC327" i="4"/>
  <c r="AD327" i="4" l="1"/>
  <c r="AE327" i="4" s="1"/>
  <c r="AG327" i="4"/>
  <c r="C328" i="4" s="1"/>
  <c r="E328" i="4" s="1"/>
  <c r="F328" i="4" s="1"/>
  <c r="AF327" i="4"/>
  <c r="AI327" i="4"/>
  <c r="AJ327" i="4" s="1"/>
  <c r="K328" i="4"/>
  <c r="AH327" i="4" l="1"/>
  <c r="D328" i="4" s="1"/>
  <c r="B328" i="4"/>
  <c r="AK328" i="4"/>
  <c r="AL328" i="4"/>
  <c r="L328" i="4"/>
  <c r="U328" i="4" s="1"/>
  <c r="V328" i="4" s="1"/>
  <c r="O329" i="4"/>
  <c r="I328" i="4" l="1"/>
  <c r="W328" i="4"/>
  <c r="X328" i="4" s="1"/>
  <c r="Y328" i="4"/>
  <c r="M328" i="4"/>
  <c r="Z328" i="4"/>
  <c r="AA328" i="4" l="1"/>
  <c r="AB328" i="4" s="1"/>
  <c r="P328" i="4"/>
  <c r="N328" i="4"/>
  <c r="R328" i="4"/>
  <c r="G328" i="4" l="1"/>
  <c r="Q328" i="4"/>
  <c r="S328" i="4" s="1"/>
  <c r="T328" i="4" s="1"/>
  <c r="AC328" i="4"/>
  <c r="H329" i="4"/>
  <c r="K329" i="4" l="1"/>
  <c r="AF328" i="4"/>
  <c r="AI328" i="4"/>
  <c r="AJ328" i="4" s="1"/>
  <c r="AD328" i="4"/>
  <c r="AE328" i="4" s="1"/>
  <c r="AG328" i="4"/>
  <c r="C329" i="4" s="1"/>
  <c r="E329" i="4" s="1"/>
  <c r="F329" i="4" s="1"/>
  <c r="AK329" i="4" l="1"/>
  <c r="AL329" i="4"/>
  <c r="AH328" i="4"/>
  <c r="D329" i="4" s="1"/>
  <c r="B329" i="4"/>
  <c r="O330" i="4"/>
  <c r="L329" i="4" l="1"/>
  <c r="U329" i="4" s="1"/>
  <c r="V329" i="4" s="1"/>
  <c r="I329" i="4"/>
  <c r="M329" i="4" l="1"/>
  <c r="Y329" i="4"/>
  <c r="W329" i="4"/>
  <c r="X329" i="4" s="1"/>
  <c r="Z329" i="4"/>
  <c r="AA329" i="4" l="1"/>
  <c r="AB329" i="4" s="1"/>
  <c r="P329" i="4"/>
  <c r="N329" i="4"/>
  <c r="R329" i="4"/>
  <c r="Q329" i="4" l="1"/>
  <c r="S329" i="4" s="1"/>
  <c r="G329" i="4"/>
  <c r="C30" i="4" s="1"/>
  <c r="H330" i="4"/>
  <c r="AC329" i="4"/>
  <c r="K330" i="4" l="1"/>
  <c r="AI329" i="4"/>
  <c r="AJ329" i="4" s="1"/>
  <c r="AD329" i="4"/>
  <c r="AE329" i="4" s="1"/>
  <c r="AG329" i="4"/>
  <c r="C330" i="4" s="1"/>
  <c r="E330" i="4" s="1"/>
  <c r="F330" i="4" s="1"/>
  <c r="AF329" i="4"/>
  <c r="B330" i="4" s="1"/>
  <c r="T329" i="4"/>
  <c r="O331" i="4"/>
  <c r="AL330" i="4" l="1"/>
  <c r="AK330" i="4"/>
  <c r="AH329" i="4"/>
  <c r="D330" i="4" s="1"/>
  <c r="I330" i="4"/>
  <c r="L330" i="4" l="1"/>
  <c r="U330" i="4" s="1"/>
  <c r="V330" i="4" s="1"/>
  <c r="M330" i="4" l="1"/>
  <c r="P330" i="4"/>
  <c r="N330" i="4"/>
  <c r="Q330" i="4" s="1"/>
  <c r="Y330" i="4"/>
  <c r="W330" i="4"/>
  <c r="X330" i="4" s="1"/>
  <c r="R330" i="4"/>
  <c r="Z330" i="4"/>
  <c r="S330" i="4" l="1"/>
  <c r="G330" i="4"/>
  <c r="AA330" i="4"/>
  <c r="AB330" i="4" s="1"/>
  <c r="AC330" i="4"/>
  <c r="H331" i="4"/>
  <c r="K331" i="4" l="1"/>
  <c r="AI330" i="4"/>
  <c r="AJ330" i="4" s="1"/>
  <c r="AD330" i="4"/>
  <c r="AE330" i="4" s="1"/>
  <c r="AG330" i="4"/>
  <c r="C331" i="4" s="1"/>
  <c r="E331" i="4" s="1"/>
  <c r="F331" i="4" s="1"/>
  <c r="AF330" i="4"/>
  <c r="T330" i="4"/>
  <c r="AH330" i="4" l="1"/>
  <c r="D331" i="4" s="1"/>
  <c r="L331" i="4" s="1"/>
  <c r="U331" i="4" s="1"/>
  <c r="V331" i="4" s="1"/>
  <c r="AK331" i="4"/>
  <c r="AL331" i="4"/>
  <c r="B331" i="4"/>
  <c r="Y331" i="4" s="1"/>
  <c r="Z331" i="4"/>
  <c r="O332" i="4"/>
  <c r="M331" i="4" l="1"/>
  <c r="N331" i="4" s="1"/>
  <c r="Q331" i="4" s="1"/>
  <c r="I331" i="4"/>
  <c r="P331" i="4"/>
  <c r="W331" i="4"/>
  <c r="X331" i="4" s="1"/>
  <c r="AA331" i="4" s="1"/>
  <c r="AB331" i="4" s="1"/>
  <c r="R331" i="4"/>
  <c r="S331" i="4" l="1"/>
  <c r="G331" i="4"/>
  <c r="H332" i="4"/>
  <c r="AC331" i="4"/>
  <c r="K332" i="4" l="1"/>
  <c r="AI331" i="4"/>
  <c r="AJ331" i="4" s="1"/>
  <c r="AG331" i="4"/>
  <c r="C332" i="4" s="1"/>
  <c r="AD331" i="4"/>
  <c r="AE331" i="4" s="1"/>
  <c r="AF331" i="4"/>
  <c r="T331" i="4"/>
  <c r="AH331" i="4" l="1"/>
  <c r="D332" i="4" s="1"/>
  <c r="L332" i="4" s="1"/>
  <c r="U332" i="4" s="1"/>
  <c r="V332" i="4" s="1"/>
  <c r="AL332" i="4"/>
  <c r="E332" i="4"/>
  <c r="F332" i="4" s="1"/>
  <c r="B332" i="4"/>
  <c r="M332" i="4"/>
  <c r="AK332" i="4"/>
  <c r="O333" i="4"/>
  <c r="I332" i="4" l="1"/>
  <c r="Y332" i="4"/>
  <c r="N332" i="4"/>
  <c r="G332" i="4" s="1"/>
  <c r="P332" i="4"/>
  <c r="W332" i="4"/>
  <c r="X332" i="4" s="1"/>
  <c r="R332" i="4"/>
  <c r="Z332" i="4"/>
  <c r="AA332" i="4" l="1"/>
  <c r="AB332" i="4" s="1"/>
  <c r="Q332" i="4"/>
  <c r="S332" i="4" s="1"/>
  <c r="H333" i="4"/>
  <c r="AC332" i="4"/>
  <c r="AD332" i="4" l="1"/>
  <c r="AE332" i="4" s="1"/>
  <c r="AI332" i="4"/>
  <c r="AJ332" i="4" s="1"/>
  <c r="AG332" i="4"/>
  <c r="C333" i="4" s="1"/>
  <c r="E333" i="4" s="1"/>
  <c r="F333" i="4" s="1"/>
  <c r="AF332" i="4"/>
  <c r="K333" i="4"/>
  <c r="T332" i="4"/>
  <c r="AL333" i="4" l="1"/>
  <c r="AK333" i="4"/>
  <c r="B333" i="4"/>
  <c r="AH332" i="4"/>
  <c r="D333" i="4" s="1"/>
  <c r="O334" i="4"/>
  <c r="L333" i="4" l="1"/>
  <c r="U333" i="4" s="1"/>
  <c r="V333" i="4" s="1"/>
  <c r="I333" i="4"/>
  <c r="Y333" i="4" l="1"/>
  <c r="W333" i="4"/>
  <c r="X333" i="4" s="1"/>
  <c r="M333" i="4"/>
  <c r="Z333" i="4"/>
  <c r="P333" i="4" l="1"/>
  <c r="N333" i="4"/>
  <c r="AA333" i="4"/>
  <c r="AB333" i="4" s="1"/>
  <c r="R333" i="4"/>
  <c r="Q333" i="4" l="1"/>
  <c r="S333" i="4" s="1"/>
  <c r="G333" i="4"/>
  <c r="H334" i="4"/>
  <c r="AC333" i="4"/>
  <c r="K334" i="4" l="1"/>
  <c r="AD333" i="4"/>
  <c r="AE333" i="4" s="1"/>
  <c r="AI333" i="4"/>
  <c r="AJ333" i="4" s="1"/>
  <c r="AG333" i="4"/>
  <c r="C334" i="4" s="1"/>
  <c r="E334" i="4" s="1"/>
  <c r="F334" i="4" s="1"/>
  <c r="AF333" i="4"/>
  <c r="T333" i="4"/>
  <c r="AK334" i="4" l="1"/>
  <c r="B334" i="4"/>
  <c r="AH333" i="4"/>
  <c r="D334" i="4" s="1"/>
  <c r="AL334" i="4"/>
  <c r="O335" i="4"/>
  <c r="L334" i="4" l="1"/>
  <c r="U334" i="4" s="1"/>
  <c r="V334" i="4" s="1"/>
  <c r="I334" i="4"/>
  <c r="W334" i="4" l="1"/>
  <c r="X334" i="4" s="1"/>
  <c r="Y334" i="4"/>
  <c r="M334" i="4"/>
  <c r="Z334" i="4"/>
  <c r="P334" i="4" l="1"/>
  <c r="N334" i="4"/>
  <c r="AA334" i="4"/>
  <c r="AB334" i="4" s="1"/>
  <c r="R334" i="4"/>
  <c r="G334" i="4" l="1"/>
  <c r="Q334" i="4"/>
  <c r="S334" i="4" s="1"/>
  <c r="H335" i="4"/>
  <c r="AC334" i="4"/>
  <c r="K335" i="4" l="1"/>
  <c r="AI334" i="4"/>
  <c r="AJ334" i="4" s="1"/>
  <c r="AD334" i="4"/>
  <c r="AE334" i="4" s="1"/>
  <c r="AG334" i="4"/>
  <c r="C335" i="4" s="1"/>
  <c r="E335" i="4" s="1"/>
  <c r="F335" i="4" s="1"/>
  <c r="AF334" i="4"/>
  <c r="B335" i="4" s="1"/>
  <c r="T334" i="4"/>
  <c r="O336" i="4"/>
  <c r="I335" i="4" l="1"/>
  <c r="AL335" i="4"/>
  <c r="AK335" i="4"/>
  <c r="AH334" i="4"/>
  <c r="D335" i="4" s="1"/>
  <c r="L335" i="4" l="1"/>
  <c r="U335" i="4" s="1"/>
  <c r="V335" i="4" s="1"/>
  <c r="M335" i="4" l="1"/>
  <c r="Y335" i="4"/>
  <c r="W335" i="4"/>
  <c r="X335" i="4" s="1"/>
  <c r="Z335" i="4"/>
  <c r="AA335" i="4" l="1"/>
  <c r="AB335" i="4" s="1"/>
  <c r="P335" i="4"/>
  <c r="N335" i="4"/>
  <c r="R335" i="4"/>
  <c r="G335" i="4" l="1"/>
  <c r="Q335" i="4"/>
  <c r="S335" i="4" s="1"/>
  <c r="H336" i="4"/>
  <c r="AC335" i="4"/>
  <c r="K336" i="4" l="1"/>
  <c r="AI335" i="4"/>
  <c r="AJ335" i="4" s="1"/>
  <c r="AD335" i="4"/>
  <c r="AE335" i="4" s="1"/>
  <c r="AG335" i="4"/>
  <c r="C336" i="4" s="1"/>
  <c r="E336" i="4" s="1"/>
  <c r="F336" i="4" s="1"/>
  <c r="AF335" i="4"/>
  <c r="T335" i="4"/>
  <c r="AK336" i="4" l="1"/>
  <c r="B336" i="4"/>
  <c r="AH335" i="4"/>
  <c r="D336" i="4" s="1"/>
  <c r="AL336" i="4"/>
  <c r="O337" i="4"/>
  <c r="L336" i="4" l="1"/>
  <c r="U336" i="4" s="1"/>
  <c r="V336" i="4" s="1"/>
  <c r="I336" i="4"/>
  <c r="M336" i="4" l="1"/>
  <c r="P336" i="4"/>
  <c r="N336" i="4"/>
  <c r="Y336" i="4"/>
  <c r="W336" i="4"/>
  <c r="X336" i="4" s="1"/>
  <c r="R336" i="4"/>
  <c r="Z336" i="4"/>
  <c r="AA336" i="4" l="1"/>
  <c r="AB336" i="4" s="1"/>
  <c r="Q336" i="4"/>
  <c r="S336" i="4" s="1"/>
  <c r="G336" i="4"/>
  <c r="H337" i="4"/>
  <c r="AC336" i="4"/>
  <c r="AD336" i="4" l="1"/>
  <c r="AE336" i="4" s="1"/>
  <c r="AI336" i="4"/>
  <c r="AJ336" i="4" s="1"/>
  <c r="AG336" i="4"/>
  <c r="C337" i="4" s="1"/>
  <c r="E337" i="4" s="1"/>
  <c r="F337" i="4" s="1"/>
  <c r="AF336" i="4"/>
  <c r="K337" i="4"/>
  <c r="AL337" i="4"/>
  <c r="AK337" i="4"/>
  <c r="T336" i="4"/>
  <c r="B337" i="4" l="1"/>
  <c r="AH336" i="4"/>
  <c r="D337" i="4" s="1"/>
  <c r="O338" i="4"/>
  <c r="L337" i="4" l="1"/>
  <c r="U337" i="4" s="1"/>
  <c r="V337" i="4" s="1"/>
  <c r="I337" i="4"/>
  <c r="Y337" i="4" l="1"/>
  <c r="W337" i="4"/>
  <c r="X337" i="4" s="1"/>
  <c r="M337" i="4"/>
  <c r="Z337" i="4"/>
  <c r="N337" i="4" l="1"/>
  <c r="P337" i="4"/>
  <c r="AA337" i="4"/>
  <c r="AB337" i="4" s="1"/>
  <c r="R337" i="4"/>
  <c r="Q337" i="4" l="1"/>
  <c r="S337" i="4" s="1"/>
  <c r="T337" i="4" s="1"/>
  <c r="G337" i="4"/>
  <c r="H338" i="4"/>
  <c r="AC337" i="4"/>
  <c r="K338" i="4" l="1"/>
  <c r="AI337" i="4"/>
  <c r="AJ337" i="4" s="1"/>
  <c r="AD337" i="4"/>
  <c r="AE337" i="4" s="1"/>
  <c r="AG337" i="4"/>
  <c r="C338" i="4" s="1"/>
  <c r="E338" i="4" s="1"/>
  <c r="F338" i="4" s="1"/>
  <c r="AF337" i="4"/>
  <c r="AK338" i="4" l="1"/>
  <c r="B338" i="4"/>
  <c r="AH337" i="4"/>
  <c r="D338" i="4" s="1"/>
  <c r="AL338" i="4"/>
  <c r="O339" i="4"/>
  <c r="L338" i="4" l="1"/>
  <c r="U338" i="4" s="1"/>
  <c r="V338" i="4" s="1"/>
  <c r="M338" i="4"/>
  <c r="I338" i="4"/>
  <c r="P338" i="4" l="1"/>
  <c r="N338" i="4"/>
  <c r="Y338" i="4"/>
  <c r="W338" i="4"/>
  <c r="X338" i="4" s="1"/>
  <c r="R338" i="4"/>
  <c r="Z338" i="4"/>
  <c r="AA338" i="4" l="1"/>
  <c r="AB338" i="4" s="1"/>
  <c r="Q338" i="4"/>
  <c r="S338" i="4" s="1"/>
  <c r="T338" i="4" s="1"/>
  <c r="G338" i="4"/>
  <c r="AC338" i="4"/>
  <c r="H339" i="4"/>
  <c r="K339" i="4" l="1"/>
  <c r="AI338" i="4"/>
  <c r="AJ338" i="4" s="1"/>
  <c r="AD338" i="4"/>
  <c r="AE338" i="4" s="1"/>
  <c r="AG338" i="4"/>
  <c r="C339" i="4" s="1"/>
  <c r="E339" i="4" s="1"/>
  <c r="F339" i="4" s="1"/>
  <c r="AF338" i="4"/>
  <c r="AL339" i="4" l="1"/>
  <c r="B339" i="4"/>
  <c r="AH338" i="4"/>
  <c r="D339" i="4" s="1"/>
  <c r="AK339" i="4"/>
  <c r="O340" i="4"/>
  <c r="I339" i="4" l="1"/>
  <c r="L339" i="4"/>
  <c r="U339" i="4" s="1"/>
  <c r="V339" i="4" s="1"/>
  <c r="M339" i="4" l="1"/>
  <c r="Y339" i="4"/>
  <c r="W339" i="4"/>
  <c r="X339" i="4" s="1"/>
  <c r="Z339" i="4"/>
  <c r="AA339" i="4" l="1"/>
  <c r="AB339" i="4" s="1"/>
  <c r="P339" i="4"/>
  <c r="N339" i="4"/>
  <c r="Q339" i="4" s="1"/>
  <c r="R339" i="4"/>
  <c r="S339" i="4" l="1"/>
  <c r="T339" i="4"/>
  <c r="G339" i="4"/>
  <c r="AC339" i="4"/>
  <c r="H340" i="4"/>
  <c r="K340" i="4" l="1"/>
  <c r="AI339" i="4"/>
  <c r="AJ339" i="4" s="1"/>
  <c r="AD339" i="4"/>
  <c r="AE339" i="4" s="1"/>
  <c r="AG339" i="4"/>
  <c r="C340" i="4" s="1"/>
  <c r="E340" i="4" s="1"/>
  <c r="F340" i="4" s="1"/>
  <c r="AF339" i="4"/>
  <c r="AH339" i="4" l="1"/>
  <c r="D340" i="4" s="1"/>
  <c r="L340" i="4" s="1"/>
  <c r="U340" i="4" s="1"/>
  <c r="V340" i="4" s="1"/>
  <c r="AK340" i="4"/>
  <c r="B340" i="4"/>
  <c r="M340" i="4"/>
  <c r="AL340" i="4"/>
  <c r="O341" i="4"/>
  <c r="Y340" i="4" l="1"/>
  <c r="N340" i="4"/>
  <c r="P340" i="4"/>
  <c r="W340" i="4"/>
  <c r="X340" i="4" s="1"/>
  <c r="I340" i="4"/>
  <c r="Z340" i="4"/>
  <c r="R340" i="4"/>
  <c r="AA340" i="4" l="1"/>
  <c r="AB340" i="4" s="1"/>
  <c r="G340" i="4"/>
  <c r="Q340" i="4"/>
  <c r="S340" i="4" s="1"/>
  <c r="AC340" i="4"/>
  <c r="H341" i="4"/>
  <c r="K341" i="4" l="1"/>
  <c r="AI340" i="4"/>
  <c r="AJ340" i="4" s="1"/>
  <c r="AD340" i="4"/>
  <c r="AE340" i="4" s="1"/>
  <c r="AG340" i="4"/>
  <c r="C341" i="4" s="1"/>
  <c r="E341" i="4" s="1"/>
  <c r="F341" i="4" s="1"/>
  <c r="AF340" i="4"/>
  <c r="T340" i="4"/>
  <c r="AH340" i="4" l="1"/>
  <c r="D341" i="4" s="1"/>
  <c r="L341" i="4" s="1"/>
  <c r="U341" i="4" s="1"/>
  <c r="V341" i="4" s="1"/>
  <c r="AL341" i="4"/>
  <c r="AK341" i="4"/>
  <c r="B341" i="4"/>
  <c r="O342" i="4"/>
  <c r="M341" i="4" l="1"/>
  <c r="I341" i="4"/>
  <c r="W341" i="4"/>
  <c r="X341" i="4" s="1"/>
  <c r="N341" i="4"/>
  <c r="G341" i="4" s="1"/>
  <c r="P341" i="4"/>
  <c r="Y341" i="4"/>
  <c r="Z341" i="4"/>
  <c r="R341" i="4"/>
  <c r="AA341" i="4" l="1"/>
  <c r="AB341" i="4" s="1"/>
  <c r="Q341" i="4"/>
  <c r="S341" i="4" s="1"/>
  <c r="AC341" i="4"/>
  <c r="H342" i="4"/>
  <c r="AD341" i="4" l="1"/>
  <c r="AE341" i="4" s="1"/>
  <c r="AI341" i="4"/>
  <c r="AJ341" i="4" s="1"/>
  <c r="AG341" i="4"/>
  <c r="C342" i="4" s="1"/>
  <c r="E342" i="4" s="1"/>
  <c r="F342" i="4" s="1"/>
  <c r="AF341" i="4"/>
  <c r="K342" i="4"/>
  <c r="AK342" i="4"/>
  <c r="T341" i="4"/>
  <c r="AL342" i="4" l="1"/>
  <c r="B342" i="4"/>
  <c r="AH341" i="4"/>
  <c r="D342" i="4" s="1"/>
  <c r="O343" i="4"/>
  <c r="L342" i="4" l="1"/>
  <c r="U342" i="4" s="1"/>
  <c r="V342" i="4" s="1"/>
  <c r="I342" i="4"/>
  <c r="Y342" i="4" l="1"/>
  <c r="W342" i="4"/>
  <c r="X342" i="4" s="1"/>
  <c r="M342" i="4"/>
  <c r="Z342" i="4"/>
  <c r="P342" i="4" l="1"/>
  <c r="N342" i="4"/>
  <c r="Q342" i="4" s="1"/>
  <c r="AA342" i="4"/>
  <c r="AB342" i="4" s="1"/>
  <c r="R342" i="4"/>
  <c r="S342" i="4" l="1"/>
  <c r="T342" i="4"/>
  <c r="G342" i="4"/>
  <c r="AC342" i="4"/>
  <c r="H343" i="4"/>
  <c r="K343" i="4" l="1"/>
  <c r="AD342" i="4"/>
  <c r="AE342" i="4" s="1"/>
  <c r="AI342" i="4"/>
  <c r="AJ342" i="4" s="1"/>
  <c r="AG342" i="4"/>
  <c r="C343" i="4" s="1"/>
  <c r="E343" i="4" s="1"/>
  <c r="F343" i="4" s="1"/>
  <c r="AF342" i="4"/>
  <c r="AH342" i="4" l="1"/>
  <c r="D343" i="4" s="1"/>
  <c r="L343" i="4" s="1"/>
  <c r="U343" i="4" s="1"/>
  <c r="V343" i="4" s="1"/>
  <c r="B343" i="4"/>
  <c r="AL343" i="4"/>
  <c r="AK343" i="4"/>
  <c r="O344" i="4"/>
  <c r="M343" i="4" l="1"/>
  <c r="Y343" i="4"/>
  <c r="I343" i="4"/>
  <c r="N343" i="4"/>
  <c r="G343" i="4" s="1"/>
  <c r="P343" i="4"/>
  <c r="W343" i="4"/>
  <c r="X343" i="4" s="1"/>
  <c r="Z343" i="4"/>
  <c r="R343" i="4"/>
  <c r="AA343" i="4" l="1"/>
  <c r="AB343" i="4" s="1"/>
  <c r="Q343" i="4"/>
  <c r="S343" i="4" s="1"/>
  <c r="AC343" i="4"/>
  <c r="H344" i="4"/>
  <c r="AI343" i="4" l="1"/>
  <c r="AJ343" i="4" s="1"/>
  <c r="AD343" i="4"/>
  <c r="AE343" i="4" s="1"/>
  <c r="AG343" i="4"/>
  <c r="C344" i="4" s="1"/>
  <c r="E344" i="4" s="1"/>
  <c r="F344" i="4" s="1"/>
  <c r="AF343" i="4"/>
  <c r="K344" i="4"/>
  <c r="AL344" i="4"/>
  <c r="T343" i="4"/>
  <c r="B344" i="4" l="1"/>
  <c r="AH343" i="4"/>
  <c r="D344" i="4" s="1"/>
  <c r="AK344" i="4"/>
  <c r="O345" i="4"/>
  <c r="L344" i="4" l="1"/>
  <c r="U344" i="4" s="1"/>
  <c r="V344" i="4" s="1"/>
  <c r="I344" i="4"/>
  <c r="M344" i="4" l="1"/>
  <c r="W344" i="4"/>
  <c r="X344" i="4" s="1"/>
  <c r="Y344" i="4"/>
  <c r="N344" i="4"/>
  <c r="P344" i="4"/>
  <c r="R344" i="4"/>
  <c r="Z344" i="4"/>
  <c r="G344" i="4" l="1"/>
  <c r="Q344" i="4"/>
  <c r="S344" i="4" s="1"/>
  <c r="T344" i="4" s="1"/>
  <c r="AA344" i="4"/>
  <c r="AB344" i="4" s="1"/>
  <c r="H345" i="4"/>
  <c r="AC344" i="4"/>
  <c r="AI344" i="4" l="1"/>
  <c r="AJ344" i="4" s="1"/>
  <c r="AD344" i="4"/>
  <c r="AE344" i="4" s="1"/>
  <c r="AG344" i="4"/>
  <c r="C345" i="4" s="1"/>
  <c r="E345" i="4" s="1"/>
  <c r="F345" i="4" s="1"/>
  <c r="AF344" i="4"/>
  <c r="K345" i="4"/>
  <c r="AK345" i="4"/>
  <c r="B345" i="4" l="1"/>
  <c r="AH344" i="4"/>
  <c r="D345" i="4" s="1"/>
  <c r="AL345" i="4"/>
  <c r="O346" i="4"/>
  <c r="L345" i="4" l="1"/>
  <c r="U345" i="4" s="1"/>
  <c r="V345" i="4" s="1"/>
  <c r="I345" i="4"/>
  <c r="M345" i="4" l="1"/>
  <c r="P345" i="4" s="1"/>
  <c r="N345" i="4"/>
  <c r="W345" i="4"/>
  <c r="X345" i="4" s="1"/>
  <c r="Y345" i="4"/>
  <c r="Z345" i="4"/>
  <c r="R345" i="4"/>
  <c r="AA345" i="4" l="1"/>
  <c r="AB345" i="4" s="1"/>
  <c r="Q345" i="4"/>
  <c r="S345" i="4" s="1"/>
  <c r="T345" i="4" s="1"/>
  <c r="G345" i="4"/>
  <c r="H346" i="4"/>
  <c r="AC345" i="4"/>
  <c r="AI345" i="4" l="1"/>
  <c r="AJ345" i="4" s="1"/>
  <c r="AD345" i="4"/>
  <c r="AE345" i="4" s="1"/>
  <c r="AG345" i="4"/>
  <c r="C346" i="4" s="1"/>
  <c r="E346" i="4" s="1"/>
  <c r="F346" i="4" s="1"/>
  <c r="AF345" i="4"/>
  <c r="B346" i="4" s="1"/>
  <c r="K346" i="4"/>
  <c r="AL346" i="4"/>
  <c r="O347" i="4"/>
  <c r="AH345" i="4" l="1"/>
  <c r="D346" i="4" s="1"/>
  <c r="I346" i="4"/>
  <c r="AK346" i="4"/>
  <c r="L346" i="4" l="1"/>
  <c r="U346" i="4" s="1"/>
  <c r="V346" i="4" s="1"/>
  <c r="M346" i="4"/>
  <c r="N346" i="4" l="1"/>
  <c r="P346" i="4"/>
  <c r="W346" i="4"/>
  <c r="X346" i="4" s="1"/>
  <c r="Y346" i="4"/>
  <c r="R346" i="4"/>
  <c r="Z346" i="4"/>
  <c r="AA346" i="4" l="1"/>
  <c r="AB346" i="4" s="1"/>
  <c r="Q346" i="4"/>
  <c r="S346" i="4" s="1"/>
  <c r="T346" i="4" s="1"/>
  <c r="G346" i="4"/>
  <c r="AC346" i="4"/>
  <c r="H347" i="4"/>
  <c r="K347" i="4" l="1"/>
  <c r="AF346" i="4"/>
  <c r="AD346" i="4"/>
  <c r="AE346" i="4" s="1"/>
  <c r="AI346" i="4"/>
  <c r="AJ346" i="4" s="1"/>
  <c r="AG346" i="4"/>
  <c r="C347" i="4" s="1"/>
  <c r="E347" i="4" s="1"/>
  <c r="F347" i="4" s="1"/>
  <c r="AL347" i="4" l="1"/>
  <c r="B347" i="4"/>
  <c r="AH346" i="4"/>
  <c r="D347" i="4" s="1"/>
  <c r="AK347" i="4"/>
  <c r="O348" i="4"/>
  <c r="L347" i="4" l="1"/>
  <c r="U347" i="4" s="1"/>
  <c r="V347" i="4" s="1"/>
  <c r="I347" i="4"/>
  <c r="M347" i="4" l="1"/>
  <c r="P347" i="4" s="1"/>
  <c r="Y347" i="4"/>
  <c r="W347" i="4"/>
  <c r="X347" i="4" s="1"/>
  <c r="R347" i="4"/>
  <c r="Z347" i="4"/>
  <c r="N347" i="4" l="1"/>
  <c r="Q347" i="4" s="1"/>
  <c r="S347" i="4"/>
  <c r="T347" i="4" s="1"/>
  <c r="G347" i="4"/>
  <c r="AA347" i="4"/>
  <c r="AB347" i="4" s="1"/>
  <c r="AC347" i="4"/>
  <c r="H348" i="4"/>
  <c r="K348" i="4" l="1"/>
  <c r="AI347" i="4"/>
  <c r="AJ347" i="4" s="1"/>
  <c r="AD347" i="4"/>
  <c r="AE347" i="4" s="1"/>
  <c r="AG347" i="4"/>
  <c r="C348" i="4" s="1"/>
  <c r="E348" i="4" s="1"/>
  <c r="F348" i="4" s="1"/>
  <c r="AF347" i="4"/>
  <c r="AK348" i="4" l="1"/>
  <c r="B348" i="4"/>
  <c r="AH347" i="4"/>
  <c r="D348" i="4" s="1"/>
  <c r="AL348" i="4"/>
  <c r="O349" i="4"/>
  <c r="L348" i="4" l="1"/>
  <c r="U348" i="4" s="1"/>
  <c r="V348" i="4" s="1"/>
  <c r="I348" i="4"/>
  <c r="Y348" i="4" l="1"/>
  <c r="W348" i="4"/>
  <c r="X348" i="4" s="1"/>
  <c r="M348" i="4"/>
  <c r="Z348" i="4"/>
  <c r="P348" i="4" l="1"/>
  <c r="N348" i="4"/>
  <c r="Q348" i="4" s="1"/>
  <c r="AA348" i="4"/>
  <c r="AB348" i="4" s="1"/>
  <c r="R348" i="4"/>
  <c r="S348" i="4" l="1"/>
  <c r="G348" i="4"/>
  <c r="AC348" i="4"/>
  <c r="H349" i="4"/>
  <c r="K349" i="4" l="1"/>
  <c r="AI348" i="4"/>
  <c r="AJ348" i="4" s="1"/>
  <c r="AG348" i="4"/>
  <c r="C349" i="4" s="1"/>
  <c r="E349" i="4" s="1"/>
  <c r="F349" i="4" s="1"/>
  <c r="AD348" i="4"/>
  <c r="AE348" i="4" s="1"/>
  <c r="AF348" i="4"/>
  <c r="T348" i="4"/>
  <c r="AK349" i="4" l="1"/>
  <c r="AL349" i="4"/>
  <c r="AH348" i="4"/>
  <c r="D349" i="4" s="1"/>
  <c r="B349" i="4"/>
  <c r="O350" i="4"/>
  <c r="L349" i="4" l="1"/>
  <c r="U349" i="4" s="1"/>
  <c r="V349" i="4" s="1"/>
  <c r="Y349" i="4" s="1"/>
  <c r="I349" i="4"/>
  <c r="Z349" i="4"/>
  <c r="W349" i="4" l="1"/>
  <c r="X349" i="4" s="1"/>
  <c r="AA349" i="4" s="1"/>
  <c r="AB349" i="4" s="1"/>
  <c r="M349" i="4"/>
  <c r="N349" i="4" l="1"/>
  <c r="Q349" i="4" s="1"/>
  <c r="P349" i="4"/>
  <c r="R349" i="4"/>
  <c r="S349" i="4" l="1"/>
  <c r="G349" i="4"/>
  <c r="AC349" i="4"/>
  <c r="H350" i="4"/>
  <c r="K350" i="4" l="1"/>
  <c r="AD349" i="4"/>
  <c r="AE349" i="4" s="1"/>
  <c r="AI349" i="4"/>
  <c r="AJ349" i="4" s="1"/>
  <c r="AG349" i="4"/>
  <c r="C350" i="4" s="1"/>
  <c r="E350" i="4" s="1"/>
  <c r="F350" i="4" s="1"/>
  <c r="AF349" i="4"/>
  <c r="B350" i="4" s="1"/>
  <c r="T349" i="4"/>
  <c r="O351" i="4"/>
  <c r="AH349" i="4" l="1"/>
  <c r="D350" i="4" s="1"/>
  <c r="AK350" i="4"/>
  <c r="I350" i="4"/>
  <c r="AL350" i="4"/>
  <c r="L350" i="4" l="1"/>
  <c r="U350" i="4" s="1"/>
  <c r="V350" i="4" s="1"/>
  <c r="M350" i="4" l="1"/>
  <c r="P350" i="4"/>
  <c r="N350" i="4"/>
  <c r="W350" i="4"/>
  <c r="X350" i="4" s="1"/>
  <c r="Y350" i="4"/>
  <c r="R350" i="4"/>
  <c r="Z350" i="4"/>
  <c r="AA350" i="4" l="1"/>
  <c r="AB350" i="4" s="1"/>
  <c r="G350" i="4"/>
  <c r="Q350" i="4"/>
  <c r="S350" i="4" s="1"/>
  <c r="AC350" i="4"/>
  <c r="H351" i="4"/>
  <c r="K351" i="4" l="1"/>
  <c r="AD350" i="4"/>
  <c r="AE350" i="4" s="1"/>
  <c r="AI350" i="4"/>
  <c r="AJ350" i="4" s="1"/>
  <c r="AG350" i="4"/>
  <c r="C351" i="4" s="1"/>
  <c r="E351" i="4" s="1"/>
  <c r="F351" i="4" s="1"/>
  <c r="AF350" i="4"/>
  <c r="T350" i="4"/>
  <c r="B351" i="4" l="1"/>
  <c r="AH350" i="4"/>
  <c r="D351" i="4" s="1"/>
  <c r="AK351" i="4"/>
  <c r="AL351" i="4"/>
  <c r="O352" i="4"/>
  <c r="I351" i="4" l="1"/>
  <c r="L351" i="4"/>
  <c r="U351" i="4" s="1"/>
  <c r="V351" i="4" s="1"/>
  <c r="Y351" i="4" l="1"/>
  <c r="W351" i="4"/>
  <c r="X351" i="4" s="1"/>
  <c r="M351" i="4"/>
  <c r="Z351" i="4"/>
  <c r="AA351" i="4" l="1"/>
  <c r="AB351" i="4" s="1"/>
  <c r="P351" i="4"/>
  <c r="N351" i="4"/>
  <c r="R351" i="4"/>
  <c r="G351" i="4" l="1"/>
  <c r="Q351" i="4"/>
  <c r="S351" i="4" s="1"/>
  <c r="AC351" i="4"/>
  <c r="H352" i="4"/>
  <c r="K352" i="4" l="1"/>
  <c r="AD351" i="4"/>
  <c r="AE351" i="4" s="1"/>
  <c r="AI351" i="4"/>
  <c r="AJ351" i="4" s="1"/>
  <c r="AG351" i="4"/>
  <c r="C352" i="4" s="1"/>
  <c r="E352" i="4" s="1"/>
  <c r="F352" i="4" s="1"/>
  <c r="AF351" i="4"/>
  <c r="B352" i="4" s="1"/>
  <c r="T351" i="4"/>
  <c r="O353" i="4"/>
  <c r="AK352" i="4" l="1"/>
  <c r="I352" i="4"/>
  <c r="AH351" i="4"/>
  <c r="D352" i="4" s="1"/>
  <c r="AL352" i="4"/>
  <c r="L352" i="4" l="1"/>
  <c r="U352" i="4" s="1"/>
  <c r="V352" i="4" s="1"/>
  <c r="W352" i="4" l="1"/>
  <c r="Y352" i="4"/>
  <c r="X352" i="4"/>
  <c r="M352" i="4"/>
  <c r="Z352" i="4"/>
  <c r="P352" i="4" l="1"/>
  <c r="N352" i="4"/>
  <c r="AA352" i="4"/>
  <c r="AB352" i="4" s="1"/>
  <c r="R352" i="4"/>
  <c r="G352" i="4" l="1"/>
  <c r="Q352" i="4"/>
  <c r="S352" i="4" s="1"/>
  <c r="T352" i="4" s="1"/>
  <c r="AC352" i="4"/>
  <c r="H353" i="4"/>
  <c r="K353" i="4" l="1"/>
  <c r="AI352" i="4"/>
  <c r="AJ352" i="4" s="1"/>
  <c r="AD352" i="4"/>
  <c r="AE352" i="4" s="1"/>
  <c r="AF352" i="4"/>
  <c r="B353" i="4" s="1"/>
  <c r="AG352" i="4"/>
  <c r="C353" i="4" s="1"/>
  <c r="E353" i="4" s="1"/>
  <c r="F353" i="4" s="1"/>
  <c r="O354" i="4"/>
  <c r="AL353" i="4" l="1"/>
  <c r="I353" i="4"/>
  <c r="AH352" i="4"/>
  <c r="D353" i="4" s="1"/>
  <c r="AK353" i="4"/>
  <c r="L353" i="4" l="1"/>
  <c r="U353" i="4" s="1"/>
  <c r="V353" i="4" s="1"/>
  <c r="M353" i="4"/>
  <c r="P353" i="4" l="1"/>
  <c r="N353" i="4"/>
  <c r="Q353" i="4" s="1"/>
  <c r="W353" i="4"/>
  <c r="X353" i="4" s="1"/>
  <c r="Y353" i="4"/>
  <c r="R353" i="4"/>
  <c r="Z353" i="4"/>
  <c r="S353" i="4" l="1"/>
  <c r="T353" i="4"/>
  <c r="G353" i="4"/>
  <c r="AA353" i="4"/>
  <c r="AB353" i="4" s="1"/>
  <c r="H354" i="4"/>
  <c r="AC353" i="4"/>
  <c r="AI353" i="4" l="1"/>
  <c r="AJ353" i="4" s="1"/>
  <c r="AD353" i="4"/>
  <c r="AE353" i="4" s="1"/>
  <c r="AG353" i="4"/>
  <c r="C354" i="4" s="1"/>
  <c r="E354" i="4" s="1"/>
  <c r="F354" i="4" s="1"/>
  <c r="AF353" i="4"/>
  <c r="K354" i="4"/>
  <c r="AK354" i="4" l="1"/>
  <c r="B354" i="4"/>
  <c r="AH353" i="4"/>
  <c r="D354" i="4" s="1"/>
  <c r="AL354" i="4"/>
  <c r="O355" i="4"/>
  <c r="I354" i="4" l="1"/>
  <c r="L354" i="4"/>
  <c r="U354" i="4" s="1"/>
  <c r="V354" i="4" s="1"/>
  <c r="M354" i="4" l="1"/>
  <c r="W354" i="4"/>
  <c r="X354" i="4" s="1"/>
  <c r="Y354" i="4"/>
  <c r="Q354" i="4"/>
  <c r="N354" i="4"/>
  <c r="P354" i="4"/>
  <c r="R354" i="4"/>
  <c r="Z354" i="4"/>
  <c r="AA354" i="4" l="1"/>
  <c r="AB354" i="4" s="1"/>
  <c r="G354" i="4"/>
  <c r="S354" i="4"/>
  <c r="H355" i="4"/>
  <c r="AC354" i="4"/>
  <c r="AD354" i="4" l="1"/>
  <c r="AE354" i="4" s="1"/>
  <c r="AI354" i="4"/>
  <c r="AJ354" i="4" s="1"/>
  <c r="AG354" i="4"/>
  <c r="C355" i="4" s="1"/>
  <c r="E355" i="4" s="1"/>
  <c r="F355" i="4" s="1"/>
  <c r="AF354" i="4"/>
  <c r="B355" i="4" s="1"/>
  <c r="K355" i="4"/>
  <c r="AK355" i="4"/>
  <c r="T354" i="4"/>
  <c r="O356" i="4"/>
  <c r="AL355" i="4" l="1"/>
  <c r="AH354" i="4"/>
  <c r="D355" i="4" s="1"/>
  <c r="I355" i="4"/>
  <c r="L355" i="4" l="1"/>
  <c r="U355" i="4" s="1"/>
  <c r="V355" i="4" s="1"/>
  <c r="M355" i="4" l="1"/>
  <c r="P355" i="4"/>
  <c r="N355" i="4"/>
  <c r="Y355" i="4"/>
  <c r="W355" i="4"/>
  <c r="X355" i="4" s="1"/>
  <c r="Z355" i="4"/>
  <c r="R355" i="4"/>
  <c r="AA355" i="4" l="1"/>
  <c r="AB355" i="4" s="1"/>
  <c r="Q355" i="4"/>
  <c r="S355" i="4" s="1"/>
  <c r="G355" i="4"/>
  <c r="H356" i="4"/>
  <c r="AC355" i="4"/>
  <c r="AF355" i="4" l="1"/>
  <c r="AI355" i="4"/>
  <c r="AJ355" i="4" s="1"/>
  <c r="AG355" i="4"/>
  <c r="C356" i="4" s="1"/>
  <c r="E356" i="4" s="1"/>
  <c r="F356" i="4" s="1"/>
  <c r="AD355" i="4"/>
  <c r="AE355" i="4" s="1"/>
  <c r="K356" i="4"/>
  <c r="AL356" i="4"/>
  <c r="T355" i="4"/>
  <c r="AK356" i="4" l="1"/>
  <c r="B356" i="4"/>
  <c r="AH355" i="4"/>
  <c r="D356" i="4" s="1"/>
  <c r="O357" i="4"/>
  <c r="I356" i="4" l="1"/>
  <c r="L356" i="4"/>
  <c r="U356" i="4" s="1"/>
  <c r="V356" i="4" s="1"/>
  <c r="M356" i="4" l="1"/>
  <c r="N356" i="4"/>
  <c r="Q356" i="4" s="1"/>
  <c r="P356" i="4"/>
  <c r="W356" i="4"/>
  <c r="X356" i="4" s="1"/>
  <c r="Y356" i="4"/>
  <c r="Z356" i="4"/>
  <c r="R356" i="4"/>
  <c r="AA356" i="4" l="1"/>
  <c r="AB356" i="4" s="1"/>
  <c r="G356" i="4"/>
  <c r="S356" i="4"/>
  <c r="H357" i="4"/>
  <c r="AC356" i="4"/>
  <c r="AD356" i="4" l="1"/>
  <c r="AE356" i="4" s="1"/>
  <c r="AI356" i="4"/>
  <c r="AJ356" i="4" s="1"/>
  <c r="AG356" i="4"/>
  <c r="C357" i="4" s="1"/>
  <c r="E357" i="4" s="1"/>
  <c r="F357" i="4" s="1"/>
  <c r="AF356" i="4"/>
  <c r="B357" i="4" s="1"/>
  <c r="K357" i="4"/>
  <c r="AL357" i="4"/>
  <c r="T356" i="4"/>
  <c r="O358" i="4"/>
  <c r="AK357" i="4" l="1"/>
  <c r="AH356" i="4"/>
  <c r="D357" i="4" s="1"/>
  <c r="I357" i="4"/>
  <c r="L357" i="4" l="1"/>
  <c r="U357" i="4" s="1"/>
  <c r="V357" i="4" s="1"/>
  <c r="M357" i="4" l="1"/>
  <c r="W357" i="4"/>
  <c r="X357" i="4" s="1"/>
  <c r="Y357" i="4"/>
  <c r="Z357" i="4"/>
  <c r="AA357" i="4" l="1"/>
  <c r="AB357" i="4" s="1"/>
  <c r="P357" i="4"/>
  <c r="N357" i="4"/>
  <c r="R357" i="4"/>
  <c r="Q357" i="4" l="1"/>
  <c r="S357" i="4" s="1"/>
  <c r="G357" i="4"/>
  <c r="AC357" i="4"/>
  <c r="H358" i="4"/>
  <c r="K358" i="4" l="1"/>
  <c r="AI357" i="4"/>
  <c r="AJ357" i="4" s="1"/>
  <c r="AD357" i="4"/>
  <c r="AE357" i="4" s="1"/>
  <c r="AG357" i="4"/>
  <c r="C358" i="4" s="1"/>
  <c r="E358" i="4" s="1"/>
  <c r="F358" i="4" s="1"/>
  <c r="AF357" i="4"/>
  <c r="B358" i="4" s="1"/>
  <c r="T357" i="4"/>
  <c r="O359" i="4"/>
  <c r="AK358" i="4" l="1"/>
  <c r="I358" i="4"/>
  <c r="AL358" i="4"/>
  <c r="AH357" i="4"/>
  <c r="D358" i="4" s="1"/>
  <c r="L358" i="4" s="1"/>
  <c r="M358" i="4" l="1"/>
  <c r="U358" i="4"/>
  <c r="V358" i="4" s="1"/>
  <c r="Y358" i="4" l="1"/>
  <c r="W358" i="4"/>
  <c r="X358" i="4" s="1"/>
  <c r="N358" i="4"/>
  <c r="P358" i="4"/>
  <c r="Z358" i="4"/>
  <c r="R358" i="4"/>
  <c r="AA358" i="4" l="1"/>
  <c r="AB358" i="4" s="1"/>
  <c r="G358" i="4"/>
  <c r="Q358" i="4"/>
  <c r="S358" i="4" s="1"/>
  <c r="H359" i="4"/>
  <c r="AC358" i="4"/>
  <c r="AI358" i="4" l="1"/>
  <c r="AJ358" i="4" s="1"/>
  <c r="AD358" i="4"/>
  <c r="AE358" i="4" s="1"/>
  <c r="AG358" i="4"/>
  <c r="C359" i="4" s="1"/>
  <c r="E359" i="4" s="1"/>
  <c r="F359" i="4" s="1"/>
  <c r="AF358" i="4"/>
  <c r="K359" i="4"/>
  <c r="AK359" i="4"/>
  <c r="T358" i="4"/>
  <c r="AL359" i="4" l="1"/>
  <c r="B359" i="4"/>
  <c r="AH358" i="4"/>
  <c r="D359" i="4" s="1"/>
  <c r="O360" i="4"/>
  <c r="L359" i="4" l="1"/>
  <c r="U359" i="4" s="1"/>
  <c r="V359" i="4" s="1"/>
  <c r="I359" i="4"/>
  <c r="W359" i="4" l="1"/>
  <c r="X359" i="4" s="1"/>
  <c r="Y359" i="4"/>
  <c r="M359" i="4"/>
  <c r="Z359" i="4"/>
  <c r="P359" i="4" l="1"/>
  <c r="N359" i="4"/>
  <c r="AA359" i="4"/>
  <c r="AB359" i="4" s="1"/>
  <c r="R359" i="4"/>
  <c r="Q359" i="4" l="1"/>
  <c r="S359" i="4" s="1"/>
  <c r="G359" i="4"/>
  <c r="AC359" i="4"/>
  <c r="H360" i="4"/>
  <c r="K360" i="4" l="1"/>
  <c r="AD359" i="4"/>
  <c r="AE359" i="4" s="1"/>
  <c r="AI359" i="4"/>
  <c r="AJ359" i="4" s="1"/>
  <c r="AG359" i="4"/>
  <c r="C360" i="4" s="1"/>
  <c r="E360" i="4" s="1"/>
  <c r="F360" i="4" s="1"/>
  <c r="AF359" i="4"/>
  <c r="T359" i="4"/>
  <c r="B360" i="4" l="1"/>
  <c r="AH359" i="4"/>
  <c r="D360" i="4" s="1"/>
  <c r="AK360" i="4"/>
  <c r="AL360" i="4"/>
  <c r="O361" i="4"/>
  <c r="L360" i="4" l="1"/>
  <c r="U360" i="4" s="1"/>
  <c r="V360" i="4" s="1"/>
  <c r="M360" i="4"/>
  <c r="I360" i="4"/>
  <c r="P360" i="4" l="1"/>
  <c r="N360" i="4"/>
  <c r="W360" i="4"/>
  <c r="X360" i="4" s="1"/>
  <c r="Y360" i="4"/>
  <c r="R360" i="4"/>
  <c r="Z360" i="4"/>
  <c r="AA360" i="4" l="1"/>
  <c r="AB360" i="4" s="1"/>
  <c r="Q360" i="4"/>
  <c r="S360" i="4" s="1"/>
  <c r="T360" i="4" s="1"/>
  <c r="G360" i="4"/>
  <c r="AC360" i="4"/>
  <c r="H361" i="4"/>
  <c r="K361" i="4" l="1"/>
  <c r="AI360" i="4"/>
  <c r="AJ360" i="4" s="1"/>
  <c r="AD360" i="4"/>
  <c r="AE360" i="4" s="1"/>
  <c r="AG360" i="4"/>
  <c r="C361" i="4" s="1"/>
  <c r="E361" i="4" s="1"/>
  <c r="F361" i="4" s="1"/>
  <c r="AF360" i="4"/>
  <c r="AK361" i="4" l="1"/>
  <c r="AL361" i="4"/>
  <c r="B361" i="4"/>
  <c r="AH360" i="4"/>
  <c r="D361" i="4" s="1"/>
  <c r="O362" i="4"/>
  <c r="L361" i="4" l="1"/>
  <c r="U361" i="4" s="1"/>
  <c r="V361" i="4" s="1"/>
  <c r="I361" i="4"/>
  <c r="Y361" i="4" l="1"/>
  <c r="W361" i="4"/>
  <c r="X361" i="4" s="1"/>
  <c r="M361" i="4"/>
  <c r="Z361" i="4"/>
  <c r="N361" i="4" l="1"/>
  <c r="P361" i="4"/>
  <c r="AA361" i="4"/>
  <c r="AB361" i="4" s="1"/>
  <c r="R361" i="4"/>
  <c r="G361" i="4" l="1"/>
  <c r="Q361" i="4"/>
  <c r="S361" i="4" s="1"/>
  <c r="AC361" i="4"/>
  <c r="H362" i="4"/>
  <c r="K362" i="4" l="1"/>
  <c r="AI361" i="4"/>
  <c r="AJ361" i="4" s="1"/>
  <c r="AD361" i="4"/>
  <c r="AE361" i="4" s="1"/>
  <c r="AG361" i="4"/>
  <c r="C362" i="4" s="1"/>
  <c r="E362" i="4" s="1"/>
  <c r="F362" i="4" s="1"/>
  <c r="AF361" i="4"/>
  <c r="T361" i="4"/>
  <c r="AH361" i="4" l="1"/>
  <c r="D362" i="4" s="1"/>
  <c r="L362" i="4" s="1"/>
  <c r="U362" i="4" s="1"/>
  <c r="V362" i="4" s="1"/>
  <c r="AK362" i="4"/>
  <c r="B362" i="4"/>
  <c r="AL362" i="4"/>
  <c r="O363" i="4"/>
  <c r="Y362" i="4" l="1"/>
  <c r="M362" i="4"/>
  <c r="P362" i="4" s="1"/>
  <c r="W362" i="4"/>
  <c r="X362" i="4" s="1"/>
  <c r="I362" i="4"/>
  <c r="N362" i="4"/>
  <c r="Z362" i="4"/>
  <c r="R362" i="4"/>
  <c r="AA362" i="4" l="1"/>
  <c r="AB362" i="4" s="1"/>
  <c r="Q362" i="4"/>
  <c r="S362" i="4" s="1"/>
  <c r="G362" i="4"/>
  <c r="H363" i="4"/>
  <c r="AC362" i="4"/>
  <c r="K363" i="4" l="1"/>
  <c r="AD362" i="4"/>
  <c r="AE362" i="4" s="1"/>
  <c r="AG362" i="4"/>
  <c r="C363" i="4" s="1"/>
  <c r="E363" i="4" s="1"/>
  <c r="F363" i="4" s="1"/>
  <c r="AI362" i="4"/>
  <c r="AJ362" i="4" s="1"/>
  <c r="AF362" i="4"/>
  <c r="T362" i="4"/>
  <c r="AH362" i="4" l="1"/>
  <c r="D363" i="4" s="1"/>
  <c r="L363" i="4" s="1"/>
  <c r="U363" i="4" s="1"/>
  <c r="V363" i="4" s="1"/>
  <c r="AK363" i="4"/>
  <c r="AL363" i="4"/>
  <c r="B363" i="4"/>
  <c r="O364" i="4"/>
  <c r="M363" i="4" l="1"/>
  <c r="N363" i="4"/>
  <c r="Q363" i="4" s="1"/>
  <c r="P363" i="4"/>
  <c r="I363" i="4"/>
  <c r="Y363" i="4"/>
  <c r="W363" i="4"/>
  <c r="X363" i="4" s="1"/>
  <c r="R363" i="4"/>
  <c r="Z363" i="4"/>
  <c r="AA363" i="4" l="1"/>
  <c r="AB363" i="4" s="1"/>
  <c r="S363" i="4"/>
  <c r="G363" i="4"/>
  <c r="AC363" i="4"/>
  <c r="H364" i="4"/>
  <c r="K364" i="4" l="1"/>
  <c r="AD363" i="4"/>
  <c r="AE363" i="4" s="1"/>
  <c r="AI363" i="4"/>
  <c r="AJ363" i="4" s="1"/>
  <c r="AG363" i="4"/>
  <c r="C364" i="4" s="1"/>
  <c r="E364" i="4" s="1"/>
  <c r="F364" i="4" s="1"/>
  <c r="AF363" i="4"/>
  <c r="T363" i="4"/>
  <c r="AH363" i="4" l="1"/>
  <c r="D364" i="4" s="1"/>
  <c r="L364" i="4" s="1"/>
  <c r="U364" i="4" s="1"/>
  <c r="V364" i="4" s="1"/>
  <c r="B364" i="4"/>
  <c r="AL364" i="4"/>
  <c r="AK364" i="4"/>
  <c r="O365" i="4"/>
  <c r="W364" i="4" l="1"/>
  <c r="Y364" i="4"/>
  <c r="M364" i="4"/>
  <c r="N364" i="4" s="1"/>
  <c r="I364" i="4"/>
  <c r="X364" i="4"/>
  <c r="Z364" i="4"/>
  <c r="P364" i="4" l="1"/>
  <c r="AA364" i="4"/>
  <c r="AB364" i="4" s="1"/>
  <c r="Q364" i="4"/>
  <c r="G364" i="4"/>
  <c r="R364" i="4"/>
  <c r="S364" i="4" l="1"/>
  <c r="H365" i="4"/>
  <c r="AC364" i="4"/>
  <c r="AG364" i="4" l="1"/>
  <c r="C365" i="4" s="1"/>
  <c r="E365" i="4" s="1"/>
  <c r="F365" i="4" s="1"/>
  <c r="AF364" i="4"/>
  <c r="AH364" i="4" s="1"/>
  <c r="D365" i="4" s="1"/>
  <c r="AI364" i="4"/>
  <c r="AJ364" i="4" s="1"/>
  <c r="AD364" i="4"/>
  <c r="AE364" i="4" s="1"/>
  <c r="K365" i="4"/>
  <c r="T364" i="4"/>
  <c r="B365" i="4"/>
  <c r="I365" i="4" s="1"/>
  <c r="AL365" i="4"/>
  <c r="AK365" i="4"/>
  <c r="O366" i="4"/>
  <c r="L365" i="4" l="1"/>
  <c r="U365" i="4" s="1"/>
  <c r="V365" i="4" s="1"/>
  <c r="Y365" i="4" s="1"/>
  <c r="M365" i="4"/>
  <c r="W365" i="4"/>
  <c r="X365" i="4" s="1"/>
  <c r="P365" i="4"/>
  <c r="N365" i="4"/>
  <c r="Z365" i="4"/>
  <c r="R365" i="4"/>
  <c r="AA365" i="4" l="1"/>
  <c r="AB365" i="4" s="1"/>
  <c r="Q365" i="4"/>
  <c r="S365" i="4" s="1"/>
  <c r="G365" i="4"/>
  <c r="AC365" i="4"/>
  <c r="H366" i="4"/>
  <c r="K366" i="4" l="1"/>
  <c r="AI365" i="4"/>
  <c r="AJ365" i="4" s="1"/>
  <c r="AG365" i="4"/>
  <c r="C366" i="4" s="1"/>
  <c r="E366" i="4" s="1"/>
  <c r="F366" i="4" s="1"/>
  <c r="AD365" i="4"/>
  <c r="AE365" i="4" s="1"/>
  <c r="AF365" i="4"/>
  <c r="T365" i="4"/>
  <c r="AL366" i="4" l="1"/>
  <c r="AK366" i="4"/>
  <c r="AH365" i="4"/>
  <c r="D366" i="4" s="1"/>
  <c r="B366" i="4"/>
  <c r="O367" i="4"/>
  <c r="L366" i="4" l="1"/>
  <c r="U366" i="4" s="1"/>
  <c r="V366" i="4" s="1"/>
  <c r="I366" i="4"/>
  <c r="Y366" i="4" l="1"/>
  <c r="W366" i="4"/>
  <c r="X366" i="4" s="1"/>
  <c r="M366" i="4"/>
  <c r="Z366" i="4"/>
  <c r="AA366" i="4" l="1"/>
  <c r="AB366" i="4" s="1"/>
  <c r="P366" i="4"/>
  <c r="N366" i="4"/>
  <c r="R366" i="4"/>
  <c r="Q366" i="4" l="1"/>
  <c r="S366" i="4" s="1"/>
  <c r="T366" i="4" s="1"/>
  <c r="G366" i="4"/>
  <c r="AC366" i="4"/>
  <c r="H367" i="4"/>
  <c r="K367" i="4" l="1"/>
  <c r="AD366" i="4"/>
  <c r="AE366" i="4" s="1"/>
  <c r="AI366" i="4"/>
  <c r="AJ366" i="4" s="1"/>
  <c r="AG366" i="4"/>
  <c r="C367" i="4" s="1"/>
  <c r="E367" i="4" s="1"/>
  <c r="F367" i="4" s="1"/>
  <c r="AF366" i="4"/>
  <c r="B367" i="4" s="1"/>
  <c r="O368" i="4"/>
  <c r="AL367" i="4" l="1"/>
  <c r="I367" i="4"/>
  <c r="AK367" i="4"/>
  <c r="AH366" i="4"/>
  <c r="D367" i="4" s="1"/>
  <c r="L367" i="4" l="1"/>
  <c r="U367" i="4" s="1"/>
  <c r="V367" i="4" s="1"/>
  <c r="Y367" i="4" l="1"/>
  <c r="W367" i="4"/>
  <c r="X367" i="4" s="1"/>
  <c r="M367" i="4"/>
  <c r="Z367" i="4"/>
  <c r="P367" i="4" l="1"/>
  <c r="N367" i="4"/>
  <c r="Q367" i="4" s="1"/>
  <c r="AA367" i="4"/>
  <c r="AB367" i="4" s="1"/>
  <c r="R367" i="4"/>
  <c r="S367" i="4" l="1"/>
  <c r="G367" i="4"/>
  <c r="H368" i="4"/>
  <c r="AC367" i="4"/>
  <c r="K368" i="4" l="1"/>
  <c r="AI367" i="4"/>
  <c r="AJ367" i="4" s="1"/>
  <c r="AD367" i="4"/>
  <c r="AE367" i="4" s="1"/>
  <c r="AF367" i="4"/>
  <c r="AH367" i="4" s="1"/>
  <c r="D368" i="4" s="1"/>
  <c r="L368" i="4" s="1"/>
  <c r="U368" i="4" s="1"/>
  <c r="V368" i="4" s="1"/>
  <c r="AG367" i="4"/>
  <c r="C368" i="4" s="1"/>
  <c r="E368" i="4" s="1"/>
  <c r="F368" i="4" s="1"/>
  <c r="T367" i="4"/>
  <c r="M368" i="4" l="1"/>
  <c r="AL368" i="4"/>
  <c r="AK368" i="4"/>
  <c r="B368" i="4"/>
  <c r="O369" i="4"/>
  <c r="I368" i="4" l="1"/>
  <c r="N368" i="4"/>
  <c r="G368" i="4" s="1"/>
  <c r="Q368" i="4"/>
  <c r="P368" i="4"/>
  <c r="W368" i="4"/>
  <c r="X368" i="4" s="1"/>
  <c r="Y368" i="4"/>
  <c r="R368" i="4"/>
  <c r="Z368" i="4"/>
  <c r="AA368" i="4" l="1"/>
  <c r="AB368" i="4" s="1"/>
  <c r="S368" i="4"/>
  <c r="T368" i="4" s="1"/>
  <c r="AC368" i="4"/>
  <c r="H369" i="4"/>
  <c r="K369" i="4" l="1"/>
  <c r="AD368" i="4"/>
  <c r="AE368" i="4" s="1"/>
  <c r="AI368" i="4"/>
  <c r="AJ368" i="4" s="1"/>
  <c r="AG368" i="4"/>
  <c r="C369" i="4" s="1"/>
  <c r="E369" i="4" s="1"/>
  <c r="F369" i="4" s="1"/>
  <c r="AF368" i="4"/>
  <c r="AH368" i="4" l="1"/>
  <c r="D369" i="4" s="1"/>
  <c r="L369" i="4" s="1"/>
  <c r="U369" i="4" s="1"/>
  <c r="V369" i="4" s="1"/>
  <c r="AL369" i="4"/>
  <c r="B369" i="4"/>
  <c r="AK369" i="4"/>
  <c r="O370" i="4"/>
  <c r="Y369" i="4" l="1"/>
  <c r="M369" i="4"/>
  <c r="I369" i="4"/>
  <c r="P369" i="4"/>
  <c r="N369" i="4"/>
  <c r="W369" i="4"/>
  <c r="X369" i="4" s="1"/>
  <c r="R369" i="4"/>
  <c r="Z369" i="4"/>
  <c r="AA369" i="4" l="1"/>
  <c r="AB369" i="4" s="1"/>
  <c r="G369" i="4"/>
  <c r="Q369" i="4"/>
  <c r="S369" i="4" s="1"/>
  <c r="T369" i="4" s="1"/>
  <c r="AC369" i="4"/>
  <c r="H370" i="4"/>
  <c r="K370" i="4" l="1"/>
  <c r="AI369" i="4"/>
  <c r="AJ369" i="4" s="1"/>
  <c r="AG369" i="4"/>
  <c r="C370" i="4" s="1"/>
  <c r="E370" i="4" s="1"/>
  <c r="F370" i="4" s="1"/>
  <c r="AD369" i="4"/>
  <c r="AE369" i="4" s="1"/>
  <c r="AF369" i="4"/>
  <c r="AL370" i="4" l="1"/>
  <c r="B370" i="4"/>
  <c r="AH369" i="4"/>
  <c r="D370" i="4" s="1"/>
  <c r="AK370" i="4"/>
  <c r="O371" i="4"/>
  <c r="L370" i="4" l="1"/>
  <c r="U370" i="4" s="1"/>
  <c r="V370" i="4" s="1"/>
  <c r="I370" i="4"/>
  <c r="W370" i="4" l="1"/>
  <c r="X370" i="4" s="1"/>
  <c r="Y370" i="4"/>
  <c r="M370" i="4"/>
  <c r="Z370" i="4"/>
  <c r="AA370" i="4" l="1"/>
  <c r="AB370" i="4" s="1"/>
  <c r="N370" i="4"/>
  <c r="P370" i="4"/>
  <c r="R370" i="4"/>
  <c r="Q370" i="4" l="1"/>
  <c r="S370" i="4" s="1"/>
  <c r="G370" i="4"/>
  <c r="H371" i="4"/>
  <c r="AC370" i="4"/>
  <c r="K371" i="4" l="1"/>
  <c r="AI370" i="4"/>
  <c r="AJ370" i="4" s="1"/>
  <c r="AD370" i="4"/>
  <c r="AE370" i="4" s="1"/>
  <c r="AG370" i="4"/>
  <c r="C371" i="4" s="1"/>
  <c r="E371" i="4" s="1"/>
  <c r="F371" i="4" s="1"/>
  <c r="AF370" i="4"/>
  <c r="T370" i="4"/>
  <c r="AL371" i="4" l="1"/>
  <c r="AK371" i="4"/>
  <c r="B371" i="4"/>
  <c r="AH370" i="4"/>
  <c r="D371" i="4" s="1"/>
  <c r="O372" i="4"/>
  <c r="L371" i="4" l="1"/>
  <c r="U371" i="4" s="1"/>
  <c r="V371" i="4" s="1"/>
  <c r="M371" i="4"/>
  <c r="I371" i="4"/>
  <c r="N371" i="4" l="1"/>
  <c r="P371" i="4"/>
  <c r="Q371" i="4"/>
  <c r="W371" i="4"/>
  <c r="X371" i="4" s="1"/>
  <c r="Y371" i="4"/>
  <c r="Z371" i="4"/>
  <c r="R371" i="4"/>
  <c r="G371" i="4" l="1"/>
  <c r="S371" i="4"/>
  <c r="T371" i="4" s="1"/>
  <c r="AA371" i="4"/>
  <c r="AB371" i="4" s="1"/>
  <c r="AC371" i="4"/>
  <c r="H372" i="4"/>
  <c r="K372" i="4" l="1"/>
  <c r="AI371" i="4"/>
  <c r="AJ371" i="4" s="1"/>
  <c r="AD371" i="4"/>
  <c r="AE371" i="4" s="1"/>
  <c r="AG371" i="4"/>
  <c r="C372" i="4" s="1"/>
  <c r="E372" i="4" s="1"/>
  <c r="F372" i="4" s="1"/>
  <c r="AF371" i="4"/>
  <c r="AK372" i="4" l="1"/>
  <c r="B372" i="4"/>
  <c r="AH371" i="4"/>
  <c r="D372" i="4" s="1"/>
  <c r="AL372" i="4"/>
  <c r="O373" i="4"/>
  <c r="L372" i="4" l="1"/>
  <c r="U372" i="4" s="1"/>
  <c r="V372" i="4" s="1"/>
  <c r="I372" i="4"/>
  <c r="W372" i="4" l="1"/>
  <c r="X372" i="4" s="1"/>
  <c r="Y372" i="4"/>
  <c r="M372" i="4"/>
  <c r="Z372" i="4"/>
  <c r="AA372" i="4" l="1"/>
  <c r="AB372" i="4" s="1"/>
  <c r="N372" i="4"/>
  <c r="P372" i="4"/>
  <c r="Q372" i="4"/>
  <c r="R372" i="4"/>
  <c r="S372" i="4" l="1"/>
  <c r="G372" i="4"/>
  <c r="H373" i="4"/>
  <c r="AC372" i="4"/>
  <c r="K373" i="4" l="1"/>
  <c r="AI372" i="4"/>
  <c r="AJ372" i="4" s="1"/>
  <c r="AD372" i="4"/>
  <c r="AE372" i="4" s="1"/>
  <c r="AG372" i="4"/>
  <c r="C373" i="4" s="1"/>
  <c r="E373" i="4" s="1"/>
  <c r="F373" i="4" s="1"/>
  <c r="AF372" i="4"/>
  <c r="T372" i="4"/>
  <c r="AL373" i="4" l="1"/>
  <c r="AK373" i="4"/>
  <c r="B373" i="4"/>
  <c r="AH372" i="4"/>
  <c r="D373" i="4" s="1"/>
  <c r="O374" i="4"/>
  <c r="L373" i="4" l="1"/>
  <c r="U373" i="4" s="1"/>
  <c r="V373" i="4" s="1"/>
  <c r="I373" i="4"/>
  <c r="W373" i="4" l="1"/>
  <c r="X373" i="4" s="1"/>
  <c r="Y373" i="4"/>
  <c r="M373" i="4"/>
  <c r="Z373" i="4"/>
  <c r="AA373" i="4" l="1"/>
  <c r="AB373" i="4" s="1"/>
  <c r="N373" i="4"/>
  <c r="P373" i="4"/>
  <c r="R373" i="4"/>
  <c r="Q373" i="4" l="1"/>
  <c r="S373" i="4" s="1"/>
  <c r="G373" i="4"/>
  <c r="AC373" i="4"/>
  <c r="H374" i="4"/>
  <c r="K374" i="4" l="1"/>
  <c r="AI373" i="4"/>
  <c r="AJ373" i="4" s="1"/>
  <c r="AD373" i="4"/>
  <c r="AE373" i="4" s="1"/>
  <c r="AG373" i="4"/>
  <c r="C374" i="4" s="1"/>
  <c r="E374" i="4" s="1"/>
  <c r="F374" i="4" s="1"/>
  <c r="AF373" i="4"/>
  <c r="T373" i="4"/>
  <c r="AL374" i="4" l="1"/>
  <c r="B374" i="4"/>
  <c r="AH373" i="4"/>
  <c r="D374" i="4" s="1"/>
  <c r="AK374" i="4"/>
  <c r="O375" i="4"/>
  <c r="L374" i="4" l="1"/>
  <c r="U374" i="4" s="1"/>
  <c r="V374" i="4" s="1"/>
  <c r="I374" i="4"/>
  <c r="W374" i="4" l="1"/>
  <c r="X374" i="4" s="1"/>
  <c r="Y374" i="4"/>
  <c r="M374" i="4"/>
  <c r="Z374" i="4"/>
  <c r="AA374" i="4" l="1"/>
  <c r="AB374" i="4" s="1"/>
  <c r="N374" i="4"/>
  <c r="P374" i="4"/>
  <c r="R374" i="4"/>
  <c r="G374" i="4" l="1"/>
  <c r="Q374" i="4"/>
  <c r="S374" i="4" s="1"/>
  <c r="H375" i="4"/>
  <c r="AC374" i="4"/>
  <c r="K375" i="4" l="1"/>
  <c r="AD374" i="4"/>
  <c r="AE374" i="4" s="1"/>
  <c r="AI374" i="4"/>
  <c r="AJ374" i="4" s="1"/>
  <c r="AG374" i="4"/>
  <c r="C375" i="4" s="1"/>
  <c r="E375" i="4" s="1"/>
  <c r="F375" i="4" s="1"/>
  <c r="AF374" i="4"/>
  <c r="T374" i="4"/>
  <c r="B375" i="4" l="1"/>
  <c r="AH374" i="4"/>
  <c r="D375" i="4" s="1"/>
  <c r="AL375" i="4"/>
  <c r="AK375" i="4"/>
  <c r="O376" i="4"/>
  <c r="L375" i="4" l="1"/>
  <c r="U375" i="4" s="1"/>
  <c r="V375" i="4" s="1"/>
  <c r="I375" i="4"/>
  <c r="Y375" i="4" l="1"/>
  <c r="W375" i="4"/>
  <c r="X375" i="4" s="1"/>
  <c r="M375" i="4"/>
  <c r="Z375" i="4"/>
  <c r="P375" i="4" l="1"/>
  <c r="N375" i="4"/>
  <c r="AA375" i="4"/>
  <c r="AB375" i="4" s="1"/>
  <c r="R375" i="4"/>
  <c r="G375" i="4" l="1"/>
  <c r="Q375" i="4"/>
  <c r="S375" i="4" s="1"/>
  <c r="T375" i="4" s="1"/>
  <c r="H376" i="4"/>
  <c r="AC375" i="4"/>
  <c r="K376" i="4" l="1"/>
  <c r="AD375" i="4"/>
  <c r="AE375" i="4" s="1"/>
  <c r="AI375" i="4"/>
  <c r="AJ375" i="4" s="1"/>
  <c r="AG375" i="4"/>
  <c r="C376" i="4" s="1"/>
  <c r="E376" i="4" s="1"/>
  <c r="F376" i="4" s="1"/>
  <c r="AF375" i="4"/>
  <c r="B376" i="4" s="1"/>
  <c r="O377" i="4"/>
  <c r="AH375" i="4" l="1"/>
  <c r="D376" i="4" s="1"/>
  <c r="AL376" i="4"/>
  <c r="I376" i="4"/>
  <c r="AK376" i="4"/>
  <c r="L376" i="4" l="1"/>
  <c r="U376" i="4" s="1"/>
  <c r="V376" i="4" s="1"/>
  <c r="Y376" i="4" l="1"/>
  <c r="W376" i="4"/>
  <c r="X376" i="4" s="1"/>
  <c r="M376" i="4"/>
  <c r="Z376" i="4"/>
  <c r="N376" i="4" l="1"/>
  <c r="P376" i="4"/>
  <c r="AA376" i="4"/>
  <c r="AB376" i="4" s="1"/>
  <c r="R376" i="4"/>
  <c r="Q376" i="4" l="1"/>
  <c r="S376" i="4" s="1"/>
  <c r="G376" i="4"/>
  <c r="AC376" i="4"/>
  <c r="H377" i="4"/>
  <c r="K377" i="4" l="1"/>
  <c r="AI376" i="4"/>
  <c r="AJ376" i="4" s="1"/>
  <c r="AD376" i="4"/>
  <c r="AE376" i="4" s="1"/>
  <c r="AG376" i="4"/>
  <c r="C377" i="4" s="1"/>
  <c r="E377" i="4" s="1"/>
  <c r="F377" i="4" s="1"/>
  <c r="AF376" i="4"/>
  <c r="T376" i="4"/>
  <c r="AK377" i="4" l="1"/>
  <c r="B377" i="4"/>
  <c r="AH376" i="4"/>
  <c r="D377" i="4" s="1"/>
  <c r="AL377" i="4"/>
  <c r="O378" i="4"/>
  <c r="I377" i="4" l="1"/>
  <c r="L377" i="4"/>
  <c r="U377" i="4" s="1"/>
  <c r="V377" i="4" s="1"/>
  <c r="Y377" i="4" l="1"/>
  <c r="W377" i="4"/>
  <c r="X377" i="4" s="1"/>
  <c r="M377" i="4"/>
  <c r="Z377" i="4"/>
  <c r="N377" i="4" l="1"/>
  <c r="P377" i="4"/>
  <c r="AA377" i="4"/>
  <c r="AB377" i="4" s="1"/>
  <c r="R377" i="4"/>
  <c r="G377" i="4" l="1"/>
  <c r="Q377" i="4"/>
  <c r="S377" i="4" s="1"/>
  <c r="H378" i="4"/>
  <c r="AC377" i="4"/>
  <c r="K378" i="4" l="1"/>
  <c r="AI377" i="4"/>
  <c r="AJ377" i="4" s="1"/>
  <c r="AD377" i="4"/>
  <c r="AE377" i="4" s="1"/>
  <c r="AG377" i="4"/>
  <c r="C378" i="4" s="1"/>
  <c r="E378" i="4" s="1"/>
  <c r="F378" i="4" s="1"/>
  <c r="AF377" i="4"/>
  <c r="T377" i="4"/>
  <c r="AH377" i="4" l="1"/>
  <c r="D378" i="4" s="1"/>
  <c r="L378" i="4" s="1"/>
  <c r="U378" i="4" s="1"/>
  <c r="V378" i="4" s="1"/>
  <c r="AK378" i="4"/>
  <c r="AL378" i="4"/>
  <c r="B378" i="4"/>
  <c r="O379" i="4"/>
  <c r="M378" i="4" l="1"/>
  <c r="W378" i="4"/>
  <c r="X378" i="4" s="1"/>
  <c r="P378" i="4"/>
  <c r="N378" i="4"/>
  <c r="I378" i="4"/>
  <c r="Y378" i="4"/>
  <c r="Z378" i="4"/>
  <c r="R378" i="4"/>
  <c r="AA378" i="4" l="1"/>
  <c r="AB378" i="4" s="1"/>
  <c r="Q378" i="4"/>
  <c r="S378" i="4" s="1"/>
  <c r="G378" i="4"/>
  <c r="H379" i="4"/>
  <c r="AC378" i="4"/>
  <c r="AD378" i="4" l="1"/>
  <c r="AE378" i="4" s="1"/>
  <c r="AI378" i="4"/>
  <c r="AJ378" i="4" s="1"/>
  <c r="AG378" i="4"/>
  <c r="C379" i="4" s="1"/>
  <c r="E379" i="4" s="1"/>
  <c r="F379" i="4" s="1"/>
  <c r="AF378" i="4"/>
  <c r="B379" i="4" s="1"/>
  <c r="K379" i="4"/>
  <c r="T378" i="4"/>
  <c r="O380" i="4"/>
  <c r="AK379" i="4" l="1"/>
  <c r="AL379" i="4"/>
  <c r="AH378" i="4"/>
  <c r="D379" i="4" s="1"/>
  <c r="I379" i="4"/>
  <c r="L379" i="4" l="1"/>
  <c r="U379" i="4" s="1"/>
  <c r="V379" i="4" s="1"/>
  <c r="M379" i="4" l="1"/>
  <c r="P379" i="4"/>
  <c r="N379" i="4"/>
  <c r="W379" i="4"/>
  <c r="X379" i="4" s="1"/>
  <c r="Y379" i="4"/>
  <c r="R379" i="4"/>
  <c r="Z379" i="4"/>
  <c r="AA379" i="4" l="1"/>
  <c r="AB379" i="4" s="1"/>
  <c r="G379" i="4"/>
  <c r="Q379" i="4"/>
  <c r="S379" i="4" s="1"/>
  <c r="AC379" i="4"/>
  <c r="H380" i="4"/>
  <c r="K380" i="4" l="1"/>
  <c r="AF379" i="4"/>
  <c r="AH379" i="4" s="1"/>
  <c r="D380" i="4" s="1"/>
  <c r="L380" i="4" s="1"/>
  <c r="U380" i="4" s="1"/>
  <c r="V380" i="4" s="1"/>
  <c r="AI379" i="4"/>
  <c r="AJ379" i="4" s="1"/>
  <c r="AD379" i="4"/>
  <c r="AE379" i="4" s="1"/>
  <c r="AG379" i="4"/>
  <c r="C380" i="4" s="1"/>
  <c r="E380" i="4" s="1"/>
  <c r="F380" i="4" s="1"/>
  <c r="T379" i="4"/>
  <c r="M380" i="4" l="1"/>
  <c r="AK380" i="4"/>
  <c r="B380" i="4"/>
  <c r="Y380" i="4" s="1"/>
  <c r="AL380" i="4"/>
  <c r="O381" i="4"/>
  <c r="Z380" i="4"/>
  <c r="W380" i="4" l="1"/>
  <c r="N380" i="4"/>
  <c r="P380" i="4"/>
  <c r="I380" i="4"/>
  <c r="X380" i="4"/>
  <c r="AA380" i="4" s="1"/>
  <c r="AB380" i="4" s="1"/>
  <c r="R380" i="4"/>
  <c r="G380" i="4" l="1"/>
  <c r="Q380" i="4"/>
  <c r="S380" i="4" s="1"/>
  <c r="AC380" i="4"/>
  <c r="H381" i="4"/>
  <c r="K381" i="4" l="1"/>
  <c r="AI380" i="4"/>
  <c r="AJ380" i="4" s="1"/>
  <c r="AD380" i="4"/>
  <c r="AE380" i="4" s="1"/>
  <c r="AG380" i="4"/>
  <c r="C381" i="4" s="1"/>
  <c r="E381" i="4" s="1"/>
  <c r="F381" i="4" s="1"/>
  <c r="AF380" i="4"/>
  <c r="T380" i="4"/>
  <c r="AH380" i="4" l="1"/>
  <c r="D381" i="4" s="1"/>
  <c r="B381" i="4"/>
  <c r="AL381" i="4"/>
  <c r="AK381" i="4"/>
  <c r="O382" i="4"/>
  <c r="I381" i="4" l="1"/>
  <c r="L381" i="4"/>
  <c r="U381" i="4" s="1"/>
  <c r="V381" i="4" s="1"/>
  <c r="M381" i="4" l="1"/>
  <c r="Y381" i="4"/>
  <c r="W381" i="4"/>
  <c r="X381" i="4" s="1"/>
  <c r="Z381" i="4"/>
  <c r="AA381" i="4" l="1"/>
  <c r="AB381" i="4" s="1"/>
  <c r="N381" i="4"/>
  <c r="Q381" i="4" s="1"/>
  <c r="P381" i="4"/>
  <c r="R381" i="4"/>
  <c r="S381" i="4" l="1"/>
  <c r="G381" i="4"/>
  <c r="H382" i="4"/>
  <c r="AC381" i="4"/>
  <c r="K382" i="4" l="1"/>
  <c r="AI381" i="4"/>
  <c r="AJ381" i="4" s="1"/>
  <c r="AD381" i="4"/>
  <c r="AE381" i="4" s="1"/>
  <c r="AG381" i="4"/>
  <c r="C382" i="4" s="1"/>
  <c r="E382" i="4" s="1"/>
  <c r="F382" i="4" s="1"/>
  <c r="AF381" i="4"/>
  <c r="T381" i="4"/>
  <c r="AH381" i="4" l="1"/>
  <c r="D382" i="4" s="1"/>
  <c r="L382" i="4" s="1"/>
  <c r="U382" i="4" s="1"/>
  <c r="V382" i="4" s="1"/>
  <c r="AK382" i="4"/>
  <c r="B382" i="4"/>
  <c r="AL382" i="4"/>
  <c r="O383" i="4"/>
  <c r="M382" i="4" l="1"/>
  <c r="I382" i="4"/>
  <c r="W382" i="4"/>
  <c r="X382" i="4" s="1"/>
  <c r="Y382" i="4"/>
  <c r="P382" i="4"/>
  <c r="N382" i="4"/>
  <c r="Q382" i="4" s="1"/>
  <c r="R382" i="4"/>
  <c r="Z382" i="4"/>
  <c r="G382" i="4" l="1"/>
  <c r="S382" i="4"/>
  <c r="AA382" i="4"/>
  <c r="AB382" i="4" s="1"/>
  <c r="H383" i="4"/>
  <c r="AC382" i="4"/>
  <c r="AG382" i="4" l="1"/>
  <c r="C383" i="4" s="1"/>
  <c r="E383" i="4" s="1"/>
  <c r="F383" i="4" s="1"/>
  <c r="AD382" i="4"/>
  <c r="AE382" i="4" s="1"/>
  <c r="AI382" i="4"/>
  <c r="AJ382" i="4" s="1"/>
  <c r="AF382" i="4"/>
  <c r="AH382" i="4" s="1"/>
  <c r="D383" i="4" s="1"/>
  <c r="L383" i="4" s="1"/>
  <c r="K383" i="4"/>
  <c r="T382" i="4"/>
  <c r="AL383" i="4" l="1"/>
  <c r="AK383" i="4"/>
  <c r="B383" i="4"/>
  <c r="U383" i="4"/>
  <c r="V383" i="4" s="1"/>
  <c r="M383" i="4"/>
  <c r="O384" i="4"/>
  <c r="I383" i="4" l="1"/>
  <c r="N383" i="4"/>
  <c r="P383" i="4"/>
  <c r="Y383" i="4"/>
  <c r="W383" i="4"/>
  <c r="X383" i="4" s="1"/>
  <c r="R383" i="4"/>
  <c r="Z383" i="4"/>
  <c r="AA383" i="4" l="1"/>
  <c r="AB383" i="4" s="1"/>
  <c r="Q383" i="4"/>
  <c r="S383" i="4" s="1"/>
  <c r="T383" i="4" s="1"/>
  <c r="G383" i="4"/>
  <c r="H384" i="4"/>
  <c r="AC383" i="4"/>
  <c r="K384" i="4" l="1"/>
  <c r="AD383" i="4"/>
  <c r="AE383" i="4" s="1"/>
  <c r="AF383" i="4"/>
  <c r="AG383" i="4"/>
  <c r="C384" i="4" s="1"/>
  <c r="E384" i="4" s="1"/>
  <c r="F384" i="4" s="1"/>
  <c r="AI383" i="4"/>
  <c r="AJ383" i="4" s="1"/>
  <c r="B384" i="4" l="1"/>
  <c r="AH383" i="4"/>
  <c r="D384" i="4" s="1"/>
  <c r="AL384" i="4"/>
  <c r="AK384" i="4"/>
  <c r="O385" i="4"/>
  <c r="L384" i="4" l="1"/>
  <c r="U384" i="4" s="1"/>
  <c r="V384" i="4" s="1"/>
  <c r="I384" i="4"/>
  <c r="Y384" i="4" l="1"/>
  <c r="W384" i="4"/>
  <c r="X384" i="4" s="1"/>
  <c r="M384" i="4"/>
  <c r="Z384" i="4"/>
  <c r="P384" i="4" l="1"/>
  <c r="N384" i="4"/>
  <c r="Q384" i="4" s="1"/>
  <c r="AA384" i="4"/>
  <c r="AB384" i="4" s="1"/>
  <c r="R384" i="4"/>
  <c r="S384" i="4" l="1"/>
  <c r="T384" i="4" s="1"/>
  <c r="G384" i="4"/>
  <c r="H385" i="4"/>
  <c r="AC384" i="4"/>
  <c r="K385" i="4" l="1"/>
  <c r="AD384" i="4"/>
  <c r="AE384" i="4" s="1"/>
  <c r="AI384" i="4"/>
  <c r="AJ384" i="4" s="1"/>
  <c r="AG384" i="4"/>
  <c r="C385" i="4" s="1"/>
  <c r="E385" i="4" s="1"/>
  <c r="F385" i="4" s="1"/>
  <c r="AF384" i="4"/>
  <c r="B385" i="4" s="1"/>
  <c r="O386" i="4"/>
  <c r="AL385" i="4" l="1"/>
  <c r="I385" i="4"/>
  <c r="AH384" i="4"/>
  <c r="D385" i="4" s="1"/>
  <c r="AK385" i="4"/>
  <c r="L385" i="4" l="1"/>
  <c r="U385" i="4" s="1"/>
  <c r="V385" i="4" s="1"/>
  <c r="W385" i="4" l="1"/>
  <c r="Y385" i="4"/>
  <c r="X385" i="4"/>
  <c r="M385" i="4"/>
  <c r="Z385" i="4"/>
  <c r="P385" i="4" l="1"/>
  <c r="N385" i="4"/>
  <c r="AA385" i="4"/>
  <c r="AB385" i="4" s="1"/>
  <c r="R385" i="4"/>
  <c r="Q385" i="4" l="1"/>
  <c r="S385" i="4" s="1"/>
  <c r="G385" i="4"/>
  <c r="AC385" i="4"/>
  <c r="H386" i="4"/>
  <c r="K386" i="4" l="1"/>
  <c r="AF385" i="4"/>
  <c r="AI385" i="4"/>
  <c r="AJ385" i="4" s="1"/>
  <c r="AD385" i="4"/>
  <c r="AE385" i="4" s="1"/>
  <c r="AG385" i="4"/>
  <c r="C386" i="4" s="1"/>
  <c r="E386" i="4" s="1"/>
  <c r="F386" i="4" s="1"/>
  <c r="T385" i="4"/>
  <c r="AH385" i="4" l="1"/>
  <c r="D386" i="4" s="1"/>
  <c r="L386" i="4" s="1"/>
  <c r="U386" i="4" s="1"/>
  <c r="V386" i="4" s="1"/>
  <c r="AL386" i="4"/>
  <c r="AK386" i="4"/>
  <c r="B386" i="4"/>
  <c r="W386" i="4" s="1"/>
  <c r="X386" i="4" s="1"/>
  <c r="M386" i="4"/>
  <c r="O387" i="4"/>
  <c r="Y386" i="4" l="1"/>
  <c r="N386" i="4"/>
  <c r="Q386" i="4" s="1"/>
  <c r="P386" i="4"/>
  <c r="I386" i="4"/>
  <c r="Z386" i="4"/>
  <c r="R386" i="4"/>
  <c r="G386" i="4" l="1"/>
  <c r="AA386" i="4"/>
  <c r="AB386" i="4" s="1"/>
  <c r="S386" i="4"/>
  <c r="AC386" i="4"/>
  <c r="H387" i="4"/>
  <c r="K387" i="4" l="1"/>
  <c r="AI386" i="4"/>
  <c r="AJ386" i="4" s="1"/>
  <c r="AD386" i="4"/>
  <c r="AE386" i="4" s="1"/>
  <c r="AG386" i="4"/>
  <c r="C387" i="4" s="1"/>
  <c r="E387" i="4" s="1"/>
  <c r="F387" i="4" s="1"/>
  <c r="AF386" i="4"/>
  <c r="T386" i="4"/>
  <c r="AL387" i="4" l="1"/>
  <c r="B387" i="4"/>
  <c r="AH386" i="4"/>
  <c r="D387" i="4" s="1"/>
  <c r="AK387" i="4"/>
  <c r="O388" i="4"/>
  <c r="I387" i="4" l="1"/>
  <c r="L387" i="4"/>
  <c r="U387" i="4" s="1"/>
  <c r="V387" i="4" s="1"/>
  <c r="M387" i="4" l="1"/>
  <c r="W387" i="4"/>
  <c r="X387" i="4" s="1"/>
  <c r="Y387" i="4"/>
  <c r="Z387" i="4"/>
  <c r="AA387" i="4" l="1"/>
  <c r="AB387" i="4" s="1"/>
  <c r="N387" i="4"/>
  <c r="P387" i="4"/>
  <c r="R387" i="4"/>
  <c r="G387" i="4" l="1"/>
  <c r="Q387" i="4"/>
  <c r="S387" i="4" s="1"/>
  <c r="AC387" i="4"/>
  <c r="H388" i="4"/>
  <c r="K388" i="4" l="1"/>
  <c r="AI387" i="4"/>
  <c r="AJ387" i="4" s="1"/>
  <c r="AD387" i="4"/>
  <c r="AE387" i="4" s="1"/>
  <c r="AG387" i="4"/>
  <c r="C388" i="4" s="1"/>
  <c r="E388" i="4" s="1"/>
  <c r="F388" i="4" s="1"/>
  <c r="AF387" i="4"/>
  <c r="T387" i="4"/>
  <c r="AK388" i="4" l="1"/>
  <c r="B388" i="4"/>
  <c r="AH387" i="4"/>
  <c r="D388" i="4" s="1"/>
  <c r="AL388" i="4"/>
  <c r="O389" i="4"/>
  <c r="L388" i="4" l="1"/>
  <c r="U388" i="4" s="1"/>
  <c r="V388" i="4" s="1"/>
  <c r="I388" i="4"/>
  <c r="Y388" i="4" l="1"/>
  <c r="W388" i="4"/>
  <c r="X388" i="4" s="1"/>
  <c r="M388" i="4"/>
  <c r="Z388" i="4"/>
  <c r="P388" i="4" l="1"/>
  <c r="N388" i="4"/>
  <c r="Q388" i="4" s="1"/>
  <c r="AA388" i="4"/>
  <c r="AB388" i="4" s="1"/>
  <c r="R388" i="4"/>
  <c r="S388" i="4" l="1"/>
  <c r="T388" i="4"/>
  <c r="G388" i="4"/>
  <c r="AC388" i="4"/>
  <c r="H389" i="4"/>
  <c r="K389" i="4" l="1"/>
  <c r="AD388" i="4"/>
  <c r="AE388" i="4" s="1"/>
  <c r="AI388" i="4"/>
  <c r="AJ388" i="4" s="1"/>
  <c r="AG388" i="4"/>
  <c r="C389" i="4" s="1"/>
  <c r="E389" i="4" s="1"/>
  <c r="F389" i="4" s="1"/>
  <c r="AF388" i="4"/>
  <c r="AK389" i="4" l="1"/>
  <c r="AH388" i="4"/>
  <c r="D389" i="4" s="1"/>
  <c r="AL389" i="4"/>
  <c r="B389" i="4"/>
  <c r="O390" i="4"/>
  <c r="L389" i="4" l="1"/>
  <c r="U389" i="4" s="1"/>
  <c r="V389" i="4" s="1"/>
  <c r="I389" i="4"/>
  <c r="M389" i="4" l="1"/>
  <c r="N389" i="4"/>
  <c r="P389" i="4"/>
  <c r="Q389" i="4"/>
  <c r="W389" i="4"/>
  <c r="X389" i="4" s="1"/>
  <c r="Y389" i="4"/>
  <c r="Z389" i="4"/>
  <c r="R389" i="4"/>
  <c r="AA389" i="4" l="1"/>
  <c r="AB389" i="4" s="1"/>
  <c r="S389" i="4"/>
  <c r="T389" i="4" s="1"/>
  <c r="G389" i="4"/>
  <c r="AC389" i="4"/>
  <c r="H390" i="4"/>
  <c r="K390" i="4" l="1"/>
  <c r="AI389" i="4"/>
  <c r="AJ389" i="4" s="1"/>
  <c r="AD389" i="4"/>
  <c r="AE389" i="4" s="1"/>
  <c r="AG389" i="4"/>
  <c r="C390" i="4" s="1"/>
  <c r="E390" i="4" s="1"/>
  <c r="F390" i="4" s="1"/>
  <c r="AF389" i="4"/>
  <c r="AH389" i="4" l="1"/>
  <c r="D390" i="4" s="1"/>
  <c r="L390" i="4" s="1"/>
  <c r="U390" i="4" s="1"/>
  <c r="V390" i="4" s="1"/>
  <c r="AK390" i="4"/>
  <c r="B390" i="4"/>
  <c r="AL390" i="4"/>
  <c r="O391" i="4"/>
  <c r="Y390" i="4" l="1"/>
  <c r="M390" i="4"/>
  <c r="N390" i="4" s="1"/>
  <c r="P390" i="4"/>
  <c r="I390" i="4"/>
  <c r="W390" i="4"/>
  <c r="X390" i="4" s="1"/>
  <c r="Z390" i="4"/>
  <c r="R390" i="4"/>
  <c r="AA390" i="4" l="1"/>
  <c r="AB390" i="4" s="1"/>
  <c r="G390" i="4"/>
  <c r="Q390" i="4"/>
  <c r="S390" i="4" s="1"/>
  <c r="AC390" i="4"/>
  <c r="H391" i="4"/>
  <c r="K391" i="4" l="1"/>
  <c r="AI390" i="4"/>
  <c r="AJ390" i="4" s="1"/>
  <c r="AD390" i="4"/>
  <c r="AE390" i="4" s="1"/>
  <c r="AG390" i="4"/>
  <c r="C391" i="4" s="1"/>
  <c r="E391" i="4" s="1"/>
  <c r="F391" i="4" s="1"/>
  <c r="AF390" i="4"/>
  <c r="T390" i="4"/>
  <c r="AH390" i="4" l="1"/>
  <c r="D391" i="4" s="1"/>
  <c r="L391" i="4" s="1"/>
  <c r="U391" i="4" s="1"/>
  <c r="V391" i="4" s="1"/>
  <c r="AL391" i="4"/>
  <c r="B391" i="4"/>
  <c r="AK391" i="4"/>
  <c r="O392" i="4"/>
  <c r="M391" i="4" l="1"/>
  <c r="I391" i="4"/>
  <c r="N391" i="4"/>
  <c r="G391" i="4" s="1"/>
  <c r="P391" i="4"/>
  <c r="Y391" i="4"/>
  <c r="W391" i="4"/>
  <c r="X391" i="4" s="1"/>
  <c r="R391" i="4"/>
  <c r="Z391" i="4"/>
  <c r="Q391" i="4" l="1"/>
  <c r="S391" i="4" s="1"/>
  <c r="AA391" i="4"/>
  <c r="AB391" i="4" s="1"/>
  <c r="AC391" i="4"/>
  <c r="H392" i="4"/>
  <c r="K392" i="4" l="1"/>
  <c r="AI391" i="4"/>
  <c r="AJ391" i="4" s="1"/>
  <c r="AG391" i="4"/>
  <c r="C392" i="4" s="1"/>
  <c r="E392" i="4" s="1"/>
  <c r="F392" i="4" s="1"/>
  <c r="AD391" i="4"/>
  <c r="AE391" i="4" s="1"/>
  <c r="AF391" i="4"/>
  <c r="T391" i="4"/>
  <c r="AH391" i="4" l="1"/>
  <c r="D392" i="4" s="1"/>
  <c r="L392" i="4" s="1"/>
  <c r="U392" i="4" s="1"/>
  <c r="V392" i="4" s="1"/>
  <c r="AL392" i="4"/>
  <c r="AK392" i="4"/>
  <c r="B392" i="4"/>
  <c r="O393" i="4"/>
  <c r="M392" i="4" l="1"/>
  <c r="N392" i="4" s="1"/>
  <c r="Q392" i="4" s="1"/>
  <c r="P392" i="4"/>
  <c r="W392" i="4"/>
  <c r="X392" i="4" s="1"/>
  <c r="I392" i="4"/>
  <c r="Y392" i="4"/>
  <c r="Z392" i="4"/>
  <c r="R392" i="4"/>
  <c r="S392" i="4" l="1"/>
  <c r="AA392" i="4"/>
  <c r="AB392" i="4" s="1"/>
  <c r="G392" i="4"/>
  <c r="AC392" i="4"/>
  <c r="H393" i="4"/>
  <c r="K393" i="4" l="1"/>
  <c r="AD392" i="4"/>
  <c r="AE392" i="4" s="1"/>
  <c r="AI392" i="4"/>
  <c r="AJ392" i="4" s="1"/>
  <c r="AG392" i="4"/>
  <c r="C393" i="4" s="1"/>
  <c r="E393" i="4" s="1"/>
  <c r="F393" i="4" s="1"/>
  <c r="AF392" i="4"/>
  <c r="T392" i="4"/>
  <c r="AH392" i="4" l="1"/>
  <c r="D393" i="4" s="1"/>
  <c r="L393" i="4" s="1"/>
  <c r="U393" i="4" s="1"/>
  <c r="V393" i="4" s="1"/>
  <c r="Y393" i="4" s="1"/>
  <c r="B393" i="4"/>
  <c r="AK393" i="4"/>
  <c r="AL393" i="4"/>
  <c r="Z393" i="4"/>
  <c r="O394" i="4"/>
  <c r="M393" i="4" l="1"/>
  <c r="P393" i="4" s="1"/>
  <c r="N393" i="4"/>
  <c r="Q393" i="4" s="1"/>
  <c r="I393" i="4"/>
  <c r="W393" i="4"/>
  <c r="X393" i="4" s="1"/>
  <c r="AA393" i="4" s="1"/>
  <c r="AB393" i="4" s="1"/>
  <c r="R393" i="4"/>
  <c r="S393" i="4" l="1"/>
  <c r="G393" i="4"/>
  <c r="H394" i="4"/>
  <c r="AC393" i="4"/>
  <c r="K394" i="4" l="1"/>
  <c r="AI393" i="4"/>
  <c r="AJ393" i="4" s="1"/>
  <c r="AD393" i="4"/>
  <c r="AE393" i="4" s="1"/>
  <c r="AG393" i="4"/>
  <c r="C394" i="4" s="1"/>
  <c r="E394" i="4" s="1"/>
  <c r="F394" i="4" s="1"/>
  <c r="AF393" i="4"/>
  <c r="T393" i="4"/>
  <c r="AH393" i="4" l="1"/>
  <c r="D394" i="4" s="1"/>
  <c r="L394" i="4" s="1"/>
  <c r="U394" i="4" s="1"/>
  <c r="V394" i="4" s="1"/>
  <c r="AL394" i="4"/>
  <c r="AK394" i="4"/>
  <c r="B394" i="4"/>
  <c r="Y394" i="4" s="1"/>
  <c r="O395" i="4"/>
  <c r="Z394" i="4"/>
  <c r="M394" i="4" l="1"/>
  <c r="P394" i="4" s="1"/>
  <c r="N394" i="4"/>
  <c r="G394" i="4" s="1"/>
  <c r="W394" i="4"/>
  <c r="X394" i="4" s="1"/>
  <c r="AA394" i="4" s="1"/>
  <c r="AB394" i="4" s="1"/>
  <c r="I394" i="4"/>
  <c r="R394" i="4"/>
  <c r="Q394" i="4" l="1"/>
  <c r="S394" i="4" s="1"/>
  <c r="T394" i="4" s="1"/>
  <c r="H395" i="4"/>
  <c r="AC394" i="4"/>
  <c r="K395" i="4" l="1"/>
  <c r="AI394" i="4"/>
  <c r="AJ394" i="4" s="1"/>
  <c r="AD394" i="4"/>
  <c r="AE394" i="4" s="1"/>
  <c r="AG394" i="4"/>
  <c r="C395" i="4" s="1"/>
  <c r="E395" i="4" s="1"/>
  <c r="F395" i="4" s="1"/>
  <c r="AF394" i="4"/>
  <c r="AL395" i="4" l="1"/>
  <c r="AK395" i="4"/>
  <c r="B395" i="4"/>
  <c r="AH394" i="4"/>
  <c r="D395" i="4" s="1"/>
  <c r="O396" i="4"/>
  <c r="L395" i="4" l="1"/>
  <c r="U395" i="4" s="1"/>
  <c r="V395" i="4" s="1"/>
  <c r="I395" i="4"/>
  <c r="Y395" i="4" l="1"/>
  <c r="W395" i="4"/>
  <c r="X395" i="4" s="1"/>
  <c r="M395" i="4"/>
  <c r="Z395" i="4"/>
  <c r="N395" i="4" l="1"/>
  <c r="P395" i="4"/>
  <c r="AA395" i="4"/>
  <c r="AB395" i="4" s="1"/>
  <c r="R395" i="4"/>
  <c r="Q395" i="4" l="1"/>
  <c r="S395" i="4" s="1"/>
  <c r="G395" i="4"/>
  <c r="AC395" i="4"/>
  <c r="H396" i="4"/>
  <c r="K396" i="4" l="1"/>
  <c r="AI395" i="4"/>
  <c r="AJ395" i="4" s="1"/>
  <c r="AD395" i="4"/>
  <c r="AE395" i="4" s="1"/>
  <c r="AG395" i="4"/>
  <c r="C396" i="4" s="1"/>
  <c r="E396" i="4" s="1"/>
  <c r="F396" i="4" s="1"/>
  <c r="AF395" i="4"/>
  <c r="T395" i="4"/>
  <c r="AH395" i="4" l="1"/>
  <c r="D396" i="4" s="1"/>
  <c r="L396" i="4" s="1"/>
  <c r="U396" i="4" s="1"/>
  <c r="V396" i="4" s="1"/>
  <c r="AK396" i="4"/>
  <c r="B396" i="4"/>
  <c r="AL396" i="4"/>
  <c r="O397" i="4"/>
  <c r="M396" i="4" l="1"/>
  <c r="W396" i="4"/>
  <c r="X396" i="4" s="1"/>
  <c r="P396" i="4"/>
  <c r="N396" i="4"/>
  <c r="I396" i="4"/>
  <c r="Y396" i="4"/>
  <c r="R396" i="4"/>
  <c r="Z396" i="4"/>
  <c r="AA396" i="4" l="1"/>
  <c r="AB396" i="4" s="1"/>
  <c r="Q396" i="4"/>
  <c r="S396" i="4" s="1"/>
  <c r="T396" i="4" s="1"/>
  <c r="G396" i="4"/>
  <c r="H397" i="4"/>
  <c r="AC396" i="4"/>
  <c r="AG396" i="4" l="1"/>
  <c r="C397" i="4" s="1"/>
  <c r="E397" i="4" s="1"/>
  <c r="F397" i="4" s="1"/>
  <c r="AD396" i="4"/>
  <c r="AE396" i="4" s="1"/>
  <c r="AI396" i="4"/>
  <c r="AJ396" i="4" s="1"/>
  <c r="AF396" i="4"/>
  <c r="B397" i="4" s="1"/>
  <c r="K397" i="4"/>
  <c r="O398" i="4"/>
  <c r="AL397" i="4" l="1"/>
  <c r="AH396" i="4"/>
  <c r="D397" i="4" s="1"/>
  <c r="I397" i="4"/>
  <c r="AK397" i="4"/>
  <c r="L397" i="4" l="1"/>
  <c r="U397" i="4" s="1"/>
  <c r="V397" i="4" s="1"/>
  <c r="M397" i="4" l="1"/>
  <c r="P397" i="4" s="1"/>
  <c r="W397" i="4"/>
  <c r="X397" i="4" s="1"/>
  <c r="Y397" i="4"/>
  <c r="R397" i="4"/>
  <c r="Z397" i="4"/>
  <c r="N397" i="4" l="1"/>
  <c r="G397" i="4" s="1"/>
  <c r="AA397" i="4"/>
  <c r="AB397" i="4" s="1"/>
  <c r="Q397" i="4" l="1"/>
  <c r="S397" i="4" s="1"/>
  <c r="T397" i="4"/>
  <c r="AC397" i="4"/>
  <c r="H398" i="4"/>
  <c r="K398" i="4" l="1"/>
  <c r="AF397" i="4"/>
  <c r="AI397" i="4"/>
  <c r="AJ397" i="4" s="1"/>
  <c r="AG397" i="4"/>
  <c r="C398" i="4" s="1"/>
  <c r="E398" i="4" s="1"/>
  <c r="F398" i="4" s="1"/>
  <c r="AD397" i="4"/>
  <c r="AE397" i="4" s="1"/>
  <c r="B398" i="4"/>
  <c r="O399" i="4"/>
  <c r="AL398" i="4" l="1"/>
  <c r="I398" i="4"/>
  <c r="AH397" i="4"/>
  <c r="D398" i="4" s="1"/>
  <c r="AK398" i="4"/>
  <c r="L398" i="4" l="1"/>
  <c r="U398" i="4" s="1"/>
  <c r="V398" i="4" s="1"/>
  <c r="M398" i="4"/>
  <c r="P398" i="4" l="1"/>
  <c r="N398" i="4"/>
  <c r="Y398" i="4"/>
  <c r="W398" i="4"/>
  <c r="X398" i="4" s="1"/>
  <c r="R398" i="4"/>
  <c r="Z398" i="4"/>
  <c r="G398" i="4" l="1"/>
  <c r="Q398" i="4"/>
  <c r="S398" i="4" s="1"/>
  <c r="AA398" i="4"/>
  <c r="AB398" i="4" s="1"/>
  <c r="AC398" i="4"/>
  <c r="H399" i="4"/>
  <c r="AF398" i="4" l="1"/>
  <c r="AG398" i="4"/>
  <c r="C399" i="4" s="1"/>
  <c r="E399" i="4" s="1"/>
  <c r="F399" i="4" s="1"/>
  <c r="AI398" i="4"/>
  <c r="AJ398" i="4" s="1"/>
  <c r="AD398" i="4"/>
  <c r="AE398" i="4" s="1"/>
  <c r="K399" i="4"/>
  <c r="B399" i="4"/>
  <c r="T398" i="4"/>
  <c r="O400" i="4"/>
  <c r="AK399" i="4" l="1"/>
  <c r="I399" i="4"/>
  <c r="AL399" i="4"/>
  <c r="AH398" i="4"/>
  <c r="D399" i="4" s="1"/>
  <c r="L399" i="4" s="1"/>
  <c r="U399" i="4" s="1"/>
  <c r="V399" i="4" s="1"/>
  <c r="Y399" i="4" s="1"/>
  <c r="Z399" i="4"/>
  <c r="W399" i="4" l="1"/>
  <c r="X399" i="4" s="1"/>
  <c r="M399" i="4"/>
  <c r="P399" i="4" s="1"/>
  <c r="AA399" i="4"/>
  <c r="AB399" i="4" s="1"/>
  <c r="R399" i="4"/>
  <c r="N399" i="4" l="1"/>
  <c r="Q399" i="4" s="1"/>
  <c r="S399" i="4"/>
  <c r="G399" i="4"/>
  <c r="H400" i="4"/>
  <c r="AC399" i="4"/>
  <c r="K400" i="4" l="1"/>
  <c r="AI399" i="4"/>
  <c r="AJ399" i="4" s="1"/>
  <c r="AG399" i="4"/>
  <c r="C400" i="4" s="1"/>
  <c r="E400" i="4" s="1"/>
  <c r="F400" i="4" s="1"/>
  <c r="AD399" i="4"/>
  <c r="AE399" i="4" s="1"/>
  <c r="AF399" i="4"/>
  <c r="T399" i="4"/>
  <c r="AL400" i="4" l="1"/>
  <c r="B400" i="4"/>
  <c r="AH399" i="4"/>
  <c r="D400" i="4" s="1"/>
  <c r="AK400" i="4"/>
  <c r="O401" i="4"/>
  <c r="L400" i="4" l="1"/>
  <c r="U400" i="4" s="1"/>
  <c r="V400" i="4" s="1"/>
  <c r="I400" i="4"/>
  <c r="M400" i="4" l="1"/>
  <c r="P400" i="4"/>
  <c r="N400" i="4"/>
  <c r="Y400" i="4"/>
  <c r="W400" i="4"/>
  <c r="X400" i="4" s="1"/>
  <c r="Z400" i="4"/>
  <c r="R400" i="4"/>
  <c r="AA400" i="4" l="1"/>
  <c r="AB400" i="4" s="1"/>
  <c r="Q400" i="4"/>
  <c r="S400" i="4" s="1"/>
  <c r="T400" i="4" s="1"/>
  <c r="G400" i="4"/>
  <c r="H401" i="4"/>
  <c r="AC400" i="4"/>
  <c r="AI400" i="4" l="1"/>
  <c r="AJ400" i="4" s="1"/>
  <c r="AD400" i="4"/>
  <c r="AE400" i="4" s="1"/>
  <c r="AG400" i="4"/>
  <c r="C401" i="4" s="1"/>
  <c r="E401" i="4" s="1"/>
  <c r="F401" i="4" s="1"/>
  <c r="AF400" i="4"/>
  <c r="B401" i="4" s="1"/>
  <c r="K401" i="4"/>
  <c r="AL401" i="4"/>
  <c r="O402" i="4"/>
  <c r="AK401" i="4" l="1"/>
  <c r="AH400" i="4"/>
  <c r="D401" i="4" s="1"/>
  <c r="I401" i="4"/>
  <c r="L401" i="4" l="1"/>
  <c r="U401" i="4" s="1"/>
  <c r="V401" i="4" s="1"/>
  <c r="M401" i="4" l="1"/>
  <c r="N401" i="4"/>
  <c r="P401" i="4"/>
  <c r="Y401" i="4"/>
  <c r="W401" i="4"/>
  <c r="X401" i="4" s="1"/>
  <c r="Z401" i="4"/>
  <c r="R401" i="4"/>
  <c r="AA401" i="4" l="1"/>
  <c r="AB401" i="4" s="1"/>
  <c r="Q401" i="4"/>
  <c r="S401" i="4" s="1"/>
  <c r="G401" i="4"/>
  <c r="H402" i="4"/>
  <c r="AC401" i="4"/>
  <c r="AI401" i="4" l="1"/>
  <c r="AJ401" i="4" s="1"/>
  <c r="AD401" i="4"/>
  <c r="AE401" i="4" s="1"/>
  <c r="AF401" i="4"/>
  <c r="AG401" i="4"/>
  <c r="C402" i="4" s="1"/>
  <c r="E402" i="4" s="1"/>
  <c r="F402" i="4" s="1"/>
  <c r="K402" i="4"/>
  <c r="T401" i="4"/>
  <c r="AL402" i="4" l="1"/>
  <c r="B402" i="4"/>
  <c r="AH401" i="4"/>
  <c r="D402" i="4" s="1"/>
  <c r="AK402" i="4"/>
  <c r="O403" i="4"/>
  <c r="I402" i="4" l="1"/>
  <c r="L402" i="4"/>
  <c r="U402" i="4" s="1"/>
  <c r="V402" i="4" s="1"/>
  <c r="Y402" i="4" l="1"/>
  <c r="W402" i="4"/>
  <c r="X402" i="4" s="1"/>
  <c r="M402" i="4"/>
  <c r="Z402" i="4"/>
  <c r="P402" i="4" l="1"/>
  <c r="N402" i="4"/>
  <c r="AA402" i="4"/>
  <c r="AB402" i="4" s="1"/>
  <c r="R402" i="4"/>
  <c r="G402" i="4" l="1"/>
  <c r="Q402" i="4"/>
  <c r="S402" i="4" s="1"/>
  <c r="H403" i="4"/>
  <c r="AC402" i="4"/>
  <c r="K403" i="4" l="1"/>
  <c r="AK403" i="4"/>
  <c r="AD402" i="4"/>
  <c r="AE402" i="4" s="1"/>
  <c r="AI402" i="4"/>
  <c r="AJ402" i="4" s="1"/>
  <c r="AG402" i="4"/>
  <c r="C403" i="4" s="1"/>
  <c r="E403" i="4" s="1"/>
  <c r="F403" i="4" s="1"/>
  <c r="AF402" i="4"/>
  <c r="T402" i="4"/>
  <c r="AL403" i="4" l="1"/>
  <c r="B403" i="4"/>
  <c r="AH402" i="4"/>
  <c r="D403" i="4" s="1"/>
  <c r="O404" i="4"/>
  <c r="I403" i="4" l="1"/>
  <c r="L403" i="4"/>
  <c r="U403" i="4" s="1"/>
  <c r="V403" i="4" s="1"/>
  <c r="W403" i="4" l="1"/>
  <c r="X403" i="4" s="1"/>
  <c r="Y403" i="4"/>
  <c r="M403" i="4"/>
  <c r="Z403" i="4"/>
  <c r="P403" i="4" l="1"/>
  <c r="N403" i="4"/>
  <c r="Q403" i="4" s="1"/>
  <c r="AA403" i="4"/>
  <c r="AB403" i="4" s="1"/>
  <c r="R403" i="4"/>
  <c r="S403" i="4" l="1"/>
  <c r="G403" i="4"/>
  <c r="AC403" i="4"/>
  <c r="H404" i="4"/>
  <c r="K404" i="4" l="1"/>
  <c r="AI403" i="4"/>
  <c r="AJ403" i="4" s="1"/>
  <c r="AD403" i="4"/>
  <c r="AE403" i="4" s="1"/>
  <c r="AG403" i="4"/>
  <c r="C404" i="4" s="1"/>
  <c r="E404" i="4" s="1"/>
  <c r="F404" i="4" s="1"/>
  <c r="AF403" i="4"/>
  <c r="B404" i="4" s="1"/>
  <c r="T403" i="4"/>
  <c r="O405" i="4"/>
  <c r="I404" i="4" l="1"/>
  <c r="AL404" i="4"/>
  <c r="AH403" i="4"/>
  <c r="D404" i="4" s="1"/>
  <c r="AK404" i="4"/>
  <c r="L404" i="4" l="1"/>
  <c r="U404" i="4" s="1"/>
  <c r="V404" i="4" s="1"/>
  <c r="Y404" i="4" l="1"/>
  <c r="W404" i="4"/>
  <c r="X404" i="4" s="1"/>
  <c r="M404" i="4"/>
  <c r="Z404" i="4"/>
  <c r="N404" i="4" l="1"/>
  <c r="P404" i="4"/>
  <c r="AA404" i="4"/>
  <c r="AB404" i="4" s="1"/>
  <c r="R404" i="4"/>
  <c r="Q404" i="4" l="1"/>
  <c r="S404" i="4" s="1"/>
  <c r="G404" i="4"/>
  <c r="AC404" i="4"/>
  <c r="H405" i="4"/>
  <c r="K405" i="4" l="1"/>
  <c r="AD404" i="4"/>
  <c r="AE404" i="4" s="1"/>
  <c r="AI404" i="4"/>
  <c r="AJ404" i="4" s="1"/>
  <c r="AF404" i="4"/>
  <c r="AG404" i="4"/>
  <c r="C405" i="4" s="1"/>
  <c r="E405" i="4" s="1"/>
  <c r="F405" i="4" s="1"/>
  <c r="T404" i="4"/>
  <c r="AH404" i="4" l="1"/>
  <c r="D405" i="4" s="1"/>
  <c r="B405" i="4"/>
  <c r="AK405" i="4"/>
  <c r="AL405" i="4"/>
  <c r="O406" i="4"/>
  <c r="I405" i="4" l="1"/>
  <c r="L405" i="4"/>
  <c r="U405" i="4" s="1"/>
  <c r="V405" i="4" s="1"/>
  <c r="W405" i="4" s="1"/>
  <c r="X405" i="4" s="1"/>
  <c r="M405" i="4" l="1"/>
  <c r="Y405" i="4"/>
  <c r="Z405" i="4"/>
  <c r="AA405" i="4" l="1"/>
  <c r="AB405" i="4" s="1"/>
  <c r="P405" i="4"/>
  <c r="N405" i="4"/>
  <c r="Q405" i="4" s="1"/>
  <c r="R405" i="4"/>
  <c r="S405" i="4" l="1"/>
  <c r="T405" i="4" s="1"/>
  <c r="G405" i="4"/>
  <c r="AC405" i="4"/>
  <c r="H406" i="4"/>
  <c r="K406" i="4" l="1"/>
  <c r="AI405" i="4"/>
  <c r="AJ405" i="4" s="1"/>
  <c r="AD405" i="4"/>
  <c r="AE405" i="4" s="1"/>
  <c r="AG405" i="4"/>
  <c r="C406" i="4" s="1"/>
  <c r="E406" i="4" s="1"/>
  <c r="F406" i="4" s="1"/>
  <c r="AF405" i="4"/>
  <c r="AK406" i="4" l="1"/>
  <c r="B406" i="4"/>
  <c r="AH405" i="4"/>
  <c r="D406" i="4" s="1"/>
  <c r="AL406" i="4"/>
  <c r="O407" i="4"/>
  <c r="L406" i="4" l="1"/>
  <c r="U406" i="4" s="1"/>
  <c r="V406" i="4" s="1"/>
  <c r="I406" i="4"/>
  <c r="M406" i="4" l="1"/>
  <c r="P406" i="4" s="1"/>
  <c r="W406" i="4"/>
  <c r="X406" i="4" s="1"/>
  <c r="Y406" i="4"/>
  <c r="R406" i="4"/>
  <c r="Z406" i="4"/>
  <c r="N406" i="4" l="1"/>
  <c r="Q406" i="4" s="1"/>
  <c r="S406" i="4" s="1"/>
  <c r="T406" i="4" s="1"/>
  <c r="AA406" i="4"/>
  <c r="AB406" i="4" s="1"/>
  <c r="G406" i="4"/>
  <c r="AC406" i="4"/>
  <c r="H407" i="4"/>
  <c r="K407" i="4" l="1"/>
  <c r="AD406" i="4"/>
  <c r="AE406" i="4" s="1"/>
  <c r="AI406" i="4"/>
  <c r="AJ406" i="4" s="1"/>
  <c r="AG406" i="4"/>
  <c r="C407" i="4" s="1"/>
  <c r="E407" i="4" s="1"/>
  <c r="F407" i="4" s="1"/>
  <c r="AF406" i="4"/>
  <c r="B407" i="4" s="1"/>
  <c r="O408" i="4"/>
  <c r="AK407" i="4" l="1"/>
  <c r="I407" i="4"/>
  <c r="AH406" i="4"/>
  <c r="D407" i="4" s="1"/>
  <c r="AL407" i="4"/>
  <c r="L407" i="4" l="1"/>
  <c r="U407" i="4" s="1"/>
  <c r="V407" i="4" s="1"/>
  <c r="W407" i="4" l="1"/>
  <c r="X407" i="4" s="1"/>
  <c r="Y407" i="4"/>
  <c r="M407" i="4"/>
  <c r="Z407" i="4"/>
  <c r="N407" i="4" l="1"/>
  <c r="P407" i="4"/>
  <c r="Q407" i="4"/>
  <c r="AA407" i="4"/>
  <c r="AB407" i="4" s="1"/>
  <c r="R407" i="4"/>
  <c r="G407" i="4" l="1"/>
  <c r="S407" i="4"/>
  <c r="H408" i="4"/>
  <c r="AC407" i="4"/>
  <c r="K408" i="4" l="1"/>
  <c r="AD407" i="4"/>
  <c r="AE407" i="4" s="1"/>
  <c r="AI407" i="4"/>
  <c r="AJ407" i="4" s="1"/>
  <c r="AG407" i="4"/>
  <c r="C408" i="4" s="1"/>
  <c r="E408" i="4" s="1"/>
  <c r="F408" i="4" s="1"/>
  <c r="AF407" i="4"/>
  <c r="T407" i="4"/>
  <c r="AH407" i="4" l="1"/>
  <c r="D408" i="4" s="1"/>
  <c r="L408" i="4" s="1"/>
  <c r="U408" i="4" s="1"/>
  <c r="V408" i="4" s="1"/>
  <c r="AL408" i="4"/>
  <c r="AK408" i="4"/>
  <c r="B408" i="4"/>
  <c r="M408" i="4"/>
  <c r="O409" i="4"/>
  <c r="W408" i="4" l="1"/>
  <c r="X408" i="4" s="1"/>
  <c r="Y408" i="4"/>
  <c r="N408" i="4"/>
  <c r="G408" i="4" s="1"/>
  <c r="P408" i="4"/>
  <c r="I408" i="4"/>
  <c r="Z408" i="4"/>
  <c r="R408" i="4"/>
  <c r="AA408" i="4" l="1"/>
  <c r="AB408" i="4" s="1"/>
  <c r="Q408" i="4"/>
  <c r="S408" i="4" s="1"/>
  <c r="T408" i="4" s="1"/>
  <c r="AC408" i="4"/>
  <c r="H409" i="4"/>
  <c r="K409" i="4" l="1"/>
  <c r="AD408" i="4"/>
  <c r="AE408" i="4" s="1"/>
  <c r="AI408" i="4"/>
  <c r="AJ408" i="4" s="1"/>
  <c r="AG408" i="4"/>
  <c r="C409" i="4" s="1"/>
  <c r="E409" i="4" s="1"/>
  <c r="F409" i="4" s="1"/>
  <c r="AF408" i="4"/>
  <c r="AH408" i="4" l="1"/>
  <c r="D409" i="4" s="1"/>
  <c r="L409" i="4" s="1"/>
  <c r="U409" i="4" s="1"/>
  <c r="V409" i="4" s="1"/>
  <c r="B409" i="4"/>
  <c r="AL409" i="4"/>
  <c r="AK409" i="4"/>
  <c r="O410" i="4"/>
  <c r="W409" i="4" l="1"/>
  <c r="X409" i="4" s="1"/>
  <c r="M409" i="4"/>
  <c r="N409" i="4" s="1"/>
  <c r="G409" i="4" s="1"/>
  <c r="I409" i="4"/>
  <c r="Y409" i="4"/>
  <c r="Z409" i="4"/>
  <c r="P409" i="4" l="1"/>
  <c r="Q409" i="4"/>
  <c r="AA409" i="4"/>
  <c r="AB409" i="4" s="1"/>
  <c r="R409" i="4"/>
  <c r="S409" i="4" l="1"/>
  <c r="T409" i="4" s="1"/>
  <c r="AC409" i="4"/>
  <c r="H410" i="4"/>
  <c r="K410" i="4" l="1"/>
  <c r="AD409" i="4"/>
  <c r="AE409" i="4" s="1"/>
  <c r="AF409" i="4"/>
  <c r="B410" i="4" s="1"/>
  <c r="I410" i="4" s="1"/>
  <c r="AI409" i="4"/>
  <c r="AJ409" i="4" s="1"/>
  <c r="AG409" i="4"/>
  <c r="C410" i="4" s="1"/>
  <c r="E410" i="4" s="1"/>
  <c r="F410" i="4" s="1"/>
  <c r="O411" i="4"/>
  <c r="AH409" i="4" l="1"/>
  <c r="D410" i="4" s="1"/>
  <c r="AL410" i="4"/>
  <c r="AK410" i="4"/>
  <c r="L410" i="4"/>
  <c r="U410" i="4" s="1"/>
  <c r="V410" i="4" s="1"/>
  <c r="M410" i="4" l="1"/>
  <c r="P410" i="4"/>
  <c r="N410" i="4"/>
  <c r="Q410" i="4" s="1"/>
  <c r="W410" i="4"/>
  <c r="X410" i="4" s="1"/>
  <c r="Y410" i="4"/>
  <c r="R410" i="4"/>
  <c r="Z410" i="4"/>
  <c r="S410" i="4" l="1"/>
  <c r="AA410" i="4"/>
  <c r="AB410" i="4" s="1"/>
  <c r="T410" i="4"/>
  <c r="G410" i="4"/>
  <c r="H411" i="4"/>
  <c r="AC410" i="4"/>
  <c r="AI410" i="4" l="1"/>
  <c r="AJ410" i="4" s="1"/>
  <c r="AD410" i="4"/>
  <c r="AE410" i="4" s="1"/>
  <c r="AF410" i="4"/>
  <c r="AG410" i="4"/>
  <c r="C411" i="4" s="1"/>
  <c r="E411" i="4" s="1"/>
  <c r="F411" i="4" s="1"/>
  <c r="K411" i="4"/>
  <c r="AL411" i="4"/>
  <c r="AK411" i="4"/>
  <c r="AH410" i="4" l="1"/>
  <c r="D411" i="4" s="1"/>
  <c r="L411" i="4" s="1"/>
  <c r="U411" i="4" s="1"/>
  <c r="V411" i="4" s="1"/>
  <c r="B411" i="4"/>
  <c r="O412" i="4"/>
  <c r="I411" i="4" l="1"/>
  <c r="W411" i="4"/>
  <c r="X411" i="4" s="1"/>
  <c r="Y411" i="4"/>
  <c r="M411" i="4"/>
  <c r="Z411" i="4"/>
  <c r="P411" i="4" l="1"/>
  <c r="N411" i="4"/>
  <c r="Q411" i="4" s="1"/>
  <c r="AA411" i="4"/>
  <c r="AB411" i="4" s="1"/>
  <c r="R411" i="4"/>
  <c r="S411" i="4" l="1"/>
  <c r="G411" i="4"/>
  <c r="AC411" i="4"/>
  <c r="H412" i="4"/>
  <c r="K412" i="4" l="1"/>
  <c r="AD411" i="4"/>
  <c r="AE411" i="4" s="1"/>
  <c r="AF411" i="4"/>
  <c r="AG411" i="4"/>
  <c r="C412" i="4" s="1"/>
  <c r="E412" i="4" s="1"/>
  <c r="F412" i="4" s="1"/>
  <c r="AI411" i="4"/>
  <c r="AJ411" i="4" s="1"/>
  <c r="T411" i="4"/>
  <c r="AL412" i="4" l="1"/>
  <c r="AH411" i="4"/>
  <c r="D412" i="4" s="1"/>
  <c r="AK412" i="4"/>
  <c r="B412" i="4"/>
  <c r="O413" i="4"/>
  <c r="I412" i="4" l="1"/>
  <c r="L412" i="4"/>
  <c r="U412" i="4" s="1"/>
  <c r="V412" i="4" s="1"/>
  <c r="W412" i="4" l="1"/>
  <c r="X412" i="4" s="1"/>
  <c r="Y412" i="4"/>
  <c r="M412" i="4"/>
  <c r="Z412" i="4"/>
  <c r="N412" i="4" l="1"/>
  <c r="P412" i="4"/>
  <c r="AA412" i="4"/>
  <c r="AB412" i="4" s="1"/>
  <c r="R412" i="4"/>
  <c r="Q412" i="4" l="1"/>
  <c r="S412" i="4" s="1"/>
  <c r="G412" i="4"/>
  <c r="T412" i="4"/>
  <c r="AC412" i="4"/>
  <c r="H413" i="4"/>
  <c r="K413" i="4" l="1"/>
  <c r="AF412" i="4"/>
  <c r="AG412" i="4"/>
  <c r="C413" i="4" s="1"/>
  <c r="E413" i="4" s="1"/>
  <c r="F413" i="4" s="1"/>
  <c r="AD412" i="4"/>
  <c r="AE412" i="4" s="1"/>
  <c r="AI412" i="4"/>
  <c r="AJ412" i="4" s="1"/>
  <c r="AL413" i="4" l="1"/>
  <c r="AH412" i="4"/>
  <c r="D413" i="4" s="1"/>
  <c r="B413" i="4"/>
  <c r="AK413" i="4"/>
  <c r="O414" i="4"/>
  <c r="I413" i="4" l="1"/>
  <c r="L413" i="4"/>
  <c r="U413" i="4" s="1"/>
  <c r="V413" i="4" s="1"/>
  <c r="W413" i="4" l="1"/>
  <c r="X413" i="4" s="1"/>
  <c r="Y413" i="4"/>
  <c r="M413" i="4"/>
  <c r="Z413" i="4"/>
  <c r="N413" i="4" l="1"/>
  <c r="Q413" i="4" s="1"/>
  <c r="P413" i="4"/>
  <c r="AA413" i="4"/>
  <c r="AB413" i="4" s="1"/>
  <c r="R413" i="4"/>
  <c r="S413" i="4" l="1"/>
  <c r="T413" i="4" s="1"/>
  <c r="G413" i="4"/>
  <c r="AC413" i="4"/>
  <c r="H414" i="4"/>
  <c r="K414" i="4" l="1"/>
  <c r="AG413" i="4"/>
  <c r="C414" i="4" s="1"/>
  <c r="E414" i="4" s="1"/>
  <c r="F414" i="4" s="1"/>
  <c r="AI413" i="4"/>
  <c r="AJ413" i="4" s="1"/>
  <c r="AD413" i="4"/>
  <c r="AE413" i="4" s="1"/>
  <c r="AF413" i="4"/>
  <c r="AK414" i="4" l="1"/>
  <c r="AL414" i="4"/>
  <c r="AH413" i="4"/>
  <c r="D414" i="4" s="1"/>
  <c r="B414" i="4"/>
  <c r="O415" i="4"/>
  <c r="I414" i="4" l="1"/>
  <c r="L414" i="4"/>
  <c r="U414" i="4" s="1"/>
  <c r="V414" i="4" s="1"/>
  <c r="W414" i="4" l="1"/>
  <c r="X414" i="4" s="1"/>
  <c r="Y414" i="4"/>
  <c r="M414" i="4"/>
  <c r="Z414" i="4"/>
  <c r="P414" i="4" l="1"/>
  <c r="N414" i="4"/>
  <c r="Q414" i="4" s="1"/>
  <c r="AA414" i="4"/>
  <c r="AB414" i="4" s="1"/>
  <c r="R414" i="4"/>
  <c r="S414" i="4" l="1"/>
  <c r="T414" i="4"/>
  <c r="G414" i="4"/>
  <c r="AC414" i="4"/>
  <c r="H415" i="4"/>
  <c r="K415" i="4" l="1"/>
  <c r="AD414" i="4"/>
  <c r="AE414" i="4" s="1"/>
  <c r="AI414" i="4"/>
  <c r="AJ414" i="4" s="1"/>
  <c r="AG414" i="4"/>
  <c r="C415" i="4" s="1"/>
  <c r="E415" i="4" s="1"/>
  <c r="F415" i="4" s="1"/>
  <c r="AF414" i="4"/>
  <c r="AH414" i="4" l="1"/>
  <c r="D415" i="4" s="1"/>
  <c r="L415" i="4" s="1"/>
  <c r="U415" i="4" s="1"/>
  <c r="V415" i="4" s="1"/>
  <c r="AL415" i="4"/>
  <c r="AK415" i="4"/>
  <c r="B415" i="4"/>
  <c r="O416" i="4"/>
  <c r="M415" i="4" l="1"/>
  <c r="Y415" i="4"/>
  <c r="N415" i="4"/>
  <c r="G415" i="4" s="1"/>
  <c r="P415" i="4"/>
  <c r="I415" i="4"/>
  <c r="W415" i="4"/>
  <c r="X415" i="4" s="1"/>
  <c r="R415" i="4"/>
  <c r="Z415" i="4"/>
  <c r="AA415" i="4" l="1"/>
  <c r="AB415" i="4" s="1"/>
  <c r="Q415" i="4"/>
  <c r="S415" i="4" s="1"/>
  <c r="AC415" i="4"/>
  <c r="H416" i="4"/>
  <c r="K416" i="4" l="1"/>
  <c r="AI415" i="4"/>
  <c r="AJ415" i="4" s="1"/>
  <c r="AD415" i="4"/>
  <c r="AE415" i="4" s="1"/>
  <c r="AG415" i="4"/>
  <c r="C416" i="4" s="1"/>
  <c r="E416" i="4" s="1"/>
  <c r="F416" i="4" s="1"/>
  <c r="AF415" i="4"/>
  <c r="T415" i="4"/>
  <c r="AH415" i="4" l="1"/>
  <c r="D416" i="4" s="1"/>
  <c r="L416" i="4" s="1"/>
  <c r="U416" i="4" s="1"/>
  <c r="V416" i="4" s="1"/>
  <c r="AK416" i="4"/>
  <c r="B416" i="4"/>
  <c r="AL416" i="4"/>
  <c r="O417" i="4"/>
  <c r="M416" i="4" l="1"/>
  <c r="I416" i="4"/>
  <c r="P416" i="4"/>
  <c r="N416" i="4"/>
  <c r="Q416" i="4" s="1"/>
  <c r="W416" i="4"/>
  <c r="X416" i="4" s="1"/>
  <c r="Y416" i="4"/>
  <c r="R416" i="4"/>
  <c r="Z416" i="4"/>
  <c r="G416" i="4" l="1"/>
  <c r="S416" i="4"/>
  <c r="AA416" i="4"/>
  <c r="AB416" i="4" s="1"/>
  <c r="T416" i="4"/>
  <c r="H417" i="4"/>
  <c r="AC416" i="4"/>
  <c r="AI416" i="4" l="1"/>
  <c r="AJ416" i="4" s="1"/>
  <c r="AD416" i="4"/>
  <c r="AE416" i="4" s="1"/>
  <c r="AG416" i="4"/>
  <c r="C417" i="4" s="1"/>
  <c r="E417" i="4" s="1"/>
  <c r="F417" i="4" s="1"/>
  <c r="AF416" i="4"/>
  <c r="AH416" i="4" s="1"/>
  <c r="D417" i="4" s="1"/>
  <c r="K417" i="4"/>
  <c r="AL417" i="4"/>
  <c r="AK417" i="4"/>
  <c r="L417" i="4" l="1"/>
  <c r="U417" i="4" s="1"/>
  <c r="V417" i="4" s="1"/>
  <c r="B417" i="4"/>
  <c r="O418" i="4"/>
  <c r="W417" i="4" l="1"/>
  <c r="X417" i="4" s="1"/>
  <c r="Y417" i="4"/>
  <c r="I417" i="4"/>
  <c r="M417" i="4"/>
  <c r="Z417" i="4"/>
  <c r="N417" i="4" l="1"/>
  <c r="P417" i="4"/>
  <c r="AA417" i="4"/>
  <c r="AB417" i="4" s="1"/>
  <c r="R417" i="4"/>
  <c r="Q417" i="4" l="1"/>
  <c r="S417" i="4" s="1"/>
  <c r="T417" i="4" s="1"/>
  <c r="G417" i="4"/>
  <c r="AC417" i="4"/>
  <c r="H418" i="4"/>
  <c r="K418" i="4" l="1"/>
  <c r="AI417" i="4"/>
  <c r="AJ417" i="4" s="1"/>
  <c r="AD417" i="4"/>
  <c r="AE417" i="4" s="1"/>
  <c r="AG417" i="4"/>
  <c r="C418" i="4" s="1"/>
  <c r="E418" i="4" s="1"/>
  <c r="F418" i="4" s="1"/>
  <c r="AF417" i="4"/>
  <c r="AH417" i="4" l="1"/>
  <c r="D418" i="4" s="1"/>
  <c r="L418" i="4" s="1"/>
  <c r="U418" i="4" s="1"/>
  <c r="V418" i="4" s="1"/>
  <c r="W418" i="4" s="1"/>
  <c r="X418" i="4" s="1"/>
  <c r="B418" i="4"/>
  <c r="AL418" i="4"/>
  <c r="AK418" i="4"/>
  <c r="O419" i="4"/>
  <c r="M418" i="4" l="1"/>
  <c r="I418" i="4"/>
  <c r="Y418" i="4"/>
  <c r="P418" i="4"/>
  <c r="N418" i="4"/>
  <c r="G418" i="4" s="1"/>
  <c r="R418" i="4"/>
  <c r="Z418" i="4"/>
  <c r="AA418" i="4" l="1"/>
  <c r="AB418" i="4" s="1"/>
  <c r="Q418" i="4"/>
  <c r="S418" i="4" s="1"/>
  <c r="H419" i="4"/>
  <c r="AC418" i="4"/>
  <c r="K419" i="4" l="1"/>
  <c r="AD418" i="4"/>
  <c r="AE418" i="4" s="1"/>
  <c r="AI418" i="4"/>
  <c r="AJ418" i="4" s="1"/>
  <c r="AG418" i="4"/>
  <c r="C419" i="4" s="1"/>
  <c r="E419" i="4" s="1"/>
  <c r="F419" i="4" s="1"/>
  <c r="AF418" i="4"/>
  <c r="T418" i="4"/>
  <c r="AK419" i="4" l="1"/>
  <c r="AH418" i="4"/>
  <c r="D419" i="4" s="1"/>
  <c r="B419" i="4"/>
  <c r="AL419" i="4"/>
  <c r="O420" i="4"/>
  <c r="L419" i="4" l="1"/>
  <c r="U419" i="4" s="1"/>
  <c r="V419" i="4" s="1"/>
  <c r="I419" i="4"/>
  <c r="M419" i="4" l="1"/>
  <c r="P419" i="4" s="1"/>
  <c r="Y419" i="4"/>
  <c r="W419" i="4"/>
  <c r="X419" i="4" s="1"/>
  <c r="R419" i="4"/>
  <c r="Z419" i="4"/>
  <c r="N419" i="4" l="1"/>
  <c r="G419" i="4"/>
  <c r="AA419" i="4"/>
  <c r="AB419" i="4" s="1"/>
  <c r="Q419" i="4"/>
  <c r="S419" i="4" s="1"/>
  <c r="H420" i="4"/>
  <c r="AC419" i="4"/>
  <c r="K420" i="4" l="1"/>
  <c r="AD419" i="4"/>
  <c r="AE419" i="4" s="1"/>
  <c r="AI419" i="4"/>
  <c r="AJ419" i="4" s="1"/>
  <c r="AG419" i="4"/>
  <c r="C420" i="4" s="1"/>
  <c r="E420" i="4" s="1"/>
  <c r="F420" i="4" s="1"/>
  <c r="AF419" i="4"/>
  <c r="T419" i="4"/>
  <c r="AH419" i="4" l="1"/>
  <c r="D420" i="4" s="1"/>
  <c r="L420" i="4" s="1"/>
  <c r="U420" i="4" s="1"/>
  <c r="V420" i="4" s="1"/>
  <c r="AK420" i="4"/>
  <c r="AL420" i="4"/>
  <c r="B420" i="4"/>
  <c r="O421" i="4"/>
  <c r="M420" i="4" l="1"/>
  <c r="I420" i="4"/>
  <c r="W420" i="4"/>
  <c r="X420" i="4" s="1"/>
  <c r="Y420" i="4"/>
  <c r="P420" i="4"/>
  <c r="N420" i="4"/>
  <c r="G420" i="4"/>
  <c r="Z420" i="4"/>
  <c r="R420" i="4"/>
  <c r="AA420" i="4" l="1"/>
  <c r="AB420" i="4" s="1"/>
  <c r="Q420" i="4"/>
  <c r="S420" i="4" s="1"/>
  <c r="H421" i="4"/>
  <c r="AC420" i="4"/>
  <c r="K421" i="4" l="1"/>
  <c r="AD420" i="4"/>
  <c r="AE420" i="4" s="1"/>
  <c r="AI420" i="4"/>
  <c r="AJ420" i="4" s="1"/>
  <c r="AG420" i="4"/>
  <c r="C421" i="4" s="1"/>
  <c r="E421" i="4" s="1"/>
  <c r="F421" i="4" s="1"/>
  <c r="AF420" i="4"/>
  <c r="B421" i="4" s="1"/>
  <c r="T420" i="4"/>
  <c r="O422" i="4"/>
  <c r="AK421" i="4" l="1"/>
  <c r="AL421" i="4"/>
  <c r="AH420" i="4"/>
  <c r="D421" i="4" s="1"/>
  <c r="I421" i="4"/>
  <c r="L421" i="4" l="1"/>
  <c r="U421" i="4" s="1"/>
  <c r="V421" i="4" s="1"/>
  <c r="M421" i="4"/>
  <c r="P421" i="4" l="1"/>
  <c r="N421" i="4"/>
  <c r="Q421" i="4" s="1"/>
  <c r="Y421" i="4"/>
  <c r="W421" i="4"/>
  <c r="X421" i="4" s="1"/>
  <c r="R421" i="4"/>
  <c r="Z421" i="4"/>
  <c r="AA421" i="4" l="1"/>
  <c r="AB421" i="4" s="1"/>
  <c r="S421" i="4"/>
  <c r="G421" i="4"/>
  <c r="T421" i="4"/>
  <c r="AC421" i="4"/>
  <c r="H422" i="4"/>
  <c r="K422" i="4" l="1"/>
  <c r="AG421" i="4"/>
  <c r="C422" i="4" s="1"/>
  <c r="E422" i="4" s="1"/>
  <c r="F422" i="4" s="1"/>
  <c r="AF421" i="4"/>
  <c r="AD421" i="4"/>
  <c r="AE421" i="4" s="1"/>
  <c r="AI421" i="4"/>
  <c r="AJ421" i="4" s="1"/>
  <c r="AH421" i="4" l="1"/>
  <c r="D422" i="4" s="1"/>
  <c r="L422" i="4" s="1"/>
  <c r="U422" i="4" s="1"/>
  <c r="V422" i="4" s="1"/>
  <c r="AK422" i="4"/>
  <c r="AL422" i="4"/>
  <c r="B422" i="4"/>
  <c r="O423" i="4"/>
  <c r="Y422" i="4" l="1"/>
  <c r="W422" i="4"/>
  <c r="X422" i="4" s="1"/>
  <c r="I422" i="4"/>
  <c r="M422" i="4"/>
  <c r="Z422" i="4"/>
  <c r="AA422" i="4" l="1"/>
  <c r="AB422" i="4" s="1"/>
  <c r="N422" i="4"/>
  <c r="Q422" i="4" s="1"/>
  <c r="P422" i="4"/>
  <c r="R422" i="4"/>
  <c r="S422" i="4" l="1"/>
  <c r="T422" i="4"/>
  <c r="G422" i="4"/>
  <c r="AC422" i="4"/>
  <c r="H423" i="4"/>
  <c r="K423" i="4" l="1"/>
  <c r="AI422" i="4"/>
  <c r="AJ422" i="4" s="1"/>
  <c r="AD422" i="4"/>
  <c r="AE422" i="4" s="1"/>
  <c r="AG422" i="4"/>
  <c r="C423" i="4" s="1"/>
  <c r="E423" i="4" s="1"/>
  <c r="F423" i="4" s="1"/>
  <c r="AF422" i="4"/>
  <c r="AH422" i="4" l="1"/>
  <c r="D423" i="4" s="1"/>
  <c r="L423" i="4" s="1"/>
  <c r="U423" i="4" s="1"/>
  <c r="V423" i="4" s="1"/>
  <c r="Y423" i="4" s="1"/>
  <c r="AK423" i="4"/>
  <c r="B423" i="4"/>
  <c r="AL423" i="4"/>
  <c r="Z423" i="4"/>
  <c r="O424" i="4"/>
  <c r="M423" i="4" l="1"/>
  <c r="W423" i="4"/>
  <c r="X423" i="4" s="1"/>
  <c r="AA423" i="4" s="1"/>
  <c r="AB423" i="4" s="1"/>
  <c r="N423" i="4"/>
  <c r="Q423" i="4" s="1"/>
  <c r="P423" i="4"/>
  <c r="I423" i="4"/>
  <c r="R423" i="4"/>
  <c r="G423" i="4" l="1"/>
  <c r="S423" i="4"/>
  <c r="T423" i="4" s="1"/>
  <c r="H424" i="4"/>
  <c r="AC423" i="4"/>
  <c r="K424" i="4" l="1"/>
  <c r="AI423" i="4"/>
  <c r="AJ423" i="4" s="1"/>
  <c r="AG423" i="4"/>
  <c r="C424" i="4" s="1"/>
  <c r="E424" i="4" s="1"/>
  <c r="F424" i="4" s="1"/>
  <c r="AD423" i="4"/>
  <c r="AE423" i="4" s="1"/>
  <c r="AF423" i="4"/>
  <c r="AH423" i="4" l="1"/>
  <c r="D424" i="4" s="1"/>
  <c r="L424" i="4" s="1"/>
  <c r="U424" i="4" s="1"/>
  <c r="V424" i="4" s="1"/>
  <c r="AL424" i="4"/>
  <c r="AK424" i="4"/>
  <c r="B424" i="4"/>
  <c r="M424" i="4"/>
  <c r="O425" i="4"/>
  <c r="Y424" i="4" l="1"/>
  <c r="I424" i="4"/>
  <c r="N424" i="4"/>
  <c r="Q424" i="4" s="1"/>
  <c r="P424" i="4"/>
  <c r="W424" i="4"/>
  <c r="X424" i="4" s="1"/>
  <c r="Z424" i="4"/>
  <c r="R424" i="4"/>
  <c r="AA424" i="4" l="1"/>
  <c r="AB424" i="4" s="1"/>
  <c r="S424" i="4"/>
  <c r="T424" i="4"/>
  <c r="G424" i="4"/>
  <c r="H425" i="4"/>
  <c r="AC424" i="4"/>
  <c r="K425" i="4" l="1"/>
  <c r="AG424" i="4"/>
  <c r="C425" i="4" s="1"/>
  <c r="E425" i="4" s="1"/>
  <c r="F425" i="4" s="1"/>
  <c r="AI424" i="4"/>
  <c r="AJ424" i="4" s="1"/>
  <c r="AD424" i="4"/>
  <c r="AE424" i="4" s="1"/>
  <c r="AF424" i="4"/>
  <c r="AH424" i="4" l="1"/>
  <c r="D425" i="4" s="1"/>
  <c r="L425" i="4" s="1"/>
  <c r="U425" i="4" s="1"/>
  <c r="V425" i="4" s="1"/>
  <c r="AL425" i="4"/>
  <c r="B425" i="4"/>
  <c r="AK425" i="4"/>
  <c r="O426" i="4"/>
  <c r="I425" i="4" l="1"/>
  <c r="W425" i="4"/>
  <c r="X425" i="4" s="1"/>
  <c r="Y425" i="4"/>
  <c r="M425" i="4"/>
  <c r="Z425" i="4"/>
  <c r="N425" i="4" l="1"/>
  <c r="P425" i="4"/>
  <c r="AA425" i="4"/>
  <c r="AB425" i="4" s="1"/>
  <c r="Q425" i="4"/>
  <c r="R425" i="4"/>
  <c r="S425" i="4" l="1"/>
  <c r="G425" i="4"/>
  <c r="H426" i="4"/>
  <c r="AC425" i="4"/>
  <c r="K426" i="4" l="1"/>
  <c r="AF425" i="4"/>
  <c r="B426" i="4" s="1"/>
  <c r="AI425" i="4"/>
  <c r="AJ425" i="4" s="1"/>
  <c r="AD425" i="4"/>
  <c r="AE425" i="4" s="1"/>
  <c r="AG425" i="4"/>
  <c r="C426" i="4" s="1"/>
  <c r="E426" i="4" s="1"/>
  <c r="F426" i="4" s="1"/>
  <c r="T425" i="4"/>
  <c r="O427" i="4"/>
  <c r="AK426" i="4" l="1"/>
  <c r="AL426" i="4"/>
  <c r="I426" i="4"/>
  <c r="AH425" i="4"/>
  <c r="D426" i="4" s="1"/>
  <c r="L426" i="4" s="1"/>
  <c r="U426" i="4" s="1"/>
  <c r="V426" i="4" s="1"/>
  <c r="W426" i="4" s="1"/>
  <c r="X426" i="4" s="1"/>
  <c r="M426" i="4" l="1"/>
  <c r="Y426" i="4"/>
  <c r="P426" i="4"/>
  <c r="N426" i="4"/>
  <c r="Z426" i="4"/>
  <c r="R426" i="4"/>
  <c r="AA426" i="4" l="1"/>
  <c r="AB426" i="4" s="1"/>
  <c r="G426" i="4"/>
  <c r="Q426" i="4"/>
  <c r="S426" i="4" s="1"/>
  <c r="T426" i="4" s="1"/>
  <c r="AC426" i="4"/>
  <c r="H427" i="4"/>
  <c r="K427" i="4" l="1"/>
  <c r="AD426" i="4"/>
  <c r="AE426" i="4" s="1"/>
  <c r="AI426" i="4"/>
  <c r="AJ426" i="4" s="1"/>
  <c r="AG426" i="4"/>
  <c r="C427" i="4" s="1"/>
  <c r="E427" i="4" s="1"/>
  <c r="F427" i="4" s="1"/>
  <c r="AF426" i="4"/>
  <c r="B427" i="4" s="1"/>
  <c r="O428" i="4"/>
  <c r="AH426" i="4" l="1"/>
  <c r="D427" i="4" s="1"/>
  <c r="AK427" i="4"/>
  <c r="I427" i="4"/>
  <c r="AL427" i="4"/>
  <c r="L427" i="4" l="1"/>
  <c r="U427" i="4" s="1"/>
  <c r="V427" i="4" s="1"/>
  <c r="M427" i="4" l="1"/>
  <c r="N427" i="4" s="1"/>
  <c r="Q427" i="4" s="1"/>
  <c r="P427" i="4"/>
  <c r="W427" i="4"/>
  <c r="X427" i="4" s="1"/>
  <c r="Y427" i="4"/>
  <c r="R427" i="4"/>
  <c r="Z427" i="4"/>
  <c r="AA427" i="4" l="1"/>
  <c r="AB427" i="4" s="1"/>
  <c r="G427" i="4"/>
  <c r="S427" i="4"/>
  <c r="T427" i="4" s="1"/>
  <c r="AC427" i="4"/>
  <c r="H428" i="4"/>
  <c r="K428" i="4" l="1"/>
  <c r="AI427" i="4"/>
  <c r="AJ427" i="4" s="1"/>
  <c r="AD427" i="4"/>
  <c r="AE427" i="4" s="1"/>
  <c r="AG427" i="4"/>
  <c r="C428" i="4" s="1"/>
  <c r="E428" i="4" s="1"/>
  <c r="F428" i="4" s="1"/>
  <c r="AF427" i="4"/>
  <c r="B428" i="4" l="1"/>
  <c r="AH427" i="4"/>
  <c r="D428" i="4" s="1"/>
  <c r="AL428" i="4"/>
  <c r="AK428" i="4"/>
  <c r="O429" i="4"/>
  <c r="L428" i="4" l="1"/>
  <c r="U428" i="4" s="1"/>
  <c r="V428" i="4" s="1"/>
  <c r="I428" i="4"/>
  <c r="Y428" i="4" l="1"/>
  <c r="W428" i="4"/>
  <c r="X428" i="4" s="1"/>
  <c r="M428" i="4"/>
  <c r="Z428" i="4"/>
  <c r="P428" i="4" l="1"/>
  <c r="N428" i="4"/>
  <c r="Q428" i="4" s="1"/>
  <c r="AA428" i="4"/>
  <c r="AB428" i="4" s="1"/>
  <c r="R428" i="4"/>
  <c r="S428" i="4" l="1"/>
  <c r="G428" i="4"/>
  <c r="AC428" i="4"/>
  <c r="H429" i="4"/>
  <c r="K429" i="4" l="1"/>
  <c r="AI428" i="4"/>
  <c r="AJ428" i="4" s="1"/>
  <c r="AD428" i="4"/>
  <c r="AE428" i="4" s="1"/>
  <c r="AG428" i="4"/>
  <c r="C429" i="4" s="1"/>
  <c r="E429" i="4" s="1"/>
  <c r="F429" i="4" s="1"/>
  <c r="AF428" i="4"/>
  <c r="T428" i="4"/>
  <c r="AH428" i="4" l="1"/>
  <c r="D429" i="4" s="1"/>
  <c r="L429" i="4" s="1"/>
  <c r="U429" i="4" s="1"/>
  <c r="V429" i="4" s="1"/>
  <c r="AL429" i="4"/>
  <c r="B429" i="4"/>
  <c r="AK429" i="4"/>
  <c r="O430" i="4"/>
  <c r="M429" i="4" l="1"/>
  <c r="N429" i="4"/>
  <c r="P429" i="4"/>
  <c r="I429" i="4"/>
  <c r="Y429" i="4"/>
  <c r="W429" i="4"/>
  <c r="X429" i="4" s="1"/>
  <c r="Z429" i="4"/>
  <c r="R429" i="4"/>
  <c r="G429" i="4" l="1"/>
  <c r="AA429" i="4"/>
  <c r="AB429" i="4" s="1"/>
  <c r="Q429" i="4"/>
  <c r="S429" i="4" s="1"/>
  <c r="AC429" i="4"/>
  <c r="H430" i="4"/>
  <c r="K430" i="4" l="1"/>
  <c r="AD429" i="4"/>
  <c r="AE429" i="4" s="1"/>
  <c r="AI429" i="4"/>
  <c r="AJ429" i="4" s="1"/>
  <c r="AG429" i="4"/>
  <c r="C430" i="4" s="1"/>
  <c r="E430" i="4" s="1"/>
  <c r="F430" i="4" s="1"/>
  <c r="AF429" i="4"/>
  <c r="T429" i="4"/>
  <c r="AH429" i="4" l="1"/>
  <c r="D430" i="4" s="1"/>
  <c r="L430" i="4" s="1"/>
  <c r="U430" i="4" s="1"/>
  <c r="V430" i="4" s="1"/>
  <c r="AL430" i="4"/>
  <c r="AK430" i="4"/>
  <c r="B430" i="4"/>
  <c r="O431" i="4"/>
  <c r="M430" i="4" l="1"/>
  <c r="I430" i="4"/>
  <c r="Y430" i="4"/>
  <c r="P430" i="4"/>
  <c r="N430" i="4"/>
  <c r="G430" i="4" s="1"/>
  <c r="Q430" i="4"/>
  <c r="W430" i="4"/>
  <c r="X430" i="4" s="1"/>
  <c r="R430" i="4"/>
  <c r="Z430" i="4"/>
  <c r="AA430" i="4" l="1"/>
  <c r="AB430" i="4" s="1"/>
  <c r="S430" i="4"/>
  <c r="H431" i="4"/>
  <c r="AC430" i="4"/>
  <c r="AD430" i="4" l="1"/>
  <c r="AE430" i="4" s="1"/>
  <c r="AG430" i="4"/>
  <c r="C431" i="4" s="1"/>
  <c r="E431" i="4" s="1"/>
  <c r="F431" i="4" s="1"/>
  <c r="AI430" i="4"/>
  <c r="AJ430" i="4" s="1"/>
  <c r="AF430" i="4"/>
  <c r="K431" i="4"/>
  <c r="T430" i="4"/>
  <c r="AL431" i="4" l="1"/>
  <c r="AK431" i="4"/>
  <c r="B431" i="4"/>
  <c r="AH430" i="4"/>
  <c r="D431" i="4" s="1"/>
  <c r="O432" i="4"/>
  <c r="L431" i="4" l="1"/>
  <c r="U431" i="4" s="1"/>
  <c r="V431" i="4" s="1"/>
  <c r="I431" i="4"/>
  <c r="W431" i="4" l="1"/>
  <c r="X431" i="4" s="1"/>
  <c r="Y431" i="4"/>
  <c r="M431" i="4"/>
  <c r="Z431" i="4"/>
  <c r="AA431" i="4" l="1"/>
  <c r="AB431" i="4" s="1"/>
  <c r="N431" i="4"/>
  <c r="Q431" i="4" s="1"/>
  <c r="P431" i="4"/>
  <c r="R431" i="4"/>
  <c r="S431" i="4" l="1"/>
  <c r="G431" i="4"/>
  <c r="T431" i="4"/>
  <c r="AC431" i="4"/>
  <c r="H432" i="4"/>
  <c r="K432" i="4" l="1"/>
  <c r="AD431" i="4"/>
  <c r="AE431" i="4" s="1"/>
  <c r="AI431" i="4"/>
  <c r="AJ431" i="4" s="1"/>
  <c r="AG431" i="4"/>
  <c r="C432" i="4" s="1"/>
  <c r="E432" i="4" s="1"/>
  <c r="F432" i="4" s="1"/>
  <c r="AF431" i="4"/>
  <c r="AH431" i="4" l="1"/>
  <c r="D432" i="4" s="1"/>
  <c r="L432" i="4" s="1"/>
  <c r="U432" i="4" s="1"/>
  <c r="V432" i="4" s="1"/>
  <c r="AL432" i="4"/>
  <c r="B432" i="4"/>
  <c r="AK432" i="4"/>
  <c r="O433" i="4"/>
  <c r="W432" i="4" l="1"/>
  <c r="X432" i="4" s="1"/>
  <c r="M432" i="4"/>
  <c r="N432" i="4" s="1"/>
  <c r="I432" i="4"/>
  <c r="Y432" i="4"/>
  <c r="Z432" i="4"/>
  <c r="P432" i="4" l="1"/>
  <c r="Q432" i="4"/>
  <c r="G432" i="4"/>
  <c r="AA432" i="4"/>
  <c r="AB432" i="4" s="1"/>
  <c r="R432" i="4"/>
  <c r="S432" i="4" l="1"/>
  <c r="T432" i="4"/>
  <c r="H433" i="4"/>
  <c r="AC432" i="4"/>
  <c r="AI432" i="4" l="1"/>
  <c r="AJ432" i="4" s="1"/>
  <c r="AF432" i="4"/>
  <c r="AG432" i="4"/>
  <c r="C433" i="4" s="1"/>
  <c r="E433" i="4" s="1"/>
  <c r="F433" i="4" s="1"/>
  <c r="AD432" i="4"/>
  <c r="AE432" i="4" s="1"/>
  <c r="K433" i="4"/>
  <c r="AK433" i="4"/>
  <c r="AH432" i="4"/>
  <c r="D433" i="4" s="1"/>
  <c r="L433" i="4" s="1"/>
  <c r="U433" i="4" s="1"/>
  <c r="V433" i="4" s="1"/>
  <c r="B433" i="4"/>
  <c r="AL433" i="4"/>
  <c r="O434" i="4"/>
  <c r="M433" i="4" l="1"/>
  <c r="W433" i="4"/>
  <c r="X433" i="4" s="1"/>
  <c r="Y433" i="4"/>
  <c r="P433" i="4"/>
  <c r="N433" i="4"/>
  <c r="I433" i="4"/>
  <c r="R433" i="4"/>
  <c r="Z433" i="4"/>
  <c r="AA433" i="4" l="1"/>
  <c r="AB433" i="4" s="1"/>
  <c r="Q433" i="4"/>
  <c r="S433" i="4" s="1"/>
  <c r="G433" i="4"/>
  <c r="AC433" i="4"/>
  <c r="H434" i="4"/>
  <c r="K434" i="4" l="1"/>
  <c r="AI433" i="4"/>
  <c r="AJ433" i="4" s="1"/>
  <c r="AD433" i="4"/>
  <c r="AE433" i="4" s="1"/>
  <c r="AG433" i="4"/>
  <c r="C434" i="4" s="1"/>
  <c r="E434" i="4" s="1"/>
  <c r="F434" i="4" s="1"/>
  <c r="AF433" i="4"/>
  <c r="B434" i="4" s="1"/>
  <c r="T433" i="4"/>
  <c r="O435" i="4"/>
  <c r="I434" i="4" l="1"/>
  <c r="AH433" i="4"/>
  <c r="D434" i="4" s="1"/>
  <c r="AL434" i="4"/>
  <c r="AK434" i="4"/>
  <c r="L434" i="4" l="1"/>
  <c r="U434" i="4" s="1"/>
  <c r="V434" i="4" s="1"/>
  <c r="M434" i="4" l="1"/>
  <c r="P434" i="4"/>
  <c r="N434" i="4"/>
  <c r="Q434" i="4" s="1"/>
  <c r="Y434" i="4"/>
  <c r="W434" i="4"/>
  <c r="X434" i="4" s="1"/>
  <c r="Z434" i="4"/>
  <c r="R434" i="4"/>
  <c r="AA434" i="4" l="1"/>
  <c r="AB434" i="4" s="1"/>
  <c r="S434" i="4"/>
  <c r="T434" i="4" s="1"/>
  <c r="G434" i="4"/>
  <c r="H435" i="4"/>
  <c r="AC434" i="4"/>
  <c r="AI434" i="4" l="1"/>
  <c r="AJ434" i="4" s="1"/>
  <c r="AD434" i="4"/>
  <c r="AE434" i="4" s="1"/>
  <c r="AF434" i="4"/>
  <c r="AG434" i="4"/>
  <c r="C435" i="4" s="1"/>
  <c r="E435" i="4" s="1"/>
  <c r="F435" i="4" s="1"/>
  <c r="K435" i="4"/>
  <c r="AK435" i="4" l="1"/>
  <c r="B435" i="4"/>
  <c r="AH434" i="4"/>
  <c r="D435" i="4" s="1"/>
  <c r="AL435" i="4"/>
  <c r="O436" i="4"/>
  <c r="L435" i="4" l="1"/>
  <c r="U435" i="4" s="1"/>
  <c r="V435" i="4" s="1"/>
  <c r="I435" i="4"/>
  <c r="Y435" i="4" l="1"/>
  <c r="W435" i="4"/>
  <c r="X435" i="4" s="1"/>
  <c r="M435" i="4"/>
  <c r="Z435" i="4"/>
  <c r="P435" i="4" l="1"/>
  <c r="N435" i="4"/>
  <c r="AA435" i="4"/>
  <c r="AB435" i="4" s="1"/>
  <c r="R435" i="4"/>
  <c r="Q435" i="4" l="1"/>
  <c r="S435" i="4" s="1"/>
  <c r="G435" i="4"/>
  <c r="AC435" i="4"/>
  <c r="H436" i="4"/>
  <c r="K436" i="4" l="1"/>
  <c r="AG435" i="4"/>
  <c r="C436" i="4" s="1"/>
  <c r="E436" i="4" s="1"/>
  <c r="F436" i="4" s="1"/>
  <c r="AI435" i="4"/>
  <c r="AJ435" i="4" s="1"/>
  <c r="AD435" i="4"/>
  <c r="AE435" i="4" s="1"/>
  <c r="AF435" i="4"/>
  <c r="B436" i="4" s="1"/>
  <c r="T435" i="4"/>
  <c r="O437" i="4"/>
  <c r="AH435" i="4" l="1"/>
  <c r="D436" i="4" s="1"/>
  <c r="AK436" i="4"/>
  <c r="I436" i="4"/>
  <c r="AL436" i="4"/>
  <c r="L436" i="4" l="1"/>
  <c r="U436" i="4" s="1"/>
  <c r="V436" i="4" s="1"/>
  <c r="M436" i="4" l="1"/>
  <c r="N436" i="4"/>
  <c r="Q436" i="4" s="1"/>
  <c r="P436" i="4"/>
  <c r="W436" i="4"/>
  <c r="X436" i="4" s="1"/>
  <c r="Y436" i="4"/>
  <c r="Z436" i="4"/>
  <c r="R436" i="4"/>
  <c r="AA436" i="4" l="1"/>
  <c r="AB436" i="4" s="1"/>
  <c r="S436" i="4"/>
  <c r="G436" i="4"/>
  <c r="H437" i="4"/>
  <c r="AC436" i="4"/>
  <c r="AD436" i="4" l="1"/>
  <c r="AE436" i="4" s="1"/>
  <c r="AI436" i="4"/>
  <c r="AJ436" i="4" s="1"/>
  <c r="AG436" i="4"/>
  <c r="C437" i="4" s="1"/>
  <c r="E437" i="4" s="1"/>
  <c r="F437" i="4" s="1"/>
  <c r="AF436" i="4"/>
  <c r="B437" i="4" s="1"/>
  <c r="K437" i="4"/>
  <c r="T436" i="4"/>
  <c r="O438" i="4"/>
  <c r="AK437" i="4" l="1"/>
  <c r="AL437" i="4"/>
  <c r="AH436" i="4"/>
  <c r="D437" i="4" s="1"/>
  <c r="I437" i="4"/>
  <c r="L437" i="4" l="1"/>
  <c r="U437" i="4" s="1"/>
  <c r="V437" i="4" s="1"/>
  <c r="M437" i="4" l="1"/>
  <c r="Y437" i="4"/>
  <c r="W437" i="4"/>
  <c r="X437" i="4" s="1"/>
  <c r="P437" i="4"/>
  <c r="N437" i="4"/>
  <c r="Q437" i="4" s="1"/>
  <c r="Z437" i="4"/>
  <c r="R437" i="4"/>
  <c r="AA437" i="4" l="1"/>
  <c r="AB437" i="4" s="1"/>
  <c r="S437" i="4"/>
  <c r="T437" i="4" s="1"/>
  <c r="G437" i="4"/>
  <c r="H438" i="4"/>
  <c r="AC437" i="4"/>
  <c r="K438" i="4" l="1"/>
  <c r="AD437" i="4"/>
  <c r="AE437" i="4" s="1"/>
  <c r="AI437" i="4"/>
  <c r="AJ437" i="4" s="1"/>
  <c r="AF437" i="4"/>
  <c r="AG437" i="4"/>
  <c r="C438" i="4" s="1"/>
  <c r="E438" i="4" s="1"/>
  <c r="F438" i="4" s="1"/>
  <c r="AK438" i="4" l="1"/>
  <c r="AH437" i="4"/>
  <c r="D438" i="4" s="1"/>
  <c r="L438" i="4" s="1"/>
  <c r="U438" i="4" s="1"/>
  <c r="V438" i="4" s="1"/>
  <c r="B438" i="4"/>
  <c r="AL438" i="4"/>
  <c r="O439" i="4"/>
  <c r="M438" i="4" l="1"/>
  <c r="I438" i="4"/>
  <c r="W438" i="4"/>
  <c r="X438" i="4" s="1"/>
  <c r="P438" i="4"/>
  <c r="N438" i="4"/>
  <c r="Q438" i="4" s="1"/>
  <c r="Y438" i="4"/>
  <c r="R438" i="4"/>
  <c r="Z438" i="4"/>
  <c r="S438" i="4" l="1"/>
  <c r="AA438" i="4"/>
  <c r="AB438" i="4" s="1"/>
  <c r="G438" i="4"/>
  <c r="AC438" i="4"/>
  <c r="H439" i="4"/>
  <c r="K439" i="4" l="1"/>
  <c r="AI438" i="4"/>
  <c r="AJ438" i="4" s="1"/>
  <c r="AD438" i="4"/>
  <c r="AE438" i="4" s="1"/>
  <c r="AG438" i="4"/>
  <c r="C439" i="4" s="1"/>
  <c r="E439" i="4" s="1"/>
  <c r="F439" i="4" s="1"/>
  <c r="AF438" i="4"/>
  <c r="T438" i="4"/>
  <c r="AK439" i="4" l="1"/>
  <c r="B439" i="4"/>
  <c r="AH438" i="4"/>
  <c r="D439" i="4" s="1"/>
  <c r="AL439" i="4"/>
  <c r="O440" i="4"/>
  <c r="L439" i="4" l="1"/>
  <c r="U439" i="4" s="1"/>
  <c r="V439" i="4" s="1"/>
  <c r="I439" i="4"/>
  <c r="Y439" i="4" l="1"/>
  <c r="W439" i="4"/>
  <c r="X439" i="4" s="1"/>
  <c r="M439" i="4"/>
  <c r="Z439" i="4"/>
  <c r="N439" i="4" l="1"/>
  <c r="P439" i="4"/>
  <c r="AA439" i="4"/>
  <c r="AB439" i="4" s="1"/>
  <c r="R439" i="4"/>
  <c r="G439" i="4" l="1"/>
  <c r="Q439" i="4"/>
  <c r="S439" i="4" s="1"/>
  <c r="H440" i="4"/>
  <c r="AC439" i="4"/>
  <c r="K440" i="4" l="1"/>
  <c r="AD439" i="4"/>
  <c r="AE439" i="4" s="1"/>
  <c r="AI439" i="4"/>
  <c r="AJ439" i="4" s="1"/>
  <c r="AG439" i="4"/>
  <c r="C440" i="4" s="1"/>
  <c r="E440" i="4" s="1"/>
  <c r="F440" i="4" s="1"/>
  <c r="AF439" i="4"/>
  <c r="T439" i="4"/>
  <c r="AK440" i="4" l="1"/>
  <c r="B440" i="4"/>
  <c r="AH439" i="4"/>
  <c r="D440" i="4" s="1"/>
  <c r="AL440" i="4"/>
  <c r="O441" i="4"/>
  <c r="L440" i="4" l="1"/>
  <c r="U440" i="4" s="1"/>
  <c r="V440" i="4" s="1"/>
  <c r="I440" i="4"/>
  <c r="Y440" i="4" l="1"/>
  <c r="W440" i="4"/>
  <c r="X440" i="4" s="1"/>
  <c r="M440" i="4"/>
  <c r="Z440" i="4"/>
  <c r="N440" i="4" l="1"/>
  <c r="P440" i="4"/>
  <c r="Q440" i="4"/>
  <c r="AA440" i="4"/>
  <c r="AB440" i="4" s="1"/>
  <c r="R440" i="4"/>
  <c r="S440" i="4" l="1"/>
  <c r="T440" i="4" s="1"/>
  <c r="G440" i="4"/>
  <c r="H441" i="4"/>
  <c r="AC440" i="4"/>
  <c r="K441" i="4" l="1"/>
  <c r="AD440" i="4"/>
  <c r="AE440" i="4" s="1"/>
  <c r="AI440" i="4"/>
  <c r="AJ440" i="4" s="1"/>
  <c r="AG440" i="4"/>
  <c r="C441" i="4" s="1"/>
  <c r="E441" i="4" s="1"/>
  <c r="F441" i="4" s="1"/>
  <c r="AF440" i="4"/>
  <c r="B441" i="4" l="1"/>
  <c r="AH440" i="4"/>
  <c r="D441" i="4" s="1"/>
  <c r="AK441" i="4"/>
  <c r="AL441" i="4"/>
  <c r="O442" i="4"/>
  <c r="L441" i="4" l="1"/>
  <c r="U441" i="4" s="1"/>
  <c r="V441" i="4" s="1"/>
  <c r="I441" i="4"/>
  <c r="W441" i="4" l="1"/>
  <c r="X441" i="4" s="1"/>
  <c r="Y441" i="4"/>
  <c r="M441" i="4"/>
  <c r="Z441" i="4"/>
  <c r="P441" i="4" l="1"/>
  <c r="N441" i="4"/>
  <c r="AA441" i="4"/>
  <c r="AB441" i="4" s="1"/>
  <c r="R441" i="4"/>
  <c r="G441" i="4" l="1"/>
  <c r="Q441" i="4"/>
  <c r="S441" i="4" s="1"/>
  <c r="AC441" i="4"/>
  <c r="H442" i="4"/>
  <c r="K442" i="4" l="1"/>
  <c r="AD441" i="4"/>
  <c r="AE441" i="4" s="1"/>
  <c r="AI441" i="4"/>
  <c r="AJ441" i="4" s="1"/>
  <c r="AG441" i="4"/>
  <c r="C442" i="4" s="1"/>
  <c r="E442" i="4" s="1"/>
  <c r="F442" i="4" s="1"/>
  <c r="AF441" i="4"/>
  <c r="B442" i="4" s="1"/>
  <c r="T441" i="4"/>
  <c r="O443" i="4"/>
  <c r="I442" i="4" l="1"/>
  <c r="AL442" i="4"/>
  <c r="AH441" i="4"/>
  <c r="D442" i="4" s="1"/>
  <c r="AK442" i="4"/>
  <c r="L442" i="4" l="1"/>
  <c r="U442" i="4" s="1"/>
  <c r="V442" i="4" s="1"/>
  <c r="M442" i="4" l="1"/>
  <c r="P442" i="4"/>
  <c r="N442" i="4"/>
  <c r="Y442" i="4"/>
  <c r="W442" i="4"/>
  <c r="X442" i="4"/>
  <c r="Z442" i="4"/>
  <c r="R442" i="4"/>
  <c r="G442" i="4" l="1"/>
  <c r="Q442" i="4"/>
  <c r="S442" i="4" s="1"/>
  <c r="AA442" i="4"/>
  <c r="AB442" i="4" s="1"/>
  <c r="AC442" i="4"/>
  <c r="H443" i="4"/>
  <c r="K443" i="4" l="1"/>
  <c r="AI442" i="4"/>
  <c r="AJ442" i="4" s="1"/>
  <c r="AD442" i="4"/>
  <c r="AE442" i="4" s="1"/>
  <c r="AG442" i="4"/>
  <c r="C443" i="4" s="1"/>
  <c r="E443" i="4" s="1"/>
  <c r="F443" i="4" s="1"/>
  <c r="AF442" i="4"/>
  <c r="T442" i="4"/>
  <c r="AH442" i="4" l="1"/>
  <c r="D443" i="4" s="1"/>
  <c r="L443" i="4" s="1"/>
  <c r="U443" i="4" s="1"/>
  <c r="V443" i="4" s="1"/>
  <c r="B443" i="4"/>
  <c r="AK443" i="4"/>
  <c r="AL443" i="4"/>
  <c r="O444" i="4"/>
  <c r="Y443" i="4" l="1"/>
  <c r="W443" i="4"/>
  <c r="X443" i="4" s="1"/>
  <c r="I443" i="4"/>
  <c r="M443" i="4"/>
  <c r="Z443" i="4"/>
  <c r="N443" i="4" l="1"/>
  <c r="Q443" i="4" s="1"/>
  <c r="P443" i="4"/>
  <c r="AA443" i="4"/>
  <c r="AB443" i="4" s="1"/>
  <c r="R443" i="4"/>
  <c r="S443" i="4" l="1"/>
  <c r="G443" i="4"/>
  <c r="AC443" i="4"/>
  <c r="H444" i="4"/>
  <c r="K444" i="4" l="1"/>
  <c r="AI443" i="4"/>
  <c r="AJ443" i="4" s="1"/>
  <c r="AD443" i="4"/>
  <c r="AE443" i="4" s="1"/>
  <c r="AG443" i="4"/>
  <c r="C444" i="4" s="1"/>
  <c r="E444" i="4" s="1"/>
  <c r="F444" i="4" s="1"/>
  <c r="AF443" i="4"/>
  <c r="T443" i="4"/>
  <c r="AH443" i="4" l="1"/>
  <c r="D444" i="4" s="1"/>
  <c r="L444" i="4" s="1"/>
  <c r="U444" i="4" s="1"/>
  <c r="V444" i="4" s="1"/>
  <c r="B444" i="4"/>
  <c r="AK444" i="4"/>
  <c r="AL444" i="4"/>
  <c r="O445" i="4"/>
  <c r="M444" i="4" l="1"/>
  <c r="P444" i="4"/>
  <c r="N444" i="4"/>
  <c r="G444" i="4" s="1"/>
  <c r="I444" i="4"/>
  <c r="W444" i="4"/>
  <c r="X444" i="4" s="1"/>
  <c r="Y444" i="4"/>
  <c r="Z444" i="4"/>
  <c r="R444" i="4"/>
  <c r="Q444" i="4" l="1"/>
  <c r="S444" i="4"/>
  <c r="AA444" i="4"/>
  <c r="AB444" i="4" s="1"/>
  <c r="H445" i="4"/>
  <c r="AC444" i="4"/>
  <c r="K445" i="4" l="1"/>
  <c r="T444" i="4"/>
  <c r="AI444" i="4"/>
  <c r="AF444" i="4"/>
  <c r="AG444" i="4"/>
  <c r="C445" i="4" s="1"/>
  <c r="E445" i="4" s="1"/>
  <c r="F445" i="4" s="1"/>
  <c r="AD444" i="4"/>
  <c r="AE444" i="4" s="1"/>
  <c r="AH444" i="4" l="1"/>
  <c r="D445" i="4" s="1"/>
  <c r="B445" i="4"/>
  <c r="AJ444" i="4"/>
  <c r="AK445" i="4"/>
  <c r="AL445" i="4"/>
  <c r="O446" i="4"/>
  <c r="I445" i="4" l="1"/>
  <c r="L445" i="4"/>
  <c r="U445" i="4" s="1"/>
  <c r="V445" i="4" s="1"/>
  <c r="M445" i="4"/>
  <c r="N445" i="4" l="1"/>
  <c r="P445" i="4"/>
  <c r="Q445" i="4"/>
  <c r="Y445" i="4"/>
  <c r="W445" i="4"/>
  <c r="X445" i="4" s="1"/>
  <c r="R445" i="4"/>
  <c r="Z445" i="4"/>
  <c r="S445" i="4" l="1"/>
  <c r="AA445" i="4"/>
  <c r="AB445" i="4" s="1"/>
  <c r="G445" i="4"/>
  <c r="T445" i="4"/>
  <c r="H446" i="4"/>
  <c r="AC445" i="4"/>
  <c r="AF445" i="4" l="1"/>
  <c r="AI445" i="4"/>
  <c r="AJ445" i="4" s="1"/>
  <c r="AD445" i="4"/>
  <c r="AE445" i="4" s="1"/>
  <c r="AG445" i="4"/>
  <c r="C446" i="4" s="1"/>
  <c r="E446" i="4" s="1"/>
  <c r="F446" i="4" s="1"/>
  <c r="K446" i="4"/>
  <c r="B446" i="4"/>
  <c r="O447" i="4"/>
  <c r="AL446" i="4" l="1"/>
  <c r="I446" i="4"/>
  <c r="AK446" i="4"/>
  <c r="AH445" i="4"/>
  <c r="D446" i="4" s="1"/>
  <c r="L446" i="4" l="1"/>
  <c r="U446" i="4" s="1"/>
  <c r="V446" i="4" s="1"/>
  <c r="M446" i="4" l="1"/>
  <c r="P446" i="4"/>
  <c r="N446" i="4"/>
  <c r="Y446" i="4"/>
  <c r="W446" i="4"/>
  <c r="X446" i="4" s="1"/>
  <c r="Z446" i="4"/>
  <c r="R446" i="4"/>
  <c r="G446" i="4" l="1"/>
  <c r="AA446" i="4"/>
  <c r="AB446" i="4" s="1"/>
  <c r="Q446" i="4"/>
  <c r="S446" i="4" s="1"/>
  <c r="H447" i="4"/>
  <c r="AC446" i="4"/>
  <c r="AI446" i="4" l="1"/>
  <c r="AJ446" i="4" s="1"/>
  <c r="AG446" i="4"/>
  <c r="C447" i="4" s="1"/>
  <c r="E447" i="4" s="1"/>
  <c r="F447" i="4" s="1"/>
  <c r="AF446" i="4"/>
  <c r="AH446" i="4" s="1"/>
  <c r="D447" i="4" s="1"/>
  <c r="AD446" i="4"/>
  <c r="AE446" i="4" s="1"/>
  <c r="K447" i="4"/>
  <c r="AK447" i="4"/>
  <c r="AL447" i="4"/>
  <c r="T446" i="4"/>
  <c r="B447" i="4" l="1"/>
  <c r="L447" i="4"/>
  <c r="U447" i="4" s="1"/>
  <c r="V447" i="4" s="1"/>
  <c r="W447" i="4" s="1"/>
  <c r="X447" i="4" s="1"/>
  <c r="O448" i="4"/>
  <c r="Y447" i="4" l="1"/>
  <c r="I447" i="4"/>
  <c r="M447" i="4"/>
  <c r="Z447" i="4"/>
  <c r="AA447" i="4" l="1"/>
  <c r="AB447" i="4" s="1"/>
  <c r="N447" i="4"/>
  <c r="P447" i="4"/>
  <c r="R447" i="4"/>
  <c r="G447" i="4" l="1"/>
  <c r="Q447" i="4"/>
  <c r="S447" i="4" s="1"/>
  <c r="H448" i="4"/>
  <c r="AC447" i="4"/>
  <c r="K448" i="4" l="1"/>
  <c r="AD447" i="4"/>
  <c r="AE447" i="4" s="1"/>
  <c r="AI447" i="4"/>
  <c r="AJ447" i="4" s="1"/>
  <c r="AM447" i="4" s="1"/>
  <c r="AF447" i="4"/>
  <c r="B448" i="4" s="1"/>
  <c r="AG447" i="4"/>
  <c r="C448" i="4" s="1"/>
  <c r="E448" i="4" s="1"/>
  <c r="F448" i="4" s="1"/>
  <c r="T447" i="4"/>
  <c r="O449" i="4"/>
  <c r="AK448" i="4" l="1"/>
  <c r="I448" i="4"/>
  <c r="AL448" i="4"/>
  <c r="AH447" i="4"/>
  <c r="D448" i="4" s="1"/>
  <c r="L448" i="4" l="1"/>
  <c r="U448" i="4" s="1"/>
  <c r="V448" i="4" s="1"/>
  <c r="M448" i="4"/>
  <c r="N448" i="4" l="1"/>
  <c r="P448" i="4"/>
  <c r="Y448" i="4"/>
  <c r="W448" i="4"/>
  <c r="X448" i="4" s="1"/>
  <c r="R448" i="4"/>
  <c r="Z448" i="4"/>
  <c r="AA448" i="4" l="1"/>
  <c r="AB448" i="4" s="1"/>
  <c r="Q448" i="4"/>
  <c r="S448" i="4" s="1"/>
  <c r="G448" i="4"/>
  <c r="AC448" i="4"/>
  <c r="H449" i="4"/>
  <c r="K449" i="4" l="1"/>
  <c r="AI448" i="4"/>
  <c r="AJ448" i="4" s="1"/>
  <c r="AD448" i="4"/>
  <c r="AE448" i="4" s="1"/>
  <c r="AF448" i="4"/>
  <c r="AH448" i="4" s="1"/>
  <c r="D449" i="4" s="1"/>
  <c r="L449" i="4" s="1"/>
  <c r="U449" i="4" s="1"/>
  <c r="V449" i="4" s="1"/>
  <c r="AG448" i="4"/>
  <c r="C449" i="4" s="1"/>
  <c r="E449" i="4" s="1"/>
  <c r="F449" i="4" s="1"/>
  <c r="T448" i="4"/>
  <c r="AL449" i="4" l="1"/>
  <c r="AK449" i="4"/>
  <c r="B449" i="4"/>
  <c r="M449" i="4"/>
  <c r="O450" i="4"/>
  <c r="I449" i="4" l="1"/>
  <c r="Y449" i="4"/>
  <c r="W449" i="4"/>
  <c r="X449" i="4" s="1"/>
  <c r="P449" i="4"/>
  <c r="N449" i="4"/>
  <c r="Q449" i="4"/>
  <c r="G449" i="4"/>
  <c r="R449" i="4"/>
  <c r="Z449" i="4"/>
  <c r="S449" i="4" l="1"/>
  <c r="T449" i="4"/>
  <c r="AA449" i="4"/>
  <c r="AB449" i="4" s="1"/>
  <c r="H450" i="4"/>
  <c r="AC449" i="4"/>
  <c r="AI449" i="4" l="1"/>
  <c r="AJ449" i="4" s="1"/>
  <c r="AD449" i="4"/>
  <c r="AE449" i="4" s="1"/>
  <c r="AG449" i="4"/>
  <c r="C450" i="4" s="1"/>
  <c r="E450" i="4" s="1"/>
  <c r="F450" i="4" s="1"/>
  <c r="AF449" i="4"/>
  <c r="AH449" i="4" s="1"/>
  <c r="D450" i="4" s="1"/>
  <c r="K450" i="4"/>
  <c r="AL450" i="4"/>
  <c r="AK450" i="4"/>
  <c r="L450" i="4" l="1"/>
  <c r="U450" i="4" s="1"/>
  <c r="V450" i="4" s="1"/>
  <c r="B450" i="4"/>
  <c r="O451" i="4"/>
  <c r="I450" i="4" l="1"/>
  <c r="W450" i="4"/>
  <c r="X450" i="4" s="1"/>
  <c r="Y450" i="4"/>
  <c r="M450" i="4"/>
  <c r="Z450" i="4"/>
  <c r="N450" i="4" l="1"/>
  <c r="P450" i="4"/>
  <c r="Q450" i="4"/>
  <c r="AA450" i="4"/>
  <c r="AB450" i="4" s="1"/>
  <c r="R450" i="4"/>
  <c r="S450" i="4" l="1"/>
  <c r="G450" i="4"/>
  <c r="AC450" i="4"/>
  <c r="H451" i="4"/>
  <c r="K451" i="4" l="1"/>
  <c r="AF450" i="4"/>
  <c r="B451" i="4" s="1"/>
  <c r="AD450" i="4"/>
  <c r="AE450" i="4" s="1"/>
  <c r="AI450" i="4"/>
  <c r="AJ450" i="4" s="1"/>
  <c r="AG450" i="4"/>
  <c r="C451" i="4" s="1"/>
  <c r="E451" i="4" s="1"/>
  <c r="F451" i="4" s="1"/>
  <c r="T450" i="4"/>
  <c r="O452" i="4"/>
  <c r="AH450" i="4" l="1"/>
  <c r="D451" i="4" s="1"/>
  <c r="I451" i="4"/>
  <c r="AK451" i="4"/>
  <c r="AL451" i="4"/>
  <c r="L451" i="4" l="1"/>
  <c r="U451" i="4" s="1"/>
  <c r="V451" i="4" s="1"/>
  <c r="M451" i="4" l="1"/>
  <c r="Y451" i="4"/>
  <c r="W451" i="4"/>
  <c r="X451" i="4" s="1"/>
  <c r="Z451" i="4"/>
  <c r="AA451" i="4" l="1"/>
  <c r="AB451" i="4" s="1"/>
  <c r="P451" i="4"/>
  <c r="N451" i="4"/>
  <c r="R451" i="4"/>
  <c r="Q451" i="4" l="1"/>
  <c r="S451" i="4" s="1"/>
  <c r="G451" i="4"/>
  <c r="H452" i="4"/>
  <c r="AC451" i="4"/>
  <c r="K452" i="4" l="1"/>
  <c r="AG451" i="4"/>
  <c r="C452" i="4" s="1"/>
  <c r="E452" i="4" s="1"/>
  <c r="F452" i="4" s="1"/>
  <c r="AF451" i="4"/>
  <c r="AI451" i="4"/>
  <c r="AJ451" i="4" s="1"/>
  <c r="AD451" i="4"/>
  <c r="AE451" i="4" s="1"/>
  <c r="T451" i="4"/>
  <c r="AL452" i="4" l="1"/>
  <c r="AK452" i="4"/>
  <c r="AH451" i="4"/>
  <c r="D452" i="4" s="1"/>
  <c r="B452" i="4"/>
  <c r="O453" i="4"/>
  <c r="L452" i="4" l="1"/>
  <c r="U452" i="4" s="1"/>
  <c r="V452" i="4" s="1"/>
  <c r="M452" i="4"/>
  <c r="I452" i="4"/>
  <c r="N452" i="4" l="1"/>
  <c r="P452" i="4"/>
  <c r="W452" i="4"/>
  <c r="X452" i="4" s="1"/>
  <c r="Y452" i="4"/>
  <c r="R452" i="4"/>
  <c r="Z452" i="4"/>
  <c r="AA452" i="4" l="1"/>
  <c r="AB452" i="4" s="1"/>
  <c r="Q452" i="4"/>
  <c r="S452" i="4" s="1"/>
  <c r="T452" i="4" s="1"/>
  <c r="G452" i="4"/>
  <c r="AC452" i="4"/>
  <c r="H453" i="4"/>
  <c r="K453" i="4" l="1"/>
  <c r="AI452" i="4"/>
  <c r="AJ452" i="4" s="1"/>
  <c r="AG452" i="4"/>
  <c r="C453" i="4" s="1"/>
  <c r="E453" i="4" s="1"/>
  <c r="F453" i="4" s="1"/>
  <c r="AD452" i="4"/>
  <c r="AE452" i="4" s="1"/>
  <c r="AF452" i="4"/>
  <c r="AL453" i="4" l="1"/>
  <c r="AH452" i="4"/>
  <c r="D453" i="4" s="1"/>
  <c r="AK453" i="4"/>
  <c r="B453" i="4"/>
  <c r="O454" i="4"/>
  <c r="L453" i="4" l="1"/>
  <c r="U453" i="4" s="1"/>
  <c r="V453" i="4" s="1"/>
  <c r="I453" i="4"/>
  <c r="W453" i="4" l="1"/>
  <c r="X453" i="4" s="1"/>
  <c r="Y453" i="4"/>
  <c r="M453" i="4"/>
  <c r="Z453" i="4"/>
  <c r="N453" i="4" l="1"/>
  <c r="Q453" i="4" s="1"/>
  <c r="P453" i="4"/>
  <c r="AA453" i="4"/>
  <c r="AB453" i="4" s="1"/>
  <c r="R453" i="4"/>
  <c r="S453" i="4" l="1"/>
  <c r="T453" i="4" s="1"/>
  <c r="G453" i="4"/>
  <c r="AC453" i="4"/>
  <c r="H454" i="4"/>
  <c r="K454" i="4" l="1"/>
  <c r="AI453" i="4"/>
  <c r="AJ453" i="4" s="1"/>
  <c r="AD453" i="4"/>
  <c r="AE453" i="4" s="1"/>
  <c r="AG453" i="4"/>
  <c r="C454" i="4" s="1"/>
  <c r="E454" i="4" s="1"/>
  <c r="F454" i="4" s="1"/>
  <c r="AF453" i="4"/>
  <c r="AH453" i="4" l="1"/>
  <c r="D454" i="4" s="1"/>
  <c r="AK454" i="4"/>
  <c r="B454" i="4"/>
  <c r="L454" i="4"/>
  <c r="U454" i="4" s="1"/>
  <c r="V454" i="4" s="1"/>
  <c r="AL454" i="4"/>
  <c r="O455" i="4"/>
  <c r="Y454" i="4" l="1"/>
  <c r="W454" i="4"/>
  <c r="X454" i="4" s="1"/>
  <c r="I454" i="4"/>
  <c r="M454" i="4"/>
  <c r="Z454" i="4"/>
  <c r="AA454" i="4" l="1"/>
  <c r="AB454" i="4" s="1"/>
  <c r="N454" i="4"/>
  <c r="P454" i="4"/>
  <c r="R454" i="4"/>
  <c r="Q454" i="4" l="1"/>
  <c r="S454" i="4" s="1"/>
  <c r="T454" i="4"/>
  <c r="G454" i="4"/>
  <c r="AC454" i="4"/>
  <c r="H455" i="4"/>
  <c r="K455" i="4" l="1"/>
  <c r="AG454" i="4"/>
  <c r="C455" i="4" s="1"/>
  <c r="E455" i="4" s="1"/>
  <c r="F455" i="4" s="1"/>
  <c r="AI454" i="4"/>
  <c r="AJ454" i="4" s="1"/>
  <c r="AD454" i="4"/>
  <c r="AE454" i="4" s="1"/>
  <c r="AF454" i="4"/>
  <c r="AH454" i="4" l="1"/>
  <c r="D455" i="4" s="1"/>
  <c r="L455" i="4" s="1"/>
  <c r="U455" i="4" s="1"/>
  <c r="V455" i="4" s="1"/>
  <c r="AL455" i="4"/>
  <c r="B455" i="4"/>
  <c r="AK455" i="4"/>
  <c r="M455" i="4"/>
  <c r="O456" i="4"/>
  <c r="W455" i="4" l="1"/>
  <c r="X455" i="4" s="1"/>
  <c r="I455" i="4"/>
  <c r="N455" i="4"/>
  <c r="G455" i="4" s="1"/>
  <c r="P455" i="4"/>
  <c r="Y455" i="4"/>
  <c r="R455" i="4"/>
  <c r="Z455" i="4"/>
  <c r="AA455" i="4" l="1"/>
  <c r="AB455" i="4" s="1"/>
  <c r="Q455" i="4"/>
  <c r="S455" i="4" s="1"/>
  <c r="H456" i="4"/>
  <c r="AC455" i="4"/>
  <c r="K456" i="4" l="1"/>
  <c r="AI455" i="4"/>
  <c r="AJ455" i="4" s="1"/>
  <c r="AD455" i="4"/>
  <c r="AE455" i="4" s="1"/>
  <c r="AG455" i="4"/>
  <c r="C456" i="4" s="1"/>
  <c r="E456" i="4" s="1"/>
  <c r="F456" i="4" s="1"/>
  <c r="AF455" i="4"/>
  <c r="T455" i="4"/>
  <c r="AH455" i="4" l="1"/>
  <c r="D456" i="4" s="1"/>
  <c r="L456" i="4" s="1"/>
  <c r="U456" i="4" s="1"/>
  <c r="V456" i="4" s="1"/>
  <c r="AK456" i="4"/>
  <c r="B456" i="4"/>
  <c r="AL456" i="4"/>
  <c r="O457" i="4"/>
  <c r="M456" i="4" l="1"/>
  <c r="N456" i="4"/>
  <c r="P456" i="4"/>
  <c r="Q456" i="4"/>
  <c r="I456" i="4"/>
  <c r="Y456" i="4"/>
  <c r="W456" i="4"/>
  <c r="X456" i="4" s="1"/>
  <c r="G456" i="4"/>
  <c r="R456" i="4"/>
  <c r="Z456" i="4"/>
  <c r="AA456" i="4" l="1"/>
  <c r="AB456" i="4" s="1"/>
  <c r="S456" i="4"/>
  <c r="H457" i="4"/>
  <c r="AC456" i="4"/>
  <c r="K457" i="4" l="1"/>
  <c r="AD456" i="4"/>
  <c r="AE456" i="4" s="1"/>
  <c r="AI456" i="4"/>
  <c r="AJ456" i="4" s="1"/>
  <c r="AG456" i="4"/>
  <c r="C457" i="4" s="1"/>
  <c r="E457" i="4" s="1"/>
  <c r="F457" i="4" s="1"/>
  <c r="AF456" i="4"/>
  <c r="T456" i="4"/>
  <c r="AH456" i="4" l="1"/>
  <c r="D457" i="4" s="1"/>
  <c r="L457" i="4" s="1"/>
  <c r="U457" i="4" s="1"/>
  <c r="V457" i="4" s="1"/>
  <c r="AK457" i="4"/>
  <c r="AL457" i="4"/>
  <c r="B457" i="4"/>
  <c r="O458" i="4"/>
  <c r="M457" i="4" l="1"/>
  <c r="N457" i="4" s="1"/>
  <c r="I457" i="4"/>
  <c r="W457" i="4"/>
  <c r="X457" i="4" s="1"/>
  <c r="Y457" i="4"/>
  <c r="P457" i="4"/>
  <c r="Z457" i="4"/>
  <c r="R457" i="4"/>
  <c r="Q457" i="4" l="1"/>
  <c r="G457" i="4"/>
  <c r="AA457" i="4"/>
  <c r="AB457" i="4" s="1"/>
  <c r="S457" i="4"/>
  <c r="T457" i="4" s="1"/>
  <c r="H458" i="4"/>
  <c r="AC457" i="4"/>
  <c r="K458" i="4" l="1"/>
  <c r="AK458" i="4"/>
  <c r="AL458" i="4"/>
  <c r="AD457" i="4"/>
  <c r="AE457" i="4" s="1"/>
  <c r="AI457" i="4"/>
  <c r="AJ457" i="4" s="1"/>
  <c r="AG457" i="4"/>
  <c r="C458" i="4" s="1"/>
  <c r="E458" i="4" s="1"/>
  <c r="F458" i="4" s="1"/>
  <c r="AF457" i="4"/>
  <c r="AH457" i="4" s="1"/>
  <c r="D458" i="4" s="1"/>
  <c r="L458" i="4" l="1"/>
  <c r="U458" i="4" s="1"/>
  <c r="V458" i="4" s="1"/>
  <c r="B458" i="4"/>
  <c r="O459" i="4"/>
  <c r="I458" i="4" l="1"/>
  <c r="W458" i="4"/>
  <c r="X458" i="4" s="1"/>
  <c r="Y458" i="4"/>
  <c r="M458" i="4"/>
  <c r="Z458" i="4"/>
  <c r="AA458" i="4" l="1"/>
  <c r="AB458" i="4" s="1"/>
  <c r="N458" i="4"/>
  <c r="Q458" i="4" s="1"/>
  <c r="P458" i="4"/>
  <c r="R458" i="4"/>
  <c r="S458" i="4" l="1"/>
  <c r="T458" i="4"/>
  <c r="G458" i="4"/>
  <c r="AC458" i="4"/>
  <c r="H459" i="4"/>
  <c r="K459" i="4" l="1"/>
  <c r="AI458" i="4"/>
  <c r="AJ458" i="4" s="1"/>
  <c r="AG458" i="4"/>
  <c r="C459" i="4" s="1"/>
  <c r="E459" i="4" s="1"/>
  <c r="F459" i="4" s="1"/>
  <c r="AD458" i="4"/>
  <c r="AE458" i="4" s="1"/>
  <c r="AF458" i="4"/>
  <c r="AK459" i="4" l="1"/>
  <c r="B459" i="4"/>
  <c r="AH458" i="4"/>
  <c r="D459" i="4" s="1"/>
  <c r="AL459" i="4"/>
  <c r="O460" i="4"/>
  <c r="L459" i="4" l="1"/>
  <c r="U459" i="4" s="1"/>
  <c r="V459" i="4" s="1"/>
  <c r="M459" i="4"/>
  <c r="I459" i="4"/>
  <c r="P459" i="4" l="1"/>
  <c r="N459" i="4"/>
  <c r="Q459" i="4" s="1"/>
  <c r="W459" i="4"/>
  <c r="X459" i="4" s="1"/>
  <c r="Y459" i="4"/>
  <c r="R459" i="4"/>
  <c r="Z459" i="4"/>
  <c r="AA459" i="4" l="1"/>
  <c r="AB459" i="4" s="1"/>
  <c r="G459" i="4"/>
  <c r="S459" i="4"/>
  <c r="AC459" i="4"/>
  <c r="H460" i="4"/>
  <c r="K460" i="4" l="1"/>
  <c r="AD459" i="4"/>
  <c r="AE459" i="4" s="1"/>
  <c r="AI459" i="4"/>
  <c r="AJ459" i="4" s="1"/>
  <c r="AG459" i="4"/>
  <c r="C460" i="4" s="1"/>
  <c r="E460" i="4" s="1"/>
  <c r="F460" i="4" s="1"/>
  <c r="AF459" i="4"/>
  <c r="T459" i="4"/>
  <c r="AH459" i="4" l="1"/>
  <c r="D460" i="4" s="1"/>
  <c r="L460" i="4" s="1"/>
  <c r="U460" i="4" s="1"/>
  <c r="V460" i="4" s="1"/>
  <c r="AL460" i="4"/>
  <c r="AK460" i="4"/>
  <c r="B460" i="4"/>
  <c r="O461" i="4"/>
  <c r="M460" i="4" l="1"/>
  <c r="N460" i="4" s="1"/>
  <c r="Q460" i="4" s="1"/>
  <c r="P460" i="4"/>
  <c r="I460" i="4"/>
  <c r="W460" i="4"/>
  <c r="X460" i="4" s="1"/>
  <c r="Y460" i="4"/>
  <c r="G460" i="4"/>
  <c r="Z460" i="4"/>
  <c r="R460" i="4"/>
  <c r="S460" i="4" l="1"/>
  <c r="AA460" i="4"/>
  <c r="AB460" i="4" s="1"/>
  <c r="T460" i="4"/>
  <c r="H461" i="4"/>
  <c r="AC460" i="4"/>
  <c r="AD460" i="4" l="1"/>
  <c r="AE460" i="4" s="1"/>
  <c r="AI460" i="4"/>
  <c r="AJ460" i="4" s="1"/>
  <c r="AG460" i="4"/>
  <c r="C461" i="4" s="1"/>
  <c r="E461" i="4" s="1"/>
  <c r="F461" i="4" s="1"/>
  <c r="AF460" i="4"/>
  <c r="AH460" i="4" s="1"/>
  <c r="D461" i="4" s="1"/>
  <c r="K461" i="4"/>
  <c r="AK461" i="4"/>
  <c r="B461" i="4" l="1"/>
  <c r="AL461" i="4"/>
  <c r="L461" i="4"/>
  <c r="U461" i="4" s="1"/>
  <c r="V461" i="4" s="1"/>
  <c r="I461" i="4"/>
  <c r="O462" i="4"/>
  <c r="W461" i="4" l="1"/>
  <c r="X461" i="4" s="1"/>
  <c r="Y461" i="4"/>
  <c r="M461" i="4"/>
  <c r="Z461" i="4"/>
  <c r="AA461" i="4" l="1"/>
  <c r="AB461" i="4" s="1"/>
  <c r="P461" i="4"/>
  <c r="N461" i="4"/>
  <c r="Q461" i="4" s="1"/>
  <c r="R461" i="4"/>
  <c r="S461" i="4" l="1"/>
  <c r="G461" i="4"/>
  <c r="T461" i="4"/>
  <c r="AC461" i="4"/>
  <c r="H462" i="4"/>
  <c r="K462" i="4" l="1"/>
  <c r="AI461" i="4"/>
  <c r="AJ461" i="4" s="1"/>
  <c r="AD461" i="4"/>
  <c r="AE461" i="4" s="1"/>
  <c r="AG461" i="4"/>
  <c r="C462" i="4" s="1"/>
  <c r="E462" i="4" s="1"/>
  <c r="F462" i="4" s="1"/>
  <c r="AF461" i="4"/>
  <c r="B462" i="4" s="1"/>
  <c r="O463" i="4"/>
  <c r="I462" i="4" l="1"/>
  <c r="AH461" i="4"/>
  <c r="D462" i="4" s="1"/>
  <c r="AL462" i="4"/>
  <c r="AK462" i="4"/>
  <c r="L462" i="4" l="1"/>
  <c r="U462" i="4" s="1"/>
  <c r="V462" i="4" s="1"/>
  <c r="Y462" i="4" l="1"/>
  <c r="W462" i="4"/>
  <c r="X462" i="4" s="1"/>
  <c r="M462" i="4"/>
  <c r="Z462" i="4"/>
  <c r="N462" i="4" l="1"/>
  <c r="Q462" i="4" s="1"/>
  <c r="P462" i="4"/>
  <c r="AA462" i="4"/>
  <c r="AB462" i="4" s="1"/>
  <c r="R462" i="4"/>
  <c r="S462" i="4" l="1"/>
  <c r="G462" i="4"/>
  <c r="H463" i="4"/>
  <c r="AC462" i="4"/>
  <c r="K463" i="4" l="1"/>
  <c r="AD462" i="4"/>
  <c r="AE462" i="4" s="1"/>
  <c r="AI462" i="4"/>
  <c r="AJ462" i="4" s="1"/>
  <c r="AF462" i="4"/>
  <c r="AG462" i="4"/>
  <c r="C463" i="4" s="1"/>
  <c r="E463" i="4" s="1"/>
  <c r="F463" i="4" s="1"/>
  <c r="T462" i="4"/>
  <c r="B463" i="4" l="1"/>
  <c r="AH462" i="4"/>
  <c r="D463" i="4" s="1"/>
  <c r="AL463" i="4"/>
  <c r="AK463" i="4"/>
  <c r="O464" i="4"/>
  <c r="L463" i="4" l="1"/>
  <c r="U463" i="4" s="1"/>
  <c r="V463" i="4" s="1"/>
  <c r="I463" i="4"/>
  <c r="M463" i="4" l="1"/>
  <c r="Y463" i="4"/>
  <c r="W463" i="4"/>
  <c r="X463" i="4" s="1"/>
  <c r="Z463" i="4"/>
  <c r="AA463" i="4" l="1"/>
  <c r="AB463" i="4" s="1"/>
  <c r="N463" i="4"/>
  <c r="Q463" i="4" s="1"/>
  <c r="P463" i="4"/>
  <c r="R463" i="4"/>
  <c r="S463" i="4" l="1"/>
  <c r="G463" i="4"/>
  <c r="AC463" i="4"/>
  <c r="H464" i="4"/>
  <c r="K464" i="4" l="1"/>
  <c r="AI463" i="4"/>
  <c r="AJ463" i="4" s="1"/>
  <c r="AD463" i="4"/>
  <c r="AE463" i="4" s="1"/>
  <c r="AG463" i="4"/>
  <c r="C464" i="4" s="1"/>
  <c r="E464" i="4" s="1"/>
  <c r="F464" i="4" s="1"/>
  <c r="AF463" i="4"/>
  <c r="T463" i="4"/>
  <c r="AH463" i="4" l="1"/>
  <c r="D464" i="4" s="1"/>
  <c r="L464" i="4" s="1"/>
  <c r="U464" i="4" s="1"/>
  <c r="V464" i="4" s="1"/>
  <c r="AL464" i="4"/>
  <c r="AK464" i="4"/>
  <c r="B464" i="4"/>
  <c r="O465" i="4"/>
  <c r="M464" i="4" l="1"/>
  <c r="I464" i="4"/>
  <c r="Y464" i="4"/>
  <c r="P464" i="4"/>
  <c r="N464" i="4"/>
  <c r="W464" i="4"/>
  <c r="X464" i="4" s="1"/>
  <c r="Z464" i="4"/>
  <c r="R464" i="4"/>
  <c r="AA464" i="4" l="1"/>
  <c r="AB464" i="4" s="1"/>
  <c r="Q464" i="4"/>
  <c r="S464" i="4" s="1"/>
  <c r="G464" i="4"/>
  <c r="H465" i="4"/>
  <c r="AC464" i="4"/>
  <c r="AI464" i="4" l="1"/>
  <c r="AJ464" i="4" s="1"/>
  <c r="AD464" i="4"/>
  <c r="AE464" i="4" s="1"/>
  <c r="AG464" i="4"/>
  <c r="C465" i="4" s="1"/>
  <c r="E465" i="4" s="1"/>
  <c r="F465" i="4" s="1"/>
  <c r="AF464" i="4"/>
  <c r="K465" i="4"/>
  <c r="AK465" i="4"/>
  <c r="T464" i="4"/>
  <c r="AL465" i="4" l="1"/>
  <c r="B465" i="4"/>
  <c r="AH464" i="4"/>
  <c r="D465" i="4" s="1"/>
  <c r="O466" i="4"/>
  <c r="L465" i="4" l="1"/>
  <c r="U465" i="4" s="1"/>
  <c r="V465" i="4" s="1"/>
  <c r="I465" i="4"/>
  <c r="M465" i="4" l="1"/>
  <c r="P465" i="4" s="1"/>
  <c r="Y465" i="4"/>
  <c r="W465" i="4"/>
  <c r="X465" i="4" s="1"/>
  <c r="R465" i="4"/>
  <c r="Z465" i="4"/>
  <c r="N465" i="4" l="1"/>
  <c r="AA465" i="4"/>
  <c r="AB465" i="4" s="1"/>
  <c r="Q465" i="4"/>
  <c r="S465" i="4" s="1"/>
  <c r="G465" i="4"/>
  <c r="AC465" i="4"/>
  <c r="H466" i="4"/>
  <c r="AI465" i="4" l="1"/>
  <c r="AJ465" i="4" s="1"/>
  <c r="AG465" i="4"/>
  <c r="C466" i="4" s="1"/>
  <c r="E466" i="4" s="1"/>
  <c r="F466" i="4" s="1"/>
  <c r="AD465" i="4"/>
  <c r="AE465" i="4" s="1"/>
  <c r="AF465" i="4"/>
  <c r="B466" i="4" s="1"/>
  <c r="K466" i="4"/>
  <c r="T465" i="4"/>
  <c r="O467" i="4"/>
  <c r="AL466" i="4" l="1"/>
  <c r="AH465" i="4"/>
  <c r="D466" i="4" s="1"/>
  <c r="I466" i="4"/>
  <c r="AK466" i="4"/>
  <c r="L466" i="4" l="1"/>
  <c r="U466" i="4" s="1"/>
  <c r="V466" i="4" s="1"/>
  <c r="M466" i="4" l="1"/>
  <c r="W466" i="4"/>
  <c r="X466" i="4" s="1"/>
  <c r="Y466" i="4"/>
  <c r="Z466" i="4"/>
  <c r="AA466" i="4" l="1"/>
  <c r="AB466" i="4" s="1"/>
  <c r="N466" i="4"/>
  <c r="P466" i="4"/>
  <c r="R466" i="4"/>
  <c r="Q466" i="4" l="1"/>
  <c r="S466" i="4" s="1"/>
  <c r="T466" i="4" s="1"/>
  <c r="G466" i="4"/>
  <c r="AC466" i="4"/>
  <c r="H467" i="4"/>
  <c r="K467" i="4" l="1"/>
  <c r="AF466" i="4"/>
  <c r="AI466" i="4"/>
  <c r="AJ466" i="4" s="1"/>
  <c r="AD466" i="4"/>
  <c r="AE466" i="4" s="1"/>
  <c r="AG466" i="4"/>
  <c r="C467" i="4" s="1"/>
  <c r="E467" i="4" s="1"/>
  <c r="F467" i="4" s="1"/>
  <c r="AK467" i="4" l="1"/>
  <c r="B467" i="4"/>
  <c r="AH466" i="4"/>
  <c r="D467" i="4" s="1"/>
  <c r="AL467" i="4"/>
  <c r="O468" i="4"/>
  <c r="L467" i="4" l="1"/>
  <c r="U467" i="4" s="1"/>
  <c r="V467" i="4" s="1"/>
  <c r="I467" i="4"/>
  <c r="W467" i="4" l="1"/>
  <c r="X467" i="4" s="1"/>
  <c r="Y467" i="4"/>
  <c r="M467" i="4"/>
  <c r="Z467" i="4"/>
  <c r="AA467" i="4" l="1"/>
  <c r="AB467" i="4" s="1"/>
  <c r="N467" i="4"/>
  <c r="Q467" i="4" s="1"/>
  <c r="P467" i="4"/>
  <c r="R467" i="4"/>
  <c r="S467" i="4" l="1"/>
  <c r="T467" i="4" s="1"/>
  <c r="G467" i="4"/>
  <c r="AC467" i="4"/>
  <c r="H468" i="4"/>
  <c r="K468" i="4" l="1"/>
  <c r="AI467" i="4"/>
  <c r="AJ467" i="4" s="1"/>
  <c r="AD467" i="4"/>
  <c r="AE467" i="4" s="1"/>
  <c r="AG467" i="4"/>
  <c r="C468" i="4" s="1"/>
  <c r="E468" i="4" s="1"/>
  <c r="F468" i="4" s="1"/>
  <c r="AF467" i="4"/>
  <c r="AH467" i="4" l="1"/>
  <c r="D468" i="4" s="1"/>
  <c r="L468" i="4" s="1"/>
  <c r="U468" i="4" s="1"/>
  <c r="V468" i="4" s="1"/>
  <c r="AL468" i="4"/>
  <c r="AK468" i="4"/>
  <c r="B468" i="4"/>
  <c r="O469" i="4"/>
  <c r="Y468" i="4" l="1"/>
  <c r="M468" i="4"/>
  <c r="P468" i="4" s="1"/>
  <c r="I468" i="4"/>
  <c r="N468" i="4"/>
  <c r="W468" i="4"/>
  <c r="X468" i="4" s="1"/>
  <c r="R468" i="4"/>
  <c r="Z468" i="4"/>
  <c r="AA468" i="4" l="1"/>
  <c r="AB468" i="4" s="1"/>
  <c r="Q468" i="4"/>
  <c r="S468" i="4" s="1"/>
  <c r="G468" i="4"/>
  <c r="AC468" i="4"/>
  <c r="H469" i="4"/>
  <c r="K469" i="4" l="1"/>
  <c r="AG468" i="4"/>
  <c r="C469" i="4" s="1"/>
  <c r="E469" i="4" s="1"/>
  <c r="F469" i="4" s="1"/>
  <c r="AI468" i="4"/>
  <c r="AJ468" i="4" s="1"/>
  <c r="AD468" i="4"/>
  <c r="AE468" i="4" s="1"/>
  <c r="AF468" i="4"/>
  <c r="T468" i="4"/>
  <c r="AL469" i="4" l="1"/>
  <c r="AK469" i="4"/>
  <c r="AH468" i="4"/>
  <c r="D469" i="4" s="1"/>
  <c r="B469" i="4"/>
  <c r="O470" i="4"/>
  <c r="L469" i="4" l="1"/>
  <c r="U469" i="4" s="1"/>
  <c r="V469" i="4" s="1"/>
  <c r="I469" i="4"/>
  <c r="Y469" i="4" l="1"/>
  <c r="W469" i="4"/>
  <c r="X469" i="4" s="1"/>
  <c r="M469" i="4"/>
  <c r="Z469" i="4"/>
  <c r="P469" i="4" l="1"/>
  <c r="N469" i="4"/>
  <c r="AA469" i="4"/>
  <c r="AB469" i="4" s="1"/>
  <c r="R469" i="4"/>
  <c r="Q469" i="4" l="1"/>
  <c r="S469" i="4" s="1"/>
  <c r="G469" i="4"/>
  <c r="H470" i="4"/>
  <c r="AC469" i="4"/>
  <c r="K470" i="4" l="1"/>
  <c r="AD469" i="4"/>
  <c r="AE469" i="4" s="1"/>
  <c r="AI469" i="4"/>
  <c r="AJ469" i="4" s="1"/>
  <c r="AG469" i="4"/>
  <c r="C470" i="4" s="1"/>
  <c r="E470" i="4" s="1"/>
  <c r="F470" i="4" s="1"/>
  <c r="AF469" i="4"/>
  <c r="T469" i="4"/>
  <c r="AH469" i="4" l="1"/>
  <c r="D470" i="4" s="1"/>
  <c r="L470" i="4" s="1"/>
  <c r="U470" i="4" s="1"/>
  <c r="V470" i="4" s="1"/>
  <c r="B470" i="4"/>
  <c r="AK470" i="4"/>
  <c r="AL470" i="4"/>
  <c r="O471" i="4"/>
  <c r="M470" i="4" l="1"/>
  <c r="Y470" i="4"/>
  <c r="N470" i="4"/>
  <c r="P470" i="4"/>
  <c r="W470" i="4"/>
  <c r="X470" i="4" s="1"/>
  <c r="I470" i="4"/>
  <c r="Z470" i="4"/>
  <c r="R470" i="4"/>
  <c r="AA470" i="4" l="1"/>
  <c r="AB470" i="4" s="1"/>
  <c r="G470" i="4"/>
  <c r="Q470" i="4"/>
  <c r="S470" i="4" s="1"/>
  <c r="T470" i="4" s="1"/>
  <c r="AC470" i="4"/>
  <c r="H471" i="4"/>
  <c r="K471" i="4" l="1"/>
  <c r="AI470" i="4"/>
  <c r="AJ470" i="4" s="1"/>
  <c r="AG470" i="4"/>
  <c r="C471" i="4" s="1"/>
  <c r="E471" i="4" s="1"/>
  <c r="F471" i="4" s="1"/>
  <c r="AD470" i="4"/>
  <c r="AE470" i="4" s="1"/>
  <c r="AF470" i="4"/>
  <c r="AL471" i="4" l="1"/>
  <c r="B471" i="4"/>
  <c r="AH470" i="4"/>
  <c r="D471" i="4" s="1"/>
  <c r="AK471" i="4"/>
  <c r="O472" i="4"/>
  <c r="L471" i="4" l="1"/>
  <c r="U471" i="4" s="1"/>
  <c r="V471" i="4" s="1"/>
  <c r="M471" i="4"/>
  <c r="I471" i="4"/>
  <c r="N471" i="4" l="1"/>
  <c r="P471" i="4"/>
  <c r="W471" i="4"/>
  <c r="X471" i="4" s="1"/>
  <c r="Y471" i="4"/>
  <c r="Z471" i="4"/>
  <c r="R471" i="4"/>
  <c r="AA471" i="4" l="1"/>
  <c r="AB471" i="4" s="1"/>
  <c r="Q471" i="4"/>
  <c r="S471" i="4" s="1"/>
  <c r="T471" i="4" s="1"/>
  <c r="G471" i="4"/>
  <c r="AC471" i="4"/>
  <c r="H472" i="4"/>
  <c r="AD471" i="4" l="1"/>
  <c r="AE471" i="4" s="1"/>
  <c r="AI471" i="4"/>
  <c r="AJ471" i="4" s="1"/>
  <c r="AG471" i="4"/>
  <c r="C472" i="4" s="1"/>
  <c r="E472" i="4" s="1"/>
  <c r="F472" i="4" s="1"/>
  <c r="AF471" i="4"/>
  <c r="AH471" i="4" s="1"/>
  <c r="D472" i="4" s="1"/>
  <c r="L472" i="4" s="1"/>
  <c r="U472" i="4" s="1"/>
  <c r="V472" i="4" s="1"/>
  <c r="K472" i="4"/>
  <c r="AK472" i="4"/>
  <c r="AL472" i="4"/>
  <c r="B472" i="4" l="1"/>
  <c r="Y472" i="4"/>
  <c r="M472" i="4"/>
  <c r="I472" i="4"/>
  <c r="O473" i="4"/>
  <c r="Z472" i="4"/>
  <c r="W472" i="4" l="1"/>
  <c r="X472" i="4" s="1"/>
  <c r="AA472" i="4" s="1"/>
  <c r="AB472" i="4" s="1"/>
  <c r="P472" i="4"/>
  <c r="N472" i="4"/>
  <c r="R472" i="4"/>
  <c r="Q472" i="4" l="1"/>
  <c r="S472" i="4" s="1"/>
  <c r="T472" i="4"/>
  <c r="G472" i="4"/>
  <c r="AC472" i="4"/>
  <c r="H473" i="4"/>
  <c r="K473" i="4" l="1"/>
  <c r="AD472" i="4"/>
  <c r="AE472" i="4" s="1"/>
  <c r="AI472" i="4"/>
  <c r="AJ472" i="4" s="1"/>
  <c r="AG472" i="4"/>
  <c r="C473" i="4" s="1"/>
  <c r="E473" i="4" s="1"/>
  <c r="F473" i="4" s="1"/>
  <c r="AF472" i="4"/>
  <c r="AH472" i="4" l="1"/>
  <c r="D473" i="4" s="1"/>
  <c r="L473" i="4" s="1"/>
  <c r="U473" i="4" s="1"/>
  <c r="V473" i="4" s="1"/>
  <c r="AK473" i="4"/>
  <c r="AL473" i="4"/>
  <c r="B473" i="4"/>
  <c r="O474" i="4"/>
  <c r="M473" i="4" l="1"/>
  <c r="I473" i="4"/>
  <c r="W473" i="4"/>
  <c r="X473" i="4" s="1"/>
  <c r="N473" i="4"/>
  <c r="P473" i="4"/>
  <c r="Y473" i="4"/>
  <c r="Z473" i="4"/>
  <c r="R473" i="4"/>
  <c r="AA473" i="4" l="1"/>
  <c r="AB473" i="4" s="1"/>
  <c r="Q473" i="4"/>
  <c r="S473" i="4" s="1"/>
  <c r="T473" i="4" s="1"/>
  <c r="G473" i="4"/>
  <c r="AC473" i="4"/>
  <c r="H474" i="4"/>
  <c r="K474" i="4" l="1"/>
  <c r="AD473" i="4"/>
  <c r="AE473" i="4" s="1"/>
  <c r="AI473" i="4"/>
  <c r="AJ473" i="4" s="1"/>
  <c r="AG473" i="4"/>
  <c r="C474" i="4" s="1"/>
  <c r="E474" i="4" s="1"/>
  <c r="F474" i="4" s="1"/>
  <c r="AF473" i="4"/>
  <c r="AL474" i="4" l="1"/>
  <c r="AK474" i="4"/>
  <c r="B474" i="4"/>
  <c r="AH473" i="4"/>
  <c r="D474" i="4" s="1"/>
  <c r="O475" i="4"/>
  <c r="I474" i="4" l="1"/>
  <c r="L474" i="4"/>
  <c r="U474" i="4" s="1"/>
  <c r="V474" i="4" s="1"/>
  <c r="M474" i="4" l="1"/>
  <c r="Y474" i="4"/>
  <c r="W474" i="4"/>
  <c r="X474" i="4" s="1"/>
  <c r="Z474" i="4"/>
  <c r="P474" i="4" l="1"/>
  <c r="N474" i="4"/>
  <c r="AA474" i="4"/>
  <c r="AB474" i="4" s="1"/>
  <c r="R474" i="4"/>
  <c r="Q474" i="4" l="1"/>
  <c r="S474" i="4" s="1"/>
  <c r="T474" i="4" s="1"/>
  <c r="G474" i="4"/>
  <c r="H475" i="4"/>
  <c r="AC474" i="4"/>
  <c r="K475" i="4" l="1"/>
  <c r="AD474" i="4"/>
  <c r="AE474" i="4" s="1"/>
  <c r="AI474" i="4"/>
  <c r="AJ474" i="4" s="1"/>
  <c r="AG474" i="4"/>
  <c r="C475" i="4" s="1"/>
  <c r="E475" i="4" s="1"/>
  <c r="F475" i="4" s="1"/>
  <c r="AF474" i="4"/>
  <c r="AH474" i="4" l="1"/>
  <c r="D475" i="4" s="1"/>
  <c r="L475" i="4" s="1"/>
  <c r="U475" i="4" s="1"/>
  <c r="V475" i="4" s="1"/>
  <c r="AL475" i="4"/>
  <c r="B475" i="4"/>
  <c r="AK475" i="4"/>
  <c r="O476" i="4"/>
  <c r="W475" i="4" l="1"/>
  <c r="X475" i="4" s="1"/>
  <c r="M475" i="4"/>
  <c r="N475" i="4" s="1"/>
  <c r="G475" i="4" s="1"/>
  <c r="I475" i="4"/>
  <c r="Y475" i="4"/>
  <c r="Z475" i="4"/>
  <c r="P475" i="4" l="1"/>
  <c r="Q475" i="4"/>
  <c r="AA475" i="4"/>
  <c r="AB475" i="4" s="1"/>
  <c r="R475" i="4"/>
  <c r="S475" i="4" l="1"/>
  <c r="AC475" i="4"/>
  <c r="H476" i="4"/>
  <c r="K476" i="4" l="1"/>
  <c r="AG475" i="4"/>
  <c r="C476" i="4" s="1"/>
  <c r="E476" i="4" s="1"/>
  <c r="F476" i="4" s="1"/>
  <c r="AF475" i="4"/>
  <c r="AI475" i="4"/>
  <c r="AJ475" i="4" s="1"/>
  <c r="AD475" i="4"/>
  <c r="AE475" i="4" s="1"/>
  <c r="T475" i="4"/>
  <c r="AH475" i="4"/>
  <c r="D476" i="4" s="1"/>
  <c r="L476" i="4" s="1"/>
  <c r="U476" i="4" s="1"/>
  <c r="V476" i="4" s="1"/>
  <c r="Y476" i="4" s="1"/>
  <c r="B476" i="4"/>
  <c r="O477" i="4"/>
  <c r="Z476" i="4"/>
  <c r="AL476" i="4" l="1"/>
  <c r="AK476" i="4"/>
  <c r="W476" i="4"/>
  <c r="X476" i="4" s="1"/>
  <c r="AA476" i="4" s="1"/>
  <c r="AB476" i="4" s="1"/>
  <c r="M476" i="4"/>
  <c r="P476" i="4" s="1"/>
  <c r="I476" i="4"/>
  <c r="R476" i="4"/>
  <c r="N476" i="4" l="1"/>
  <c r="G476" i="4" s="1"/>
  <c r="Q476" i="4" l="1"/>
  <c r="S476" i="4" s="1"/>
  <c r="H477" i="4"/>
  <c r="AC476" i="4"/>
  <c r="K477" i="4" l="1"/>
  <c r="AF476" i="4"/>
  <c r="AI476" i="4"/>
  <c r="AJ476" i="4" s="1"/>
  <c r="AD476" i="4"/>
  <c r="AE476" i="4" s="1"/>
  <c r="AG476" i="4"/>
  <c r="C477" i="4" s="1"/>
  <c r="E477" i="4" s="1"/>
  <c r="F477" i="4" s="1"/>
  <c r="T476" i="4"/>
  <c r="AH476" i="4"/>
  <c r="D477" i="4" s="1"/>
  <c r="L477" i="4" s="1"/>
  <c r="U477" i="4" s="1"/>
  <c r="V477" i="4" s="1"/>
  <c r="AK477" i="4"/>
  <c r="B477" i="4"/>
  <c r="O478" i="4"/>
  <c r="AL477" i="4" l="1"/>
  <c r="M477" i="4"/>
  <c r="P477" i="4" s="1"/>
  <c r="Y477" i="4"/>
  <c r="N477" i="4"/>
  <c r="I477" i="4"/>
  <c r="W477" i="4"/>
  <c r="X477" i="4" s="1"/>
  <c r="Z477" i="4"/>
  <c r="R477" i="4"/>
  <c r="AA477" i="4" l="1"/>
  <c r="AB477" i="4" s="1"/>
  <c r="G477" i="4"/>
  <c r="Q477" i="4"/>
  <c r="S477" i="4" s="1"/>
  <c r="T477" i="4" s="1"/>
  <c r="AC477" i="4"/>
  <c r="H478" i="4"/>
  <c r="K478" i="4" l="1"/>
  <c r="AD477" i="4"/>
  <c r="AE477" i="4" s="1"/>
  <c r="AG477" i="4"/>
  <c r="C478" i="4" s="1"/>
  <c r="E478" i="4" s="1"/>
  <c r="F478" i="4" s="1"/>
  <c r="AI477" i="4"/>
  <c r="AJ477" i="4" s="1"/>
  <c r="AF477" i="4"/>
  <c r="AH477" i="4" l="1"/>
  <c r="D478" i="4" s="1"/>
  <c r="L478" i="4" s="1"/>
  <c r="U478" i="4" s="1"/>
  <c r="V478" i="4" s="1"/>
  <c r="AK478" i="4"/>
  <c r="B478" i="4"/>
  <c r="AL478" i="4"/>
  <c r="O479" i="4"/>
  <c r="M478" i="4" l="1"/>
  <c r="I478" i="4"/>
  <c r="Y478" i="4"/>
  <c r="W478" i="4"/>
  <c r="X478" i="4" s="1"/>
  <c r="Z478" i="4"/>
  <c r="AA478" i="4" l="1"/>
  <c r="AB478" i="4" s="1"/>
  <c r="P478" i="4"/>
  <c r="N478" i="4"/>
  <c r="R478" i="4"/>
  <c r="G478" i="4" l="1"/>
  <c r="Q478" i="4"/>
  <c r="S478" i="4" s="1"/>
  <c r="H479" i="4"/>
  <c r="AC478" i="4"/>
  <c r="K479" i="4" l="1"/>
  <c r="AI478" i="4"/>
  <c r="AJ478" i="4" s="1"/>
  <c r="AD478" i="4"/>
  <c r="AE478" i="4" s="1"/>
  <c r="AG478" i="4"/>
  <c r="C479" i="4" s="1"/>
  <c r="E479" i="4" s="1"/>
  <c r="F479" i="4" s="1"/>
  <c r="AF478" i="4"/>
  <c r="T478" i="4"/>
  <c r="AH478" i="4" l="1"/>
  <c r="D479" i="4" s="1"/>
  <c r="B479" i="4"/>
  <c r="AK479" i="4"/>
  <c r="AL479" i="4"/>
  <c r="O480" i="4"/>
  <c r="I479" i="4" l="1"/>
  <c r="L479" i="4"/>
  <c r="U479" i="4" s="1"/>
  <c r="V479" i="4" s="1"/>
  <c r="M479" i="4" l="1"/>
  <c r="Y479" i="4"/>
  <c r="W479" i="4"/>
  <c r="X479" i="4" s="1"/>
  <c r="Z479" i="4"/>
  <c r="N479" i="4" l="1"/>
  <c r="P479" i="4"/>
  <c r="AA479" i="4"/>
  <c r="AB479" i="4" s="1"/>
  <c r="R479" i="4"/>
  <c r="G479" i="4" l="1"/>
  <c r="Q479" i="4"/>
  <c r="S479" i="4" s="1"/>
  <c r="T479" i="4" s="1"/>
  <c r="H480" i="4"/>
  <c r="AC479" i="4"/>
  <c r="K480" i="4" l="1"/>
  <c r="AI479" i="4"/>
  <c r="AJ479" i="4" s="1"/>
  <c r="AD479" i="4"/>
  <c r="AE479" i="4" s="1"/>
  <c r="AG479" i="4"/>
  <c r="C480" i="4" s="1"/>
  <c r="E480" i="4" s="1"/>
  <c r="F480" i="4" s="1"/>
  <c r="AF479" i="4"/>
  <c r="B480" i="4" s="1"/>
  <c r="O481" i="4"/>
  <c r="I480" i="4" l="1"/>
  <c r="AH479" i="4"/>
  <c r="D480" i="4" s="1"/>
  <c r="AK480" i="4"/>
  <c r="AL480" i="4"/>
  <c r="L480" i="4" l="1"/>
  <c r="U480" i="4" s="1"/>
  <c r="V480" i="4" s="1"/>
  <c r="M480" i="4" l="1"/>
  <c r="Y480" i="4"/>
  <c r="W480" i="4"/>
  <c r="X480" i="4" s="1"/>
  <c r="Z480" i="4"/>
  <c r="AA480" i="4" l="1"/>
  <c r="AB480" i="4" s="1"/>
  <c r="N480" i="4"/>
  <c r="P480" i="4"/>
  <c r="R480" i="4"/>
  <c r="G480" i="4" l="1"/>
  <c r="Q480" i="4"/>
  <c r="S480" i="4" s="1"/>
  <c r="AC480" i="4"/>
  <c r="H481" i="4"/>
  <c r="K481" i="4" l="1"/>
  <c r="AI480" i="4"/>
  <c r="AJ480" i="4" s="1"/>
  <c r="AD480" i="4"/>
  <c r="AE480" i="4" s="1"/>
  <c r="AF480" i="4"/>
  <c r="AG480" i="4"/>
  <c r="C481" i="4" s="1"/>
  <c r="E481" i="4" s="1"/>
  <c r="F481" i="4" s="1"/>
  <c r="T480" i="4"/>
  <c r="AK481" i="4" l="1"/>
  <c r="B481" i="4"/>
  <c r="AH480" i="4"/>
  <c r="D481" i="4" s="1"/>
  <c r="AL481" i="4"/>
  <c r="O482" i="4"/>
  <c r="L481" i="4" l="1"/>
  <c r="U481" i="4" s="1"/>
  <c r="V481" i="4" s="1"/>
  <c r="I481" i="4"/>
  <c r="M481" i="4" l="1"/>
  <c r="N481" i="4"/>
  <c r="P481" i="4"/>
  <c r="Y481" i="4"/>
  <c r="W481" i="4"/>
  <c r="X481" i="4" s="1"/>
  <c r="R481" i="4"/>
  <c r="Z481" i="4"/>
  <c r="AA481" i="4" l="1"/>
  <c r="AB481" i="4" s="1"/>
  <c r="G481" i="4"/>
  <c r="Q481" i="4"/>
  <c r="S481" i="4" s="1"/>
  <c r="AC481" i="4"/>
  <c r="H482" i="4"/>
  <c r="K482" i="4" l="1"/>
  <c r="AI481" i="4"/>
  <c r="AJ481" i="4" s="1"/>
  <c r="AD481" i="4"/>
  <c r="AE481" i="4" s="1"/>
  <c r="AG481" i="4"/>
  <c r="C482" i="4" s="1"/>
  <c r="E482" i="4" s="1"/>
  <c r="F482" i="4" s="1"/>
  <c r="AF481" i="4"/>
  <c r="T481" i="4"/>
  <c r="AK482" i="4" l="1"/>
  <c r="AL482" i="4"/>
  <c r="B482" i="4"/>
  <c r="AH481" i="4"/>
  <c r="D482" i="4" s="1"/>
  <c r="O483" i="4"/>
  <c r="I482" i="4" l="1"/>
  <c r="L482" i="4"/>
  <c r="U482" i="4" s="1"/>
  <c r="V482" i="4" s="1"/>
  <c r="M482" i="4" l="1"/>
  <c r="P482" i="4"/>
  <c r="N482" i="4"/>
  <c r="Y482" i="4"/>
  <c r="W482" i="4"/>
  <c r="X482" i="4" s="1"/>
  <c r="R482" i="4"/>
  <c r="Z482" i="4"/>
  <c r="AA482" i="4" l="1"/>
  <c r="AB482" i="4" s="1"/>
  <c r="Q482" i="4"/>
  <c r="S482" i="4" s="1"/>
  <c r="T482" i="4" s="1"/>
  <c r="G482" i="4"/>
  <c r="H483" i="4"/>
  <c r="AC482" i="4"/>
  <c r="AI482" i="4" l="1"/>
  <c r="AJ482" i="4" s="1"/>
  <c r="AD482" i="4"/>
  <c r="AE482" i="4" s="1"/>
  <c r="AG482" i="4"/>
  <c r="C483" i="4" s="1"/>
  <c r="E483" i="4" s="1"/>
  <c r="F483" i="4" s="1"/>
  <c r="AF482" i="4"/>
  <c r="B483" i="4" s="1"/>
  <c r="K483" i="4"/>
  <c r="AL483" i="4"/>
  <c r="O484" i="4"/>
  <c r="I483" i="4" l="1"/>
  <c r="AK483" i="4"/>
  <c r="AH482" i="4"/>
  <c r="D483" i="4" s="1"/>
  <c r="L483" i="4" l="1"/>
  <c r="U483" i="4" s="1"/>
  <c r="V483" i="4" s="1"/>
  <c r="M483" i="4" l="1"/>
  <c r="N483" i="4"/>
  <c r="Q483" i="4" s="1"/>
  <c r="P483" i="4"/>
  <c r="W483" i="4"/>
  <c r="X483" i="4" s="1"/>
  <c r="Y483" i="4"/>
  <c r="R483" i="4"/>
  <c r="Z483" i="4"/>
  <c r="AA483" i="4" l="1"/>
  <c r="AB483" i="4" s="1"/>
  <c r="S483" i="4"/>
  <c r="T483" i="4"/>
  <c r="G483" i="4"/>
  <c r="AC483" i="4"/>
  <c r="H484" i="4"/>
  <c r="K484" i="4" l="1"/>
  <c r="AF483" i="4"/>
  <c r="AI483" i="4"/>
  <c r="AJ483" i="4" s="1"/>
  <c r="AD483" i="4"/>
  <c r="AE483" i="4" s="1"/>
  <c r="AG483" i="4"/>
  <c r="C484" i="4" s="1"/>
  <c r="E484" i="4" s="1"/>
  <c r="F484" i="4" s="1"/>
  <c r="AK484" i="4" l="1"/>
  <c r="AL484" i="4"/>
  <c r="AH483" i="4"/>
  <c r="D484" i="4" s="1"/>
  <c r="B484" i="4"/>
  <c r="O485" i="4"/>
  <c r="L484" i="4" l="1"/>
  <c r="U484" i="4" s="1"/>
  <c r="V484" i="4" s="1"/>
  <c r="I484" i="4"/>
  <c r="W484" i="4" l="1"/>
  <c r="X484" i="4" s="1"/>
  <c r="Y484" i="4"/>
  <c r="M484" i="4"/>
  <c r="Z484" i="4"/>
  <c r="AA484" i="4" l="1"/>
  <c r="AB484" i="4" s="1"/>
  <c r="N484" i="4"/>
  <c r="Q484" i="4" s="1"/>
  <c r="P484" i="4"/>
  <c r="R484" i="4"/>
  <c r="S484" i="4" l="1"/>
  <c r="T484" i="4" s="1"/>
  <c r="G484" i="4"/>
  <c r="H485" i="4"/>
  <c r="AC484" i="4"/>
  <c r="K485" i="4" l="1"/>
  <c r="AD484" i="4"/>
  <c r="AE484" i="4" s="1"/>
  <c r="AI484" i="4"/>
  <c r="AJ484" i="4" s="1"/>
  <c r="AG484" i="4"/>
  <c r="C485" i="4" s="1"/>
  <c r="E485" i="4" s="1"/>
  <c r="F485" i="4" s="1"/>
  <c r="AF484" i="4"/>
  <c r="AH484" i="4" l="1"/>
  <c r="D485" i="4" s="1"/>
  <c r="L485" i="4" s="1"/>
  <c r="U485" i="4" s="1"/>
  <c r="V485" i="4" s="1"/>
  <c r="AL485" i="4"/>
  <c r="B485" i="4"/>
  <c r="AK485" i="4"/>
  <c r="O486" i="4"/>
  <c r="M485" i="4" l="1"/>
  <c r="I485" i="4"/>
  <c r="W485" i="4"/>
  <c r="X485" i="4" s="1"/>
  <c r="P485" i="4"/>
  <c r="N485" i="4"/>
  <c r="G485" i="4" s="1"/>
  <c r="Y485" i="4"/>
  <c r="R485" i="4"/>
  <c r="Z485" i="4"/>
  <c r="AA485" i="4" l="1"/>
  <c r="AB485" i="4" s="1"/>
  <c r="Q485" i="4"/>
  <c r="S485" i="4" s="1"/>
  <c r="T485" i="4" s="1"/>
  <c r="AC485" i="4"/>
  <c r="H486" i="4"/>
  <c r="AG485" i="4" l="1"/>
  <c r="C486" i="4" s="1"/>
  <c r="E486" i="4" s="1"/>
  <c r="F486" i="4" s="1"/>
  <c r="AI485" i="4"/>
  <c r="AJ485" i="4" s="1"/>
  <c r="AD485" i="4"/>
  <c r="AE485" i="4" s="1"/>
  <c r="AF485" i="4"/>
  <c r="B486" i="4" s="1"/>
  <c r="K486" i="4"/>
  <c r="AL486" i="4"/>
  <c r="AK486" i="4"/>
  <c r="O487" i="4"/>
  <c r="AH485" i="4" l="1"/>
  <c r="D486" i="4" s="1"/>
  <c r="I486" i="4"/>
  <c r="L486" i="4" l="1"/>
  <c r="U486" i="4" s="1"/>
  <c r="V486" i="4" s="1"/>
  <c r="Y486" i="4" l="1"/>
  <c r="W486" i="4"/>
  <c r="X486" i="4" s="1"/>
  <c r="M486" i="4"/>
  <c r="Z486" i="4"/>
  <c r="N486" i="4" l="1"/>
  <c r="P486" i="4"/>
  <c r="AA486" i="4"/>
  <c r="AB486" i="4" s="1"/>
  <c r="R486" i="4"/>
  <c r="G486" i="4" l="1"/>
  <c r="Q486" i="4"/>
  <c r="S486" i="4" s="1"/>
  <c r="H487" i="4"/>
  <c r="AC486" i="4"/>
  <c r="K487" i="4" l="1"/>
  <c r="AL487" i="4"/>
  <c r="AD486" i="4"/>
  <c r="AE486" i="4" s="1"/>
  <c r="AG486" i="4"/>
  <c r="C487" i="4" s="1"/>
  <c r="E487" i="4" s="1"/>
  <c r="F487" i="4" s="1"/>
  <c r="AI486" i="4"/>
  <c r="AJ486" i="4" s="1"/>
  <c r="AF486" i="4"/>
  <c r="T486" i="4"/>
  <c r="AK487" i="4" l="1"/>
  <c r="B487" i="4"/>
  <c r="AH486" i="4"/>
  <c r="D487" i="4" s="1"/>
  <c r="O488" i="4"/>
  <c r="I487" i="4" l="1"/>
  <c r="L487" i="4"/>
  <c r="U487" i="4" s="1"/>
  <c r="V487" i="4" s="1"/>
  <c r="W487" i="4" l="1"/>
  <c r="Y487" i="4"/>
  <c r="X487" i="4"/>
  <c r="M487" i="4"/>
  <c r="Z487" i="4"/>
  <c r="P487" i="4" l="1"/>
  <c r="N487" i="4"/>
  <c r="AA487" i="4"/>
  <c r="AB487" i="4" s="1"/>
  <c r="R487" i="4"/>
  <c r="Q487" i="4" l="1"/>
  <c r="S487" i="4" s="1"/>
  <c r="G487" i="4"/>
  <c r="H488" i="4"/>
  <c r="AC487" i="4"/>
  <c r="K488" i="4" l="1"/>
  <c r="AD487" i="4"/>
  <c r="AE487" i="4" s="1"/>
  <c r="AI487" i="4"/>
  <c r="AJ487" i="4" s="1"/>
  <c r="AG487" i="4"/>
  <c r="C488" i="4" s="1"/>
  <c r="E488" i="4" s="1"/>
  <c r="F488" i="4" s="1"/>
  <c r="AF487" i="4"/>
  <c r="T487" i="4"/>
  <c r="AL488" i="4" l="1"/>
  <c r="AH487" i="4"/>
  <c r="D488" i="4" s="1"/>
  <c r="B488" i="4"/>
  <c r="AK488" i="4"/>
  <c r="O489" i="4"/>
  <c r="I488" i="4" l="1"/>
  <c r="L488" i="4"/>
  <c r="U488" i="4" s="1"/>
  <c r="V488" i="4" s="1"/>
  <c r="M488" i="4"/>
  <c r="P488" i="4" l="1"/>
  <c r="N488" i="4"/>
  <c r="W488" i="4"/>
  <c r="X488" i="4"/>
  <c r="Y488" i="4"/>
  <c r="R488" i="4"/>
  <c r="Z488" i="4"/>
  <c r="AA488" i="4" l="1"/>
  <c r="AB488" i="4" s="1"/>
  <c r="Q488" i="4"/>
  <c r="S488" i="4" s="1"/>
  <c r="G488" i="4"/>
  <c r="AC488" i="4"/>
  <c r="H489" i="4"/>
  <c r="K489" i="4" l="1"/>
  <c r="AI488" i="4"/>
  <c r="AJ488" i="4" s="1"/>
  <c r="AD488" i="4"/>
  <c r="AE488" i="4" s="1"/>
  <c r="AG488" i="4"/>
  <c r="C489" i="4" s="1"/>
  <c r="E489" i="4" s="1"/>
  <c r="F489" i="4" s="1"/>
  <c r="AF488" i="4"/>
  <c r="T488" i="4"/>
  <c r="AH488" i="4" l="1"/>
  <c r="D489" i="4" s="1"/>
  <c r="AK489" i="4"/>
  <c r="AL489" i="4"/>
  <c r="B489" i="4"/>
  <c r="O490" i="4"/>
  <c r="L489" i="4" l="1"/>
  <c r="U489" i="4" s="1"/>
  <c r="V489" i="4" s="1"/>
  <c r="I489" i="4"/>
  <c r="W489" i="4" l="1"/>
  <c r="X489" i="4" s="1"/>
  <c r="Y489" i="4"/>
  <c r="M489" i="4"/>
  <c r="Z489" i="4"/>
  <c r="N489" i="4" l="1"/>
  <c r="Q489" i="4" s="1"/>
  <c r="P489" i="4"/>
  <c r="AA489" i="4"/>
  <c r="AB489" i="4" s="1"/>
  <c r="R489" i="4"/>
  <c r="S489" i="4" l="1"/>
  <c r="G489" i="4"/>
  <c r="T489" i="4"/>
  <c r="AC489" i="4"/>
  <c r="H490" i="4"/>
  <c r="K490" i="4" l="1"/>
  <c r="AD489" i="4"/>
  <c r="AE489" i="4" s="1"/>
  <c r="AI489" i="4"/>
  <c r="AJ489" i="4" s="1"/>
  <c r="AG489" i="4"/>
  <c r="C490" i="4" s="1"/>
  <c r="E490" i="4" s="1"/>
  <c r="F490" i="4" s="1"/>
  <c r="AF489" i="4"/>
  <c r="AH489" i="4" l="1"/>
  <c r="D490" i="4" s="1"/>
  <c r="L490" i="4" s="1"/>
  <c r="U490" i="4" s="1"/>
  <c r="V490" i="4" s="1"/>
  <c r="AK490" i="4"/>
  <c r="B490" i="4"/>
  <c r="AL490" i="4"/>
  <c r="O491" i="4"/>
  <c r="M490" i="4" l="1"/>
  <c r="N490" i="4" s="1"/>
  <c r="G490" i="4" s="1"/>
  <c r="I490" i="4"/>
  <c r="W490" i="4"/>
  <c r="X490" i="4" s="1"/>
  <c r="Y490" i="4"/>
  <c r="Z490" i="4"/>
  <c r="P490" i="4" l="1"/>
  <c r="AA490" i="4"/>
  <c r="AB490" i="4" s="1"/>
  <c r="Q490" i="4"/>
  <c r="R490" i="4"/>
  <c r="S490" i="4" l="1"/>
  <c r="H491" i="4"/>
  <c r="AC490" i="4"/>
  <c r="K491" i="4" l="1"/>
  <c r="AF490" i="4"/>
  <c r="B491" i="4" s="1"/>
  <c r="AD490" i="4"/>
  <c r="AE490" i="4" s="1"/>
  <c r="AI490" i="4"/>
  <c r="AJ490" i="4" s="1"/>
  <c r="AG490" i="4"/>
  <c r="C491" i="4" s="1"/>
  <c r="E491" i="4" s="1"/>
  <c r="F491" i="4" s="1"/>
  <c r="T490" i="4"/>
  <c r="AH490" i="4"/>
  <c r="D491" i="4" s="1"/>
  <c r="O492" i="4"/>
  <c r="AK491" i="4" l="1"/>
  <c r="AL491" i="4"/>
  <c r="I491" i="4"/>
  <c r="L491" i="4"/>
  <c r="U491" i="4" s="1"/>
  <c r="V491" i="4" s="1"/>
  <c r="M491" i="4" l="1"/>
  <c r="N491" i="4"/>
  <c r="P491" i="4"/>
  <c r="W491" i="4"/>
  <c r="X491" i="4" s="1"/>
  <c r="Y491" i="4"/>
  <c r="Z491" i="4"/>
  <c r="R491" i="4"/>
  <c r="AA491" i="4" l="1"/>
  <c r="AB491" i="4" s="1"/>
  <c r="G491" i="4"/>
  <c r="Q491" i="4"/>
  <c r="S491" i="4" s="1"/>
  <c r="T491" i="4" s="1"/>
  <c r="AC491" i="4"/>
  <c r="H492" i="4"/>
  <c r="K492" i="4" l="1"/>
  <c r="AI491" i="4"/>
  <c r="AJ491" i="4" s="1"/>
  <c r="AD491" i="4"/>
  <c r="AE491" i="4" s="1"/>
  <c r="AF491" i="4"/>
  <c r="AG491" i="4"/>
  <c r="C492" i="4" s="1"/>
  <c r="E492" i="4" s="1"/>
  <c r="F492" i="4" s="1"/>
  <c r="AL492" i="4" l="1"/>
  <c r="B492" i="4"/>
  <c r="AH491" i="4"/>
  <c r="D492" i="4" s="1"/>
  <c r="AK492" i="4"/>
  <c r="O493" i="4"/>
  <c r="I492" i="4" l="1"/>
  <c r="L492" i="4"/>
  <c r="U492" i="4" s="1"/>
  <c r="V492" i="4" s="1"/>
  <c r="M492" i="4" l="1"/>
  <c r="Y492" i="4"/>
  <c r="W492" i="4"/>
  <c r="X492" i="4" s="1"/>
  <c r="Z492" i="4"/>
  <c r="P492" i="4" l="1"/>
  <c r="N492" i="4"/>
  <c r="AA492" i="4"/>
  <c r="AB492" i="4" s="1"/>
  <c r="R492" i="4"/>
  <c r="G492" i="4" l="1"/>
  <c r="Q492" i="4"/>
  <c r="S492" i="4" s="1"/>
  <c r="H493" i="4"/>
  <c r="AC492" i="4"/>
  <c r="K493" i="4" l="1"/>
  <c r="AD492" i="4"/>
  <c r="AE492" i="4" s="1"/>
  <c r="AI492" i="4"/>
  <c r="AJ492" i="4" s="1"/>
  <c r="AG492" i="4"/>
  <c r="C493" i="4" s="1"/>
  <c r="E493" i="4" s="1"/>
  <c r="F493" i="4" s="1"/>
  <c r="AF492" i="4"/>
  <c r="T492" i="4"/>
  <c r="AH492" i="4" l="1"/>
  <c r="D493" i="4" s="1"/>
  <c r="L493" i="4" s="1"/>
  <c r="U493" i="4" s="1"/>
  <c r="V493" i="4" s="1"/>
  <c r="AL493" i="4"/>
  <c r="AK493" i="4"/>
  <c r="B493" i="4"/>
  <c r="O494" i="4"/>
  <c r="M493" i="4" l="1"/>
  <c r="I493" i="4"/>
  <c r="Y493" i="4"/>
  <c r="P493" i="4"/>
  <c r="N493" i="4"/>
  <c r="G493" i="4" s="1"/>
  <c r="W493" i="4"/>
  <c r="X493" i="4" s="1"/>
  <c r="Z493" i="4"/>
  <c r="R493" i="4"/>
  <c r="Q493" i="4" l="1"/>
  <c r="AA493" i="4"/>
  <c r="AB493" i="4" s="1"/>
  <c r="S493" i="4"/>
  <c r="AC493" i="4"/>
  <c r="H494" i="4"/>
  <c r="K494" i="4" l="1"/>
  <c r="AD493" i="4"/>
  <c r="AE493" i="4" s="1"/>
  <c r="AG493" i="4"/>
  <c r="C494" i="4" s="1"/>
  <c r="E494" i="4" s="1"/>
  <c r="F494" i="4" s="1"/>
  <c r="AI493" i="4"/>
  <c r="AJ493" i="4" s="1"/>
  <c r="AF493" i="4"/>
  <c r="T493" i="4"/>
  <c r="AK494" i="4" l="1"/>
  <c r="AH493" i="4"/>
  <c r="D494" i="4" s="1"/>
  <c r="B494" i="4"/>
  <c r="AL494" i="4"/>
  <c r="O495" i="4"/>
  <c r="I494" i="4" l="1"/>
  <c r="L494" i="4"/>
  <c r="U494" i="4" s="1"/>
  <c r="V494" i="4" s="1"/>
  <c r="Y494" i="4" s="1"/>
  <c r="Z494" i="4"/>
  <c r="M494" i="4" l="1"/>
  <c r="P494" i="4"/>
  <c r="N494" i="4"/>
  <c r="Q494" i="4" s="1"/>
  <c r="W494" i="4"/>
  <c r="X494" i="4" s="1"/>
  <c r="AA494" i="4" s="1"/>
  <c r="AB494" i="4" s="1"/>
  <c r="R494" i="4"/>
  <c r="S494" i="4" l="1"/>
  <c r="G494" i="4"/>
  <c r="H495" i="4"/>
  <c r="AC494" i="4"/>
  <c r="K495" i="4" l="1"/>
  <c r="AI494" i="4"/>
  <c r="AJ494" i="4" s="1"/>
  <c r="AD494" i="4"/>
  <c r="AE494" i="4" s="1"/>
  <c r="AG494" i="4"/>
  <c r="C495" i="4" s="1"/>
  <c r="E495" i="4" s="1"/>
  <c r="F495" i="4" s="1"/>
  <c r="AF494" i="4"/>
  <c r="T494" i="4"/>
  <c r="AH494" i="4" l="1"/>
  <c r="D495" i="4" s="1"/>
  <c r="L495" i="4" s="1"/>
  <c r="U495" i="4" s="1"/>
  <c r="V495" i="4" s="1"/>
  <c r="AK495" i="4"/>
  <c r="B495" i="4"/>
  <c r="AL495" i="4"/>
  <c r="O496" i="4"/>
  <c r="Y495" i="4" l="1"/>
  <c r="W495" i="4"/>
  <c r="X495" i="4" s="1"/>
  <c r="M495" i="4"/>
  <c r="I495" i="4"/>
  <c r="Z495" i="4"/>
  <c r="P495" i="4" l="1"/>
  <c r="N495" i="4"/>
  <c r="AA495" i="4"/>
  <c r="AB495" i="4" s="1"/>
  <c r="R495" i="4"/>
  <c r="G495" i="4" l="1"/>
  <c r="Q495" i="4"/>
  <c r="S495" i="4" s="1"/>
  <c r="T495" i="4" s="1"/>
  <c r="H496" i="4"/>
  <c r="AC495" i="4"/>
  <c r="K496" i="4" l="1"/>
  <c r="AD495" i="4"/>
  <c r="AE495" i="4" s="1"/>
  <c r="AI495" i="4"/>
  <c r="AJ495" i="4" s="1"/>
  <c r="AG495" i="4"/>
  <c r="C496" i="4" s="1"/>
  <c r="E496" i="4" s="1"/>
  <c r="F496" i="4" s="1"/>
  <c r="AF495" i="4"/>
  <c r="AK496" i="4" l="1"/>
  <c r="B496" i="4"/>
  <c r="AH495" i="4"/>
  <c r="D496" i="4" s="1"/>
  <c r="AL496" i="4"/>
  <c r="O497" i="4"/>
  <c r="L496" i="4" l="1"/>
  <c r="U496" i="4" s="1"/>
  <c r="V496" i="4" s="1"/>
  <c r="I496" i="4"/>
  <c r="M496" i="4" l="1"/>
  <c r="N496" i="4"/>
  <c r="P496" i="4"/>
  <c r="Y496" i="4"/>
  <c r="W496" i="4"/>
  <c r="X496" i="4" s="1"/>
  <c r="R496" i="4"/>
  <c r="Z496" i="4"/>
  <c r="AA496" i="4" l="1"/>
  <c r="AB496" i="4" s="1"/>
  <c r="Q496" i="4"/>
  <c r="S496" i="4" s="1"/>
  <c r="T496" i="4" s="1"/>
  <c r="G496" i="4"/>
  <c r="AC496" i="4"/>
  <c r="H497" i="4"/>
  <c r="AI496" i="4" l="1"/>
  <c r="AJ496" i="4" s="1"/>
  <c r="AD496" i="4"/>
  <c r="AE496" i="4" s="1"/>
  <c r="AG496" i="4"/>
  <c r="C497" i="4" s="1"/>
  <c r="E497" i="4" s="1"/>
  <c r="F497" i="4" s="1"/>
  <c r="AF496" i="4"/>
  <c r="B497" i="4" s="1"/>
  <c r="K497" i="4"/>
  <c r="O498" i="4"/>
  <c r="AL497" i="4" l="1"/>
  <c r="AH496" i="4"/>
  <c r="D497" i="4" s="1"/>
  <c r="I497" i="4"/>
  <c r="AK497" i="4"/>
  <c r="L497" i="4" l="1"/>
  <c r="U497" i="4" s="1"/>
  <c r="V497" i="4" s="1"/>
  <c r="M497" i="4" l="1"/>
  <c r="P497" i="4"/>
  <c r="N497" i="4"/>
  <c r="W497" i="4"/>
  <c r="X497" i="4" s="1"/>
  <c r="Y497" i="4"/>
  <c r="Z497" i="4"/>
  <c r="R497" i="4"/>
  <c r="AA497" i="4" l="1"/>
  <c r="AB497" i="4" s="1"/>
  <c r="Q497" i="4"/>
  <c r="S497" i="4" s="1"/>
  <c r="G497" i="4"/>
  <c r="H498" i="4"/>
  <c r="AC497" i="4"/>
  <c r="AI497" i="4" l="1"/>
  <c r="AJ497" i="4" s="1"/>
  <c r="AF497" i="4"/>
  <c r="AD497" i="4"/>
  <c r="AE497" i="4" s="1"/>
  <c r="AG497" i="4"/>
  <c r="C498" i="4" s="1"/>
  <c r="E498" i="4" s="1"/>
  <c r="F498" i="4" s="1"/>
  <c r="K498" i="4"/>
  <c r="T497" i="4"/>
  <c r="AK498" i="4" l="1"/>
  <c r="AL498" i="4"/>
  <c r="B498" i="4"/>
  <c r="AH497" i="4"/>
  <c r="D498" i="4" s="1"/>
  <c r="O499" i="4"/>
  <c r="L498" i="4" l="1"/>
  <c r="U498" i="4" s="1"/>
  <c r="V498" i="4" s="1"/>
  <c r="I498" i="4"/>
  <c r="Y498" i="4" l="1"/>
  <c r="W498" i="4"/>
  <c r="X498" i="4" s="1"/>
  <c r="M498" i="4"/>
  <c r="Z498" i="4"/>
  <c r="AA498" i="4" l="1"/>
  <c r="AB498" i="4" s="1"/>
  <c r="P498" i="4"/>
  <c r="N498" i="4"/>
  <c r="Q498" i="4" s="1"/>
  <c r="R498" i="4"/>
  <c r="S498" i="4" l="1"/>
  <c r="T498" i="4" s="1"/>
  <c r="G498" i="4"/>
  <c r="AC498" i="4"/>
  <c r="H499" i="4"/>
  <c r="K499" i="4" l="1"/>
  <c r="AG498" i="4"/>
  <c r="C499" i="4" s="1"/>
  <c r="E499" i="4" s="1"/>
  <c r="F499" i="4" s="1"/>
  <c r="AI498" i="4"/>
  <c r="AJ498" i="4" s="1"/>
  <c r="AD498" i="4"/>
  <c r="AE498" i="4" s="1"/>
  <c r="AF498" i="4"/>
  <c r="B499" i="4" s="1"/>
  <c r="O500" i="4"/>
  <c r="AH498" i="4" l="1"/>
  <c r="D499" i="4" s="1"/>
  <c r="AL499" i="4"/>
  <c r="I499" i="4"/>
  <c r="AK499" i="4"/>
  <c r="L499" i="4" l="1"/>
  <c r="U499" i="4" s="1"/>
  <c r="V499" i="4" s="1"/>
  <c r="M499" i="4"/>
  <c r="P499" i="4" l="1"/>
  <c r="N499" i="4"/>
  <c r="W499" i="4"/>
  <c r="X499" i="4" s="1"/>
  <c r="Y499" i="4"/>
  <c r="R499" i="4"/>
  <c r="Z499" i="4"/>
  <c r="AA499" i="4" l="1"/>
  <c r="AB499" i="4" s="1"/>
  <c r="Q499" i="4"/>
  <c r="S499" i="4" s="1"/>
  <c r="T499" i="4" s="1"/>
  <c r="G499" i="4"/>
  <c r="AC499" i="4"/>
  <c r="H500" i="4"/>
  <c r="K500" i="4" l="1"/>
  <c r="AI499" i="4"/>
  <c r="AJ499" i="4" s="1"/>
  <c r="AD499" i="4"/>
  <c r="AE499" i="4" s="1"/>
  <c r="AG499" i="4"/>
  <c r="C500" i="4" s="1"/>
  <c r="E500" i="4" s="1"/>
  <c r="F500" i="4" s="1"/>
  <c r="AF499" i="4"/>
  <c r="B500" i="4" s="1"/>
  <c r="O501" i="4"/>
  <c r="I500" i="4" l="1"/>
  <c r="AK500" i="4"/>
  <c r="AL500" i="4"/>
  <c r="AH499" i="4"/>
  <c r="D500" i="4" s="1"/>
  <c r="L500" i="4" l="1"/>
  <c r="U500" i="4" s="1"/>
  <c r="V500" i="4" s="1"/>
  <c r="M500" i="4" l="1"/>
  <c r="N500" i="4" s="1"/>
  <c r="Q500" i="4" s="1"/>
  <c r="P500" i="4"/>
  <c r="W500" i="4"/>
  <c r="X500" i="4" s="1"/>
  <c r="Y500" i="4"/>
  <c r="R500" i="4"/>
  <c r="Z500" i="4"/>
  <c r="G500" i="4" l="1"/>
  <c r="S500" i="4"/>
  <c r="T500" i="4" s="1"/>
  <c r="AA500" i="4"/>
  <c r="AB500" i="4" s="1"/>
  <c r="H501" i="4"/>
  <c r="AC500" i="4"/>
  <c r="AD500" i="4" l="1"/>
  <c r="AE500" i="4" s="1"/>
  <c r="AI500" i="4"/>
  <c r="AJ500" i="4" s="1"/>
  <c r="AF500" i="4"/>
  <c r="B501" i="4" s="1"/>
  <c r="AG500" i="4"/>
  <c r="C501" i="4" s="1"/>
  <c r="E501" i="4" s="1"/>
  <c r="F501" i="4" s="1"/>
  <c r="K501" i="4"/>
  <c r="AL501" i="4"/>
  <c r="O502" i="4"/>
  <c r="AK501" i="4" l="1"/>
  <c r="AH500" i="4"/>
  <c r="D501" i="4" s="1"/>
  <c r="L501" i="4" s="1"/>
  <c r="U501" i="4" s="1"/>
  <c r="V501" i="4" s="1"/>
  <c r="I501" i="4"/>
  <c r="M501" i="4" l="1"/>
  <c r="W501" i="4"/>
  <c r="X501" i="4" s="1"/>
  <c r="Y501" i="4"/>
  <c r="P501" i="4"/>
  <c r="N501" i="4"/>
  <c r="Z501" i="4"/>
  <c r="R501" i="4"/>
  <c r="AA501" i="4" l="1"/>
  <c r="AB501" i="4" s="1"/>
  <c r="G501" i="4"/>
  <c r="Q501" i="4"/>
  <c r="S501" i="4" s="1"/>
  <c r="T501" i="4" s="1"/>
  <c r="H502" i="4"/>
  <c r="AC501" i="4"/>
  <c r="AG501" i="4" l="1"/>
  <c r="C502" i="4" s="1"/>
  <c r="E502" i="4" s="1"/>
  <c r="F502" i="4" s="1"/>
  <c r="AI501" i="4"/>
  <c r="AJ501" i="4" s="1"/>
  <c r="AD501" i="4"/>
  <c r="AE501" i="4" s="1"/>
  <c r="AF501" i="4"/>
  <c r="B502" i="4" s="1"/>
  <c r="K502" i="4"/>
  <c r="AL502" i="4"/>
  <c r="AK502" i="4"/>
  <c r="O503" i="4"/>
  <c r="AH501" i="4" l="1"/>
  <c r="D502" i="4" s="1"/>
  <c r="I502" i="4"/>
  <c r="L502" i="4" l="1"/>
  <c r="U502" i="4" s="1"/>
  <c r="V502" i="4" s="1"/>
  <c r="M502" i="4" l="1"/>
  <c r="W502" i="4"/>
  <c r="X502" i="4" s="1"/>
  <c r="Y502" i="4"/>
  <c r="Z502" i="4"/>
  <c r="AA502" i="4" l="1"/>
  <c r="AB502" i="4" s="1"/>
  <c r="N502" i="4"/>
  <c r="Q502" i="4" s="1"/>
  <c r="P502" i="4"/>
  <c r="R502" i="4"/>
  <c r="S502" i="4" l="1"/>
  <c r="G502" i="4"/>
  <c r="AC502" i="4"/>
  <c r="H503" i="4"/>
  <c r="K503" i="4" l="1"/>
  <c r="AF502" i="4"/>
  <c r="AD502" i="4"/>
  <c r="AE502" i="4" s="1"/>
  <c r="AI502" i="4"/>
  <c r="AJ502" i="4" s="1"/>
  <c r="AG502" i="4"/>
  <c r="C503" i="4" s="1"/>
  <c r="E503" i="4" s="1"/>
  <c r="F503" i="4" s="1"/>
  <c r="T502" i="4"/>
  <c r="AL503" i="4" l="1"/>
  <c r="B503" i="4"/>
  <c r="AH502" i="4"/>
  <c r="D503" i="4" s="1"/>
  <c r="AK503" i="4"/>
  <c r="O504" i="4"/>
  <c r="L503" i="4" l="1"/>
  <c r="U503" i="4" s="1"/>
  <c r="V503" i="4" s="1"/>
  <c r="I503" i="4"/>
  <c r="M503" i="4" l="1"/>
  <c r="P503" i="4"/>
  <c r="N503" i="4"/>
  <c r="W503" i="4"/>
  <c r="X503" i="4" s="1"/>
  <c r="Y503" i="4"/>
  <c r="R503" i="4"/>
  <c r="Z503" i="4"/>
  <c r="AA503" i="4" l="1"/>
  <c r="AB503" i="4" s="1"/>
  <c r="Q503" i="4"/>
  <c r="S503" i="4" s="1"/>
  <c r="G503" i="4"/>
  <c r="AC503" i="4"/>
  <c r="H504" i="4"/>
  <c r="K504" i="4" l="1"/>
  <c r="AD503" i="4"/>
  <c r="AE503" i="4" s="1"/>
  <c r="AI503" i="4"/>
  <c r="AJ503" i="4" s="1"/>
  <c r="AG503" i="4"/>
  <c r="C504" i="4" s="1"/>
  <c r="E504" i="4" s="1"/>
  <c r="F504" i="4" s="1"/>
  <c r="AF503" i="4"/>
  <c r="B504" i="4" s="1"/>
  <c r="T503" i="4"/>
  <c r="O505" i="4"/>
  <c r="I504" i="4" l="1"/>
  <c r="AH503" i="4"/>
  <c r="D504" i="4" s="1"/>
  <c r="AK504" i="4"/>
  <c r="AL504" i="4"/>
  <c r="L504" i="4" l="1"/>
  <c r="U504" i="4" s="1"/>
  <c r="V504" i="4" s="1"/>
  <c r="M504" i="4"/>
  <c r="P504" i="4" l="1"/>
  <c r="N504" i="4"/>
  <c r="W504" i="4"/>
  <c r="X504" i="4" s="1"/>
  <c r="Y504" i="4"/>
  <c r="Z504" i="4"/>
  <c r="R504" i="4"/>
  <c r="AA504" i="4" l="1"/>
  <c r="AB504" i="4" s="1"/>
  <c r="Q504" i="4"/>
  <c r="S504" i="4" s="1"/>
  <c r="G504" i="4"/>
  <c r="H505" i="4"/>
  <c r="AC504" i="4"/>
  <c r="AI504" i="4" l="1"/>
  <c r="AJ504" i="4" s="1"/>
  <c r="AD504" i="4"/>
  <c r="AE504" i="4" s="1"/>
  <c r="AF504" i="4"/>
  <c r="AG504" i="4"/>
  <c r="C505" i="4" s="1"/>
  <c r="E505" i="4" s="1"/>
  <c r="F505" i="4" s="1"/>
  <c r="K505" i="4"/>
  <c r="T504" i="4"/>
  <c r="AK505" i="4" l="1"/>
  <c r="B505" i="4"/>
  <c r="AH504" i="4"/>
  <c r="D505" i="4" s="1"/>
  <c r="AL505" i="4"/>
  <c r="O506" i="4"/>
  <c r="L505" i="4" l="1"/>
  <c r="U505" i="4" s="1"/>
  <c r="V505" i="4" s="1"/>
  <c r="I505" i="4"/>
  <c r="Y505" i="4" l="1"/>
  <c r="W505" i="4"/>
  <c r="X505" i="4" s="1"/>
  <c r="M505" i="4"/>
  <c r="Z505" i="4"/>
  <c r="N505" i="4" l="1"/>
  <c r="P505" i="4"/>
  <c r="AA505" i="4"/>
  <c r="AB505" i="4" s="1"/>
  <c r="R505" i="4"/>
  <c r="Q505" i="4" l="1"/>
  <c r="S505" i="4" s="1"/>
  <c r="G505" i="4"/>
  <c r="AC505" i="4"/>
  <c r="H506" i="4"/>
  <c r="K506" i="4" l="1"/>
  <c r="AG505" i="4"/>
  <c r="C506" i="4" s="1"/>
  <c r="E506" i="4" s="1"/>
  <c r="F506" i="4" s="1"/>
  <c r="AD505" i="4"/>
  <c r="AE505" i="4" s="1"/>
  <c r="AI505" i="4"/>
  <c r="AJ505" i="4" s="1"/>
  <c r="AF505" i="4"/>
  <c r="T505" i="4"/>
  <c r="AL506" i="4" l="1"/>
  <c r="B506" i="4"/>
  <c r="AH505" i="4"/>
  <c r="D506" i="4" s="1"/>
  <c r="AK506" i="4"/>
  <c r="O507" i="4"/>
  <c r="L506" i="4" l="1"/>
  <c r="U506" i="4" s="1"/>
  <c r="V506" i="4" s="1"/>
  <c r="I506" i="4"/>
  <c r="M506" i="4" l="1"/>
  <c r="P506" i="4"/>
  <c r="N506" i="4"/>
  <c r="W506" i="4"/>
  <c r="X506" i="4" s="1"/>
  <c r="Y506" i="4"/>
  <c r="Z506" i="4"/>
  <c r="R506" i="4"/>
  <c r="G506" i="4" l="1"/>
  <c r="AA506" i="4"/>
  <c r="AB506" i="4" s="1"/>
  <c r="Q506" i="4"/>
  <c r="S506" i="4" s="1"/>
  <c r="T506" i="4" s="1"/>
  <c r="AC506" i="4"/>
  <c r="H507" i="4"/>
  <c r="K507" i="4" l="1"/>
  <c r="AD506" i="4"/>
  <c r="AE506" i="4" s="1"/>
  <c r="AI506" i="4"/>
  <c r="AJ506" i="4" s="1"/>
  <c r="AG506" i="4"/>
  <c r="C507" i="4" s="1"/>
  <c r="E507" i="4" s="1"/>
  <c r="F507" i="4" s="1"/>
  <c r="AF506" i="4"/>
  <c r="AH506" i="4" l="1"/>
  <c r="D507" i="4" s="1"/>
  <c r="L507" i="4" s="1"/>
  <c r="U507" i="4" s="1"/>
  <c r="V507" i="4" s="1"/>
  <c r="AK507" i="4"/>
  <c r="AL507" i="4"/>
  <c r="B507" i="4"/>
  <c r="O508" i="4"/>
  <c r="M507" i="4" l="1"/>
  <c r="W507" i="4"/>
  <c r="X507" i="4" s="1"/>
  <c r="I507" i="4"/>
  <c r="P507" i="4"/>
  <c r="N507" i="4"/>
  <c r="Y507" i="4"/>
  <c r="R507" i="4"/>
  <c r="Z507" i="4"/>
  <c r="AA507" i="4" l="1"/>
  <c r="AB507" i="4" s="1"/>
  <c r="Q507" i="4"/>
  <c r="S507" i="4" s="1"/>
  <c r="G507" i="4"/>
  <c r="H508" i="4"/>
  <c r="AC507" i="4"/>
  <c r="AI507" i="4" l="1"/>
  <c r="AJ507" i="4" s="1"/>
  <c r="AG507" i="4"/>
  <c r="C508" i="4" s="1"/>
  <c r="E508" i="4" s="1"/>
  <c r="F508" i="4" s="1"/>
  <c r="AD507" i="4"/>
  <c r="AE507" i="4" s="1"/>
  <c r="AF507" i="4"/>
  <c r="AH507" i="4" s="1"/>
  <c r="D508" i="4" s="1"/>
  <c r="K508" i="4"/>
  <c r="T507" i="4"/>
  <c r="AK508" i="4" l="1"/>
  <c r="B508" i="4"/>
  <c r="L508" i="4"/>
  <c r="AL508" i="4"/>
  <c r="O509" i="4"/>
  <c r="I508" i="4" l="1"/>
  <c r="U508" i="4"/>
  <c r="V508" i="4" s="1"/>
  <c r="M508" i="4"/>
  <c r="Y508" i="4" l="1"/>
  <c r="W508" i="4"/>
  <c r="X508" i="4" s="1"/>
  <c r="P508" i="4"/>
  <c r="N508" i="4"/>
  <c r="Z508" i="4"/>
  <c r="R508" i="4"/>
  <c r="Q508" i="4" l="1"/>
  <c r="S508" i="4" s="1"/>
  <c r="G508" i="4"/>
  <c r="AA508" i="4"/>
  <c r="AB508" i="4" s="1"/>
  <c r="AC508" i="4"/>
  <c r="H509" i="4"/>
  <c r="K509" i="4" l="1"/>
  <c r="AF508" i="4"/>
  <c r="AI508" i="4"/>
  <c r="AJ508" i="4" s="1"/>
  <c r="AD508" i="4"/>
  <c r="AE508" i="4" s="1"/>
  <c r="AG508" i="4"/>
  <c r="C509" i="4" s="1"/>
  <c r="E509" i="4" s="1"/>
  <c r="F509" i="4" s="1"/>
  <c r="T508" i="4"/>
  <c r="AK509" i="4" l="1"/>
  <c r="B509" i="4"/>
  <c r="AH508" i="4"/>
  <c r="D509" i="4" s="1"/>
  <c r="AL509" i="4"/>
  <c r="O510" i="4"/>
  <c r="L509" i="4" l="1"/>
  <c r="U509" i="4" s="1"/>
  <c r="V509" i="4" s="1"/>
  <c r="I509" i="4"/>
  <c r="Y509" i="4" l="1"/>
  <c r="W509" i="4"/>
  <c r="X509" i="4" s="1"/>
  <c r="M509" i="4"/>
  <c r="Z509" i="4"/>
  <c r="N509" i="4" l="1"/>
  <c r="P509" i="4"/>
  <c r="AA509" i="4"/>
  <c r="AB509" i="4" s="1"/>
  <c r="R509" i="4"/>
  <c r="G509" i="4" l="1"/>
  <c r="Q509" i="4"/>
  <c r="S509" i="4" s="1"/>
  <c r="T509" i="4" s="1"/>
  <c r="AC509" i="4"/>
  <c r="H510" i="4"/>
  <c r="K510" i="4" l="1"/>
  <c r="AD509" i="4"/>
  <c r="AE509" i="4" s="1"/>
  <c r="AI509" i="4"/>
  <c r="AJ509" i="4" s="1"/>
  <c r="AG509" i="4"/>
  <c r="C510" i="4" s="1"/>
  <c r="E510" i="4" s="1"/>
  <c r="F510" i="4" s="1"/>
  <c r="AF509" i="4"/>
  <c r="B510" i="4" l="1"/>
  <c r="AH509" i="4"/>
  <c r="D510" i="4" s="1"/>
  <c r="AK510" i="4"/>
  <c r="AL510" i="4"/>
  <c r="O511" i="4"/>
  <c r="I510" i="4" l="1"/>
  <c r="L510" i="4"/>
  <c r="U510" i="4" s="1"/>
  <c r="V510" i="4" s="1"/>
  <c r="M510" i="4" l="1"/>
  <c r="W510" i="4"/>
  <c r="X510" i="4" s="1"/>
  <c r="Y510" i="4"/>
  <c r="Z510" i="4"/>
  <c r="AA510" i="4" l="1"/>
  <c r="AB510" i="4" s="1"/>
  <c r="P510" i="4"/>
  <c r="N510" i="4"/>
  <c r="Q510" i="4" s="1"/>
  <c r="R510" i="4"/>
  <c r="S510" i="4" l="1"/>
  <c r="G510" i="4"/>
  <c r="T510" i="4"/>
  <c r="AC510" i="4"/>
  <c r="H511" i="4"/>
  <c r="K511" i="4" l="1"/>
  <c r="AD510" i="4"/>
  <c r="AE510" i="4" s="1"/>
  <c r="AI510" i="4"/>
  <c r="AJ510" i="4" s="1"/>
  <c r="AG510" i="4"/>
  <c r="C511" i="4" s="1"/>
  <c r="E511" i="4" s="1"/>
  <c r="F511" i="4" s="1"/>
  <c r="AF510" i="4"/>
  <c r="AH510" i="4" l="1"/>
  <c r="D511" i="4" s="1"/>
  <c r="L511" i="4" s="1"/>
  <c r="U511" i="4" s="1"/>
  <c r="V511" i="4" s="1"/>
  <c r="AL511" i="4"/>
  <c r="B511" i="4"/>
  <c r="AK511" i="4"/>
  <c r="O512" i="4"/>
  <c r="M511" i="4" l="1"/>
  <c r="I511" i="4"/>
  <c r="W511" i="4"/>
  <c r="X511" i="4" s="1"/>
  <c r="P511" i="4"/>
  <c r="N511" i="4"/>
  <c r="G511" i="4" s="1"/>
  <c r="Y511" i="4"/>
  <c r="Z511" i="4"/>
  <c r="R511" i="4"/>
  <c r="AA511" i="4" l="1"/>
  <c r="AB511" i="4" s="1"/>
  <c r="Q511" i="4"/>
  <c r="S511" i="4" s="1"/>
  <c r="T511" i="4" s="1"/>
  <c r="AC511" i="4"/>
  <c r="H512" i="4"/>
  <c r="AD511" i="4" l="1"/>
  <c r="AE511" i="4" s="1"/>
  <c r="AI511" i="4"/>
  <c r="AL512" i="4" s="1"/>
  <c r="AG511" i="4"/>
  <c r="C512" i="4" s="1"/>
  <c r="E512" i="4" s="1"/>
  <c r="F512" i="4" s="1"/>
  <c r="AF511" i="4"/>
  <c r="AH511" i="4" s="1"/>
  <c r="D512" i="4" s="1"/>
  <c r="K512" i="4"/>
  <c r="B512" i="4" l="1"/>
  <c r="I512" i="4"/>
  <c r="L512" i="4"/>
  <c r="AK512" i="4"/>
  <c r="AJ511" i="4"/>
  <c r="O513" i="4"/>
  <c r="U512" i="4" l="1"/>
  <c r="V512" i="4" s="1"/>
  <c r="M512" i="4"/>
  <c r="P512" i="4" l="1"/>
  <c r="N512" i="4"/>
  <c r="W512" i="4"/>
  <c r="X512" i="4" s="1"/>
  <c r="Y512" i="4"/>
  <c r="R512" i="4"/>
  <c r="Z512" i="4"/>
  <c r="AA512" i="4" l="1"/>
  <c r="AB512" i="4" s="1"/>
  <c r="Q512" i="4"/>
  <c r="S512" i="4" s="1"/>
  <c r="T512" i="4" s="1"/>
  <c r="G512" i="4"/>
  <c r="AC512" i="4"/>
  <c r="H513" i="4"/>
  <c r="K513" i="4" l="1"/>
  <c r="AD512" i="4"/>
  <c r="AE512" i="4" s="1"/>
  <c r="AI512" i="4"/>
  <c r="AJ512" i="4" s="1"/>
  <c r="AG512" i="4"/>
  <c r="C513" i="4" s="1"/>
  <c r="E513" i="4" s="1"/>
  <c r="F513" i="4" s="1"/>
  <c r="AF512" i="4"/>
  <c r="AH512" i="4" l="1"/>
  <c r="D513" i="4" s="1"/>
  <c r="L513" i="4" s="1"/>
  <c r="U513" i="4" s="1"/>
  <c r="V513" i="4" s="1"/>
  <c r="AK513" i="4"/>
  <c r="AL513" i="4"/>
  <c r="B513" i="4"/>
  <c r="O514" i="4"/>
  <c r="W513" i="4" l="1"/>
  <c r="X513" i="4" s="1"/>
  <c r="M513" i="4"/>
  <c r="P513" i="4" s="1"/>
  <c r="I513" i="4"/>
  <c r="Y513" i="4"/>
  <c r="Z513" i="4"/>
  <c r="R513" i="4"/>
  <c r="N513" i="4" l="1"/>
  <c r="AA513" i="4"/>
  <c r="AB513" i="4" s="1"/>
  <c r="G513" i="4"/>
  <c r="Q513" i="4"/>
  <c r="S513" i="4" s="1"/>
  <c r="AC513" i="4"/>
  <c r="H514" i="4"/>
  <c r="K514" i="4" l="1"/>
  <c r="AI513" i="4"/>
  <c r="AJ513" i="4" s="1"/>
  <c r="AD513" i="4"/>
  <c r="AE513" i="4" s="1"/>
  <c r="AG513" i="4"/>
  <c r="C514" i="4" s="1"/>
  <c r="E514" i="4" s="1"/>
  <c r="F514" i="4" s="1"/>
  <c r="AF513" i="4"/>
  <c r="B514" i="4" s="1"/>
  <c r="T513" i="4"/>
  <c r="O515" i="4"/>
  <c r="I514" i="4" l="1"/>
  <c r="AH513" i="4"/>
  <c r="D514" i="4" s="1"/>
  <c r="AL514" i="4"/>
  <c r="AK514" i="4"/>
  <c r="L514" i="4" l="1"/>
  <c r="U514" i="4" s="1"/>
  <c r="V514" i="4" s="1"/>
  <c r="W514" i="4" l="1"/>
  <c r="X514" i="4" s="1"/>
  <c r="Y514" i="4"/>
  <c r="M514" i="4"/>
  <c r="Z514" i="4"/>
  <c r="AA514" i="4" l="1"/>
  <c r="AB514" i="4" s="1"/>
  <c r="N514" i="4"/>
  <c r="P514" i="4"/>
  <c r="R514" i="4"/>
  <c r="Q514" i="4" l="1"/>
  <c r="S514" i="4" s="1"/>
  <c r="G514" i="4"/>
  <c r="H515" i="4"/>
  <c r="AC514" i="4"/>
  <c r="K515" i="4" l="1"/>
  <c r="AF514" i="4"/>
  <c r="AI514" i="4"/>
  <c r="AJ514" i="4" s="1"/>
  <c r="AD514" i="4"/>
  <c r="AE514" i="4" s="1"/>
  <c r="AG514" i="4"/>
  <c r="C515" i="4" s="1"/>
  <c r="E515" i="4" s="1"/>
  <c r="F515" i="4" s="1"/>
  <c r="T514" i="4"/>
  <c r="AL515" i="4" l="1"/>
  <c r="AK515" i="4"/>
  <c r="B515" i="4"/>
  <c r="AH514" i="4"/>
  <c r="D515" i="4" s="1"/>
  <c r="O516" i="4"/>
  <c r="I515" i="4" l="1"/>
  <c r="L515" i="4"/>
  <c r="U515" i="4" s="1"/>
  <c r="V515" i="4" s="1"/>
  <c r="M515" i="4" l="1"/>
  <c r="N515" i="4"/>
  <c r="Q515" i="4" s="1"/>
  <c r="P515" i="4"/>
  <c r="W515" i="4"/>
  <c r="X515" i="4" s="1"/>
  <c r="Y515" i="4"/>
  <c r="R515" i="4"/>
  <c r="Z515" i="4"/>
  <c r="S515" i="4" l="1"/>
  <c r="AA515" i="4"/>
  <c r="AB515" i="4" s="1"/>
  <c r="T515" i="4"/>
  <c r="G515" i="4"/>
  <c r="H516" i="4"/>
  <c r="AC515" i="4"/>
  <c r="AI515" i="4" l="1"/>
  <c r="AJ515" i="4" s="1"/>
  <c r="AD515" i="4"/>
  <c r="AE515" i="4" s="1"/>
  <c r="AG515" i="4"/>
  <c r="C516" i="4" s="1"/>
  <c r="E516" i="4" s="1"/>
  <c r="F516" i="4" s="1"/>
  <c r="AF515" i="4"/>
  <c r="B516" i="4" s="1"/>
  <c r="K516" i="4"/>
  <c r="O517" i="4"/>
  <c r="I516" i="4" l="1"/>
  <c r="AL516" i="4"/>
  <c r="AH515" i="4"/>
  <c r="D516" i="4" s="1"/>
  <c r="AK516" i="4"/>
  <c r="L516" i="4" l="1"/>
  <c r="U516" i="4" s="1"/>
  <c r="V516" i="4" s="1"/>
  <c r="M516" i="4" l="1"/>
  <c r="N516" i="4"/>
  <c r="Q516" i="4" s="1"/>
  <c r="P516" i="4"/>
  <c r="Y516" i="4"/>
  <c r="W516" i="4"/>
  <c r="X516" i="4" s="1"/>
  <c r="Z516" i="4"/>
  <c r="R516" i="4"/>
  <c r="AA516" i="4" l="1"/>
  <c r="AB516" i="4" s="1"/>
  <c r="S516" i="4"/>
  <c r="G516" i="4"/>
  <c r="AC516" i="4"/>
  <c r="H517" i="4"/>
  <c r="K517" i="4" l="1"/>
  <c r="AI516" i="4"/>
  <c r="AJ516" i="4" s="1"/>
  <c r="AD516" i="4"/>
  <c r="AE516" i="4" s="1"/>
  <c r="AF516" i="4"/>
  <c r="AG516" i="4"/>
  <c r="C517" i="4" s="1"/>
  <c r="E517" i="4" s="1"/>
  <c r="F517" i="4" s="1"/>
  <c r="T516" i="4"/>
  <c r="AL517" i="4" l="1"/>
  <c r="AK517" i="4"/>
  <c r="AH516" i="4"/>
  <c r="D517" i="4" s="1"/>
  <c r="B517" i="4"/>
  <c r="O518" i="4"/>
  <c r="L517" i="4" l="1"/>
  <c r="U517" i="4" s="1"/>
  <c r="V517" i="4" s="1"/>
  <c r="I517" i="4"/>
  <c r="M517" i="4" l="1"/>
  <c r="N517" i="4" s="1"/>
  <c r="Q517" i="4" s="1"/>
  <c r="Y517" i="4"/>
  <c r="W517" i="4"/>
  <c r="X517" i="4" s="1"/>
  <c r="Z517" i="4"/>
  <c r="P517" i="4" l="1"/>
  <c r="AA517" i="4"/>
  <c r="AB517" i="4" s="1"/>
  <c r="G517" i="4"/>
  <c r="R517" i="4"/>
  <c r="S517" i="4" l="1"/>
  <c r="T517" i="4" s="1"/>
  <c r="H518" i="4"/>
  <c r="AC517" i="4"/>
  <c r="AF517" i="4" l="1"/>
  <c r="AI517" i="4"/>
  <c r="AJ517" i="4" s="1"/>
  <c r="AD517" i="4"/>
  <c r="AE517" i="4" s="1"/>
  <c r="AG517" i="4"/>
  <c r="C518" i="4" s="1"/>
  <c r="E518" i="4" s="1"/>
  <c r="F518" i="4" s="1"/>
  <c r="K518" i="4"/>
  <c r="B518" i="4"/>
  <c r="O519" i="4"/>
  <c r="AK518" i="4" l="1"/>
  <c r="AL518" i="4"/>
  <c r="AH517" i="4"/>
  <c r="D518" i="4" s="1"/>
  <c r="L518" i="4" s="1"/>
  <c r="U518" i="4" s="1"/>
  <c r="V518" i="4" s="1"/>
  <c r="I518" i="4"/>
  <c r="Y518" i="4" l="1"/>
  <c r="W518" i="4"/>
  <c r="X518" i="4" s="1"/>
  <c r="M518" i="4"/>
  <c r="Z518" i="4"/>
  <c r="P518" i="4" l="1"/>
  <c r="N518" i="4"/>
  <c r="AA518" i="4"/>
  <c r="AB518" i="4" s="1"/>
  <c r="R518" i="4"/>
  <c r="G518" i="4" l="1"/>
  <c r="Q518" i="4"/>
  <c r="S518" i="4" s="1"/>
  <c r="H519" i="4"/>
  <c r="AC518" i="4"/>
  <c r="K519" i="4" l="1"/>
  <c r="AD518" i="4"/>
  <c r="AE518" i="4" s="1"/>
  <c r="AG518" i="4"/>
  <c r="C519" i="4" s="1"/>
  <c r="E519" i="4" s="1"/>
  <c r="F519" i="4" s="1"/>
  <c r="AI518" i="4"/>
  <c r="AJ518" i="4" s="1"/>
  <c r="AF518" i="4"/>
  <c r="T518" i="4"/>
  <c r="B519" i="4" l="1"/>
  <c r="AH518" i="4"/>
  <c r="D519" i="4" s="1"/>
  <c r="AL519" i="4"/>
  <c r="AK519" i="4"/>
  <c r="O520" i="4"/>
  <c r="L519" i="4" l="1"/>
  <c r="U519" i="4" s="1"/>
  <c r="V519" i="4" s="1"/>
  <c r="I519" i="4"/>
  <c r="Y519" i="4" l="1"/>
  <c r="W519" i="4"/>
  <c r="X519" i="4" s="1"/>
  <c r="M519" i="4"/>
  <c r="Z519" i="4"/>
  <c r="N519" i="4" l="1"/>
  <c r="P519" i="4"/>
  <c r="AA519" i="4"/>
  <c r="AB519" i="4" s="1"/>
  <c r="R519" i="4"/>
  <c r="G519" i="4" l="1"/>
  <c r="Q519" i="4"/>
  <c r="S519" i="4" s="1"/>
  <c r="T519" i="4" s="1"/>
  <c r="AC519" i="4"/>
  <c r="H520" i="4"/>
  <c r="K520" i="4" l="1"/>
  <c r="AD519" i="4"/>
  <c r="AE519" i="4" s="1"/>
  <c r="AI519" i="4"/>
  <c r="AJ519" i="4" s="1"/>
  <c r="AG519" i="4"/>
  <c r="C520" i="4" s="1"/>
  <c r="E520" i="4" s="1"/>
  <c r="F520" i="4" s="1"/>
  <c r="AF519" i="4"/>
  <c r="B520" i="4" s="1"/>
  <c r="O521" i="4"/>
  <c r="I520" i="4" l="1"/>
  <c r="AH519" i="4"/>
  <c r="D520" i="4" s="1"/>
  <c r="AL520" i="4"/>
  <c r="AK520" i="4"/>
  <c r="L520" i="4" l="1"/>
  <c r="U520" i="4" s="1"/>
  <c r="V520" i="4" s="1"/>
  <c r="M520" i="4" l="1"/>
  <c r="P520" i="4"/>
  <c r="N520" i="4"/>
  <c r="Y520" i="4"/>
  <c r="W520" i="4"/>
  <c r="X520" i="4" s="1"/>
  <c r="Z520" i="4"/>
  <c r="R520" i="4"/>
  <c r="AA520" i="4" l="1"/>
  <c r="AB520" i="4" s="1"/>
  <c r="Q520" i="4"/>
  <c r="S520" i="4" s="1"/>
  <c r="T520" i="4" s="1"/>
  <c r="G520" i="4"/>
  <c r="AC520" i="4"/>
  <c r="H521" i="4"/>
  <c r="K521" i="4" l="1"/>
  <c r="AD520" i="4"/>
  <c r="AE520" i="4" s="1"/>
  <c r="AI520" i="4"/>
  <c r="AJ520" i="4" s="1"/>
  <c r="AF520" i="4"/>
  <c r="AG520" i="4"/>
  <c r="C521" i="4" s="1"/>
  <c r="E521" i="4" s="1"/>
  <c r="F521" i="4" s="1"/>
  <c r="AH520" i="4" l="1"/>
  <c r="D521" i="4" s="1"/>
  <c r="L521" i="4" s="1"/>
  <c r="U521" i="4" s="1"/>
  <c r="V521" i="4" s="1"/>
  <c r="AK521" i="4"/>
  <c r="B521" i="4"/>
  <c r="AL521" i="4"/>
  <c r="O522" i="4"/>
  <c r="M521" i="4" l="1"/>
  <c r="I521" i="4"/>
  <c r="P521" i="4"/>
  <c r="N521" i="4"/>
  <c r="W521" i="4"/>
  <c r="X521" i="4" s="1"/>
  <c r="Y521" i="4"/>
  <c r="Z521" i="4"/>
  <c r="R521" i="4"/>
  <c r="AA521" i="4" l="1"/>
  <c r="AB521" i="4" s="1"/>
  <c r="G521" i="4"/>
  <c r="Q521" i="4"/>
  <c r="S521" i="4" s="1"/>
  <c r="AC521" i="4"/>
  <c r="H522" i="4"/>
  <c r="K522" i="4" l="1"/>
  <c r="AI521" i="4"/>
  <c r="AJ521" i="4" s="1"/>
  <c r="AG521" i="4"/>
  <c r="C522" i="4" s="1"/>
  <c r="E522" i="4" s="1"/>
  <c r="F522" i="4" s="1"/>
  <c r="AD521" i="4"/>
  <c r="AE521" i="4" s="1"/>
  <c r="AF521" i="4"/>
  <c r="T521" i="4"/>
  <c r="AH521" i="4" l="1"/>
  <c r="D522" i="4" s="1"/>
  <c r="L522" i="4" s="1"/>
  <c r="U522" i="4" s="1"/>
  <c r="V522" i="4" s="1"/>
  <c r="AK522" i="4"/>
  <c r="AL522" i="4"/>
  <c r="B522" i="4"/>
  <c r="O523" i="4"/>
  <c r="M522" i="4" l="1"/>
  <c r="N522" i="4" s="1"/>
  <c r="I522" i="4"/>
  <c r="W522" i="4"/>
  <c r="X522" i="4" s="1"/>
  <c r="Y522" i="4"/>
  <c r="Z522" i="4"/>
  <c r="P522" i="4" l="1"/>
  <c r="AA522" i="4"/>
  <c r="AB522" i="4" s="1"/>
  <c r="Q522" i="4"/>
  <c r="G522" i="4"/>
  <c r="R522" i="4"/>
  <c r="S522" i="4" l="1"/>
  <c r="T522" i="4"/>
  <c r="H523" i="4"/>
  <c r="AC522" i="4"/>
  <c r="AF522" i="4" l="1"/>
  <c r="B523" i="4" s="1"/>
  <c r="AD522" i="4"/>
  <c r="AE522" i="4" s="1"/>
  <c r="AI522" i="4"/>
  <c r="AJ522" i="4" s="1"/>
  <c r="AG522" i="4"/>
  <c r="C523" i="4" s="1"/>
  <c r="E523" i="4" s="1"/>
  <c r="F523" i="4" s="1"/>
  <c r="K523" i="4"/>
  <c r="O524" i="4"/>
  <c r="AK523" i="4" l="1"/>
  <c r="I523" i="4"/>
  <c r="AL523" i="4"/>
  <c r="AH522" i="4"/>
  <c r="D523" i="4" s="1"/>
  <c r="L523" i="4" s="1"/>
  <c r="U523" i="4" s="1"/>
  <c r="V523" i="4" s="1"/>
  <c r="Y523" i="4" l="1"/>
  <c r="W523" i="4"/>
  <c r="X523" i="4" s="1"/>
  <c r="M523" i="4"/>
  <c r="Z523" i="4"/>
  <c r="N523" i="4" l="1"/>
  <c r="P523" i="4"/>
  <c r="AA523" i="4"/>
  <c r="AB523" i="4" s="1"/>
  <c r="R523" i="4"/>
  <c r="G523" i="4" l="1"/>
  <c r="Q523" i="4"/>
  <c r="S523" i="4" s="1"/>
  <c r="H524" i="4"/>
  <c r="AC523" i="4"/>
  <c r="K524" i="4" l="1"/>
  <c r="AI523" i="4"/>
  <c r="AJ523" i="4" s="1"/>
  <c r="AG523" i="4"/>
  <c r="C524" i="4" s="1"/>
  <c r="E524" i="4" s="1"/>
  <c r="F524" i="4" s="1"/>
  <c r="AF523" i="4"/>
  <c r="AH523" i="4" s="1"/>
  <c r="D524" i="4" s="1"/>
  <c r="AD523" i="4"/>
  <c r="AE523" i="4" s="1"/>
  <c r="T523" i="4"/>
  <c r="L524" i="4" l="1"/>
  <c r="U524" i="4" s="1"/>
  <c r="V524" i="4" s="1"/>
  <c r="M524" i="4"/>
  <c r="AK524" i="4"/>
  <c r="AL524" i="4"/>
  <c r="B524" i="4"/>
  <c r="Y524" i="4" s="1"/>
  <c r="Z524" i="4"/>
  <c r="O525" i="4"/>
  <c r="I524" i="4" l="1"/>
  <c r="P524" i="4"/>
  <c r="N524" i="4"/>
  <c r="Q524" i="4" s="1"/>
  <c r="W524" i="4"/>
  <c r="X524" i="4" s="1"/>
  <c r="AA524" i="4" s="1"/>
  <c r="AB524" i="4" s="1"/>
  <c r="R524" i="4"/>
  <c r="S524" i="4" l="1"/>
  <c r="G524" i="4"/>
  <c r="H525" i="4"/>
  <c r="AC524" i="4"/>
  <c r="K525" i="4" l="1"/>
  <c r="AD524" i="4"/>
  <c r="AE524" i="4" s="1"/>
  <c r="AI524" i="4"/>
  <c r="AJ524" i="4" s="1"/>
  <c r="AG524" i="4"/>
  <c r="C525" i="4" s="1"/>
  <c r="E525" i="4" s="1"/>
  <c r="F525" i="4" s="1"/>
  <c r="AF524" i="4"/>
  <c r="T524" i="4"/>
  <c r="AH524" i="4" l="1"/>
  <c r="D525" i="4" s="1"/>
  <c r="L525" i="4" s="1"/>
  <c r="U525" i="4" s="1"/>
  <c r="V525" i="4" s="1"/>
  <c r="AL525" i="4"/>
  <c r="AK525" i="4"/>
  <c r="B525" i="4"/>
  <c r="O526" i="4"/>
  <c r="M525" i="4" l="1"/>
  <c r="I525" i="4"/>
  <c r="P525" i="4"/>
  <c r="N525" i="4"/>
  <c r="Y525" i="4"/>
  <c r="W525" i="4"/>
  <c r="X525" i="4" s="1"/>
  <c r="R525" i="4"/>
  <c r="Z525" i="4"/>
  <c r="AA525" i="4" l="1"/>
  <c r="AB525" i="4" s="1"/>
  <c r="Q525" i="4"/>
  <c r="S525" i="4" s="1"/>
  <c r="G525" i="4"/>
  <c r="H526" i="4"/>
  <c r="AC525" i="4"/>
  <c r="AD525" i="4" l="1"/>
  <c r="AE525" i="4" s="1"/>
  <c r="AI525" i="4"/>
  <c r="AJ525" i="4" s="1"/>
  <c r="AG525" i="4"/>
  <c r="C526" i="4" s="1"/>
  <c r="E526" i="4" s="1"/>
  <c r="F526" i="4" s="1"/>
  <c r="AF525" i="4"/>
  <c r="B526" i="4" s="1"/>
  <c r="K526" i="4"/>
  <c r="AL526" i="4"/>
  <c r="AK526" i="4"/>
  <c r="T525" i="4"/>
  <c r="O527" i="4"/>
  <c r="AH525" i="4" l="1"/>
  <c r="D526" i="4" s="1"/>
  <c r="I526" i="4"/>
  <c r="L526" i="4" l="1"/>
  <c r="U526" i="4" s="1"/>
  <c r="V526" i="4" s="1"/>
  <c r="Y526" i="4" l="1"/>
  <c r="W526" i="4"/>
  <c r="X526" i="4" s="1"/>
  <c r="M526" i="4"/>
  <c r="Z526" i="4"/>
  <c r="N526" i="4" l="1"/>
  <c r="P526" i="4"/>
  <c r="AA526" i="4"/>
  <c r="AB526" i="4" s="1"/>
  <c r="R526" i="4"/>
  <c r="Q526" i="4" l="1"/>
  <c r="S526" i="4" s="1"/>
  <c r="G526" i="4"/>
  <c r="H527" i="4"/>
  <c r="AC526" i="4"/>
  <c r="K527" i="4" l="1"/>
  <c r="AF526" i="4"/>
  <c r="AH526" i="4" s="1"/>
  <c r="D527" i="4" s="1"/>
  <c r="L527" i="4" s="1"/>
  <c r="U527" i="4" s="1"/>
  <c r="V527" i="4" s="1"/>
  <c r="AI526" i="4"/>
  <c r="AJ526" i="4" s="1"/>
  <c r="AD526" i="4"/>
  <c r="AE526" i="4" s="1"/>
  <c r="AG526" i="4"/>
  <c r="C527" i="4" s="1"/>
  <c r="E527" i="4" s="1"/>
  <c r="F527" i="4" s="1"/>
  <c r="T526" i="4"/>
  <c r="M527" i="4" l="1"/>
  <c r="AK527" i="4"/>
  <c r="B527" i="4"/>
  <c r="W527" i="4" s="1"/>
  <c r="X527" i="4" s="1"/>
  <c r="AL527" i="4"/>
  <c r="O528" i="4"/>
  <c r="N527" i="4" l="1"/>
  <c r="P527" i="4"/>
  <c r="I527" i="4"/>
  <c r="G527" i="4"/>
  <c r="Y527" i="4"/>
  <c r="R527" i="4"/>
  <c r="Z527" i="4"/>
  <c r="AA527" i="4" l="1"/>
  <c r="AB527" i="4" s="1"/>
  <c r="Q527" i="4"/>
  <c r="S527" i="4" s="1"/>
  <c r="T527" i="4" s="1"/>
  <c r="AC527" i="4"/>
  <c r="H528" i="4"/>
  <c r="AI527" i="4" l="1"/>
  <c r="AJ527" i="4" s="1"/>
  <c r="AD527" i="4"/>
  <c r="AE527" i="4" s="1"/>
  <c r="AG527" i="4"/>
  <c r="C528" i="4" s="1"/>
  <c r="E528" i="4" s="1"/>
  <c r="F528" i="4" s="1"/>
  <c r="AF527" i="4"/>
  <c r="B528" i="4" s="1"/>
  <c r="K528" i="4"/>
  <c r="O529" i="4"/>
  <c r="AL528" i="4" l="1"/>
  <c r="AH527" i="4"/>
  <c r="D528" i="4" s="1"/>
  <c r="I528" i="4"/>
  <c r="AK528" i="4"/>
  <c r="L528" i="4" l="1"/>
  <c r="U528" i="4" s="1"/>
  <c r="V528" i="4" s="1"/>
  <c r="M528" i="4" l="1"/>
  <c r="P528" i="4"/>
  <c r="N528" i="4"/>
  <c r="Y528" i="4"/>
  <c r="W528" i="4"/>
  <c r="X528" i="4" s="1"/>
  <c r="Z528" i="4"/>
  <c r="R528" i="4"/>
  <c r="G528" i="4" l="1"/>
  <c r="AA528" i="4"/>
  <c r="AB528" i="4" s="1"/>
  <c r="Q528" i="4"/>
  <c r="S528" i="4" s="1"/>
  <c r="AC528" i="4"/>
  <c r="H529" i="4"/>
  <c r="K529" i="4" l="1"/>
  <c r="AD528" i="4"/>
  <c r="AE528" i="4" s="1"/>
  <c r="AG528" i="4"/>
  <c r="C529" i="4" s="1"/>
  <c r="E529" i="4" s="1"/>
  <c r="F529" i="4" s="1"/>
  <c r="AI528" i="4"/>
  <c r="AJ528" i="4" s="1"/>
  <c r="AF528" i="4"/>
  <c r="B529" i="4" s="1"/>
  <c r="T528" i="4"/>
  <c r="O530" i="4"/>
  <c r="AL529" i="4" l="1"/>
  <c r="I529" i="4"/>
  <c r="AH528" i="4"/>
  <c r="D529" i="4" s="1"/>
  <c r="AK529" i="4"/>
  <c r="L529" i="4" l="1"/>
  <c r="U529" i="4" s="1"/>
  <c r="V529" i="4" s="1"/>
  <c r="M529" i="4" l="1"/>
  <c r="N529" i="4"/>
  <c r="P529" i="4"/>
  <c r="Y529" i="4"/>
  <c r="W529" i="4"/>
  <c r="X529" i="4" s="1"/>
  <c r="Z529" i="4"/>
  <c r="R529" i="4"/>
  <c r="AA529" i="4" l="1"/>
  <c r="AB529" i="4" s="1"/>
  <c r="G529" i="4"/>
  <c r="Q529" i="4"/>
  <c r="S529" i="4" s="1"/>
  <c r="AC529" i="4"/>
  <c r="H530" i="4"/>
  <c r="K530" i="4" l="1"/>
  <c r="AD529" i="4"/>
  <c r="AE529" i="4" s="1"/>
  <c r="AI529" i="4"/>
  <c r="AJ529" i="4" s="1"/>
  <c r="AF529" i="4"/>
  <c r="AG529" i="4"/>
  <c r="C530" i="4" s="1"/>
  <c r="E530" i="4" s="1"/>
  <c r="F530" i="4" s="1"/>
  <c r="T529" i="4"/>
  <c r="AK530" i="4" l="1"/>
  <c r="AL530" i="4"/>
  <c r="AH529" i="4"/>
  <c r="D530" i="4" s="1"/>
  <c r="B530" i="4"/>
  <c r="O531" i="4"/>
  <c r="I530" i="4" l="1"/>
  <c r="L530" i="4"/>
  <c r="U530" i="4" s="1"/>
  <c r="V530" i="4" s="1"/>
  <c r="M530" i="4" l="1"/>
  <c r="Y530" i="4"/>
  <c r="W530" i="4"/>
  <c r="X530" i="4" s="1"/>
  <c r="Z530" i="4"/>
  <c r="AA530" i="4" l="1"/>
  <c r="AB530" i="4" s="1"/>
  <c r="P530" i="4"/>
  <c r="N530" i="4"/>
  <c r="Q530" i="4" s="1"/>
  <c r="R530" i="4"/>
  <c r="G530" i="4" l="1"/>
  <c r="S530" i="4"/>
  <c r="H531" i="4"/>
  <c r="AC530" i="4"/>
  <c r="K531" i="4" l="1"/>
  <c r="AD530" i="4"/>
  <c r="AE530" i="4" s="1"/>
  <c r="AI530" i="4"/>
  <c r="AJ530" i="4" s="1"/>
  <c r="AG530" i="4"/>
  <c r="C531" i="4" s="1"/>
  <c r="E531" i="4" s="1"/>
  <c r="F531" i="4" s="1"/>
  <c r="AF530" i="4"/>
  <c r="T530" i="4"/>
  <c r="B531" i="4" l="1"/>
  <c r="AH530" i="4"/>
  <c r="D531" i="4" s="1"/>
  <c r="AL531" i="4"/>
  <c r="AK531" i="4"/>
  <c r="O532" i="4"/>
  <c r="L531" i="4" l="1"/>
  <c r="U531" i="4" s="1"/>
  <c r="V531" i="4" s="1"/>
  <c r="I531" i="4"/>
  <c r="M531" i="4" l="1"/>
  <c r="P531" i="4"/>
  <c r="N531" i="4"/>
  <c r="Y531" i="4"/>
  <c r="W531" i="4"/>
  <c r="X531" i="4" s="1"/>
  <c r="Z531" i="4"/>
  <c r="R531" i="4"/>
  <c r="G531" i="4" l="1"/>
  <c r="AA531" i="4"/>
  <c r="AB531" i="4" s="1"/>
  <c r="Q531" i="4"/>
  <c r="S531" i="4" s="1"/>
  <c r="T531" i="4" s="1"/>
  <c r="AC531" i="4"/>
  <c r="H532" i="4"/>
  <c r="K532" i="4" l="1"/>
  <c r="AD531" i="4"/>
  <c r="AE531" i="4" s="1"/>
  <c r="AI531" i="4"/>
  <c r="AJ531" i="4" s="1"/>
  <c r="AG531" i="4"/>
  <c r="C532" i="4" s="1"/>
  <c r="E532" i="4" s="1"/>
  <c r="F532" i="4" s="1"/>
  <c r="AF531" i="4"/>
  <c r="AL532" i="4" l="1"/>
  <c r="AK532" i="4"/>
  <c r="AH531" i="4"/>
  <c r="D532" i="4" s="1"/>
  <c r="B532" i="4"/>
  <c r="O533" i="4"/>
  <c r="I532" i="4" l="1"/>
  <c r="L532" i="4"/>
  <c r="U532" i="4" s="1"/>
  <c r="V532" i="4" s="1"/>
  <c r="M532" i="4" l="1"/>
  <c r="W532" i="4"/>
  <c r="X532" i="4" s="1"/>
  <c r="Y532" i="4"/>
  <c r="Z532" i="4"/>
  <c r="AA532" i="4" l="1"/>
  <c r="AB532" i="4" s="1"/>
  <c r="P532" i="4"/>
  <c r="N532" i="4"/>
  <c r="R532" i="4"/>
  <c r="G532" i="4" l="1"/>
  <c r="Q532" i="4"/>
  <c r="S532" i="4" s="1"/>
  <c r="AC532" i="4"/>
  <c r="H533" i="4"/>
  <c r="K533" i="4" l="1"/>
  <c r="AD532" i="4"/>
  <c r="AE532" i="4" s="1"/>
  <c r="AI532" i="4"/>
  <c r="AJ532" i="4" s="1"/>
  <c r="AG532" i="4"/>
  <c r="C533" i="4" s="1"/>
  <c r="E533" i="4" s="1"/>
  <c r="F533" i="4" s="1"/>
  <c r="AF532" i="4"/>
  <c r="T532" i="4"/>
  <c r="B533" i="4" l="1"/>
  <c r="AH532" i="4"/>
  <c r="D533" i="4" s="1"/>
  <c r="AL533" i="4"/>
  <c r="AK533" i="4"/>
  <c r="O534" i="4"/>
  <c r="I533" i="4" l="1"/>
  <c r="L533" i="4"/>
  <c r="U533" i="4" s="1"/>
  <c r="V533" i="4" s="1"/>
  <c r="M533" i="4"/>
  <c r="Y533" i="4" l="1"/>
  <c r="W533" i="4"/>
  <c r="X533" i="4" s="1"/>
  <c r="P533" i="4"/>
  <c r="N533" i="4"/>
  <c r="Z533" i="4"/>
  <c r="R533" i="4"/>
  <c r="Q533" i="4" l="1"/>
  <c r="S533" i="4" s="1"/>
  <c r="G533" i="4"/>
  <c r="AA533" i="4"/>
  <c r="AB533" i="4" s="1"/>
  <c r="AC533" i="4"/>
  <c r="H534" i="4"/>
  <c r="K534" i="4" l="1"/>
  <c r="AD533" i="4"/>
  <c r="AE533" i="4" s="1"/>
  <c r="AI533" i="4"/>
  <c r="AJ533" i="4" s="1"/>
  <c r="AG533" i="4"/>
  <c r="C534" i="4" s="1"/>
  <c r="E534" i="4" s="1"/>
  <c r="F534" i="4" s="1"/>
  <c r="AF533" i="4"/>
  <c r="B534" i="4" s="1"/>
  <c r="T533" i="4"/>
  <c r="O535" i="4"/>
  <c r="AH533" i="4" l="1"/>
  <c r="D534" i="4" s="1"/>
  <c r="AL534" i="4"/>
  <c r="I534" i="4"/>
  <c r="AK534" i="4"/>
  <c r="L534" i="4" l="1"/>
  <c r="U534" i="4" s="1"/>
  <c r="V534" i="4" s="1"/>
  <c r="Y534" i="4" l="1"/>
  <c r="W534" i="4"/>
  <c r="X534" i="4" s="1"/>
  <c r="M534" i="4"/>
  <c r="Z534" i="4"/>
  <c r="AA534" i="4" l="1"/>
  <c r="AB534" i="4" s="1"/>
  <c r="P534" i="4"/>
  <c r="N534" i="4"/>
  <c r="R534" i="4"/>
  <c r="Q534" i="4" l="1"/>
  <c r="S534" i="4" s="1"/>
  <c r="G534" i="4"/>
  <c r="AC534" i="4"/>
  <c r="H535" i="4"/>
  <c r="K535" i="4" l="1"/>
  <c r="AI534" i="4"/>
  <c r="AJ534" i="4" s="1"/>
  <c r="AG534" i="4"/>
  <c r="C535" i="4" s="1"/>
  <c r="E535" i="4" s="1"/>
  <c r="F535" i="4" s="1"/>
  <c r="AD534" i="4"/>
  <c r="AE534" i="4" s="1"/>
  <c r="AF534" i="4"/>
  <c r="T534" i="4"/>
  <c r="AL535" i="4" l="1"/>
  <c r="B535" i="4"/>
  <c r="AH534" i="4"/>
  <c r="D535" i="4" s="1"/>
  <c r="AK535" i="4"/>
  <c r="O536" i="4"/>
  <c r="I535" i="4" l="1"/>
  <c r="L535" i="4"/>
  <c r="U535" i="4" s="1"/>
  <c r="V535" i="4" s="1"/>
  <c r="M535" i="4" l="1"/>
  <c r="Y535" i="4"/>
  <c r="W535" i="4"/>
  <c r="X535" i="4" s="1"/>
  <c r="P535" i="4"/>
  <c r="N535" i="4"/>
  <c r="Z535" i="4"/>
  <c r="R535" i="4"/>
  <c r="G535" i="4" l="1"/>
  <c r="AA535" i="4"/>
  <c r="AB535" i="4" s="1"/>
  <c r="Q535" i="4"/>
  <c r="S535" i="4" s="1"/>
  <c r="H536" i="4"/>
  <c r="AC535" i="4"/>
  <c r="K536" i="4" l="1"/>
  <c r="AI535" i="4"/>
  <c r="AJ535" i="4" s="1"/>
  <c r="AD535" i="4"/>
  <c r="AE535" i="4" s="1"/>
  <c r="AG535" i="4"/>
  <c r="C536" i="4" s="1"/>
  <c r="E536" i="4" s="1"/>
  <c r="F536" i="4" s="1"/>
  <c r="AF535" i="4"/>
  <c r="T535" i="4"/>
  <c r="AK536" i="4" l="1"/>
  <c r="AL536" i="4"/>
  <c r="AH535" i="4"/>
  <c r="D536" i="4" s="1"/>
  <c r="B536" i="4"/>
  <c r="O537" i="4"/>
  <c r="L536" i="4" l="1"/>
  <c r="U536" i="4" s="1"/>
  <c r="V536" i="4" s="1"/>
  <c r="I536" i="4"/>
  <c r="Y536" i="4" l="1"/>
  <c r="W536" i="4"/>
  <c r="X536" i="4" s="1"/>
  <c r="M536" i="4"/>
  <c r="Z536" i="4"/>
  <c r="N536" i="4" l="1"/>
  <c r="Q536" i="4" s="1"/>
  <c r="P536" i="4"/>
  <c r="AA536" i="4"/>
  <c r="AB536" i="4" s="1"/>
  <c r="R536" i="4"/>
  <c r="S536" i="4" l="1"/>
  <c r="G536" i="4"/>
  <c r="T536" i="4"/>
  <c r="AC536" i="4"/>
  <c r="H537" i="4"/>
  <c r="K537" i="4" l="1"/>
  <c r="AD536" i="4"/>
  <c r="AE536" i="4" s="1"/>
  <c r="AI536" i="4"/>
  <c r="AJ536" i="4" s="1"/>
  <c r="AG536" i="4"/>
  <c r="C537" i="4" s="1"/>
  <c r="E537" i="4" s="1"/>
  <c r="F537" i="4" s="1"/>
  <c r="AF536" i="4"/>
  <c r="AH536" i="4" l="1"/>
  <c r="D537" i="4" s="1"/>
  <c r="L537" i="4" s="1"/>
  <c r="U537" i="4" s="1"/>
  <c r="V537" i="4" s="1"/>
  <c r="AL537" i="4"/>
  <c r="B537" i="4"/>
  <c r="AK537" i="4"/>
  <c r="O538" i="4"/>
  <c r="Y537" i="4" l="1"/>
  <c r="W537" i="4"/>
  <c r="X537" i="4" s="1"/>
  <c r="M537" i="4"/>
  <c r="P537" i="4" s="1"/>
  <c r="N537" i="4"/>
  <c r="I537" i="4"/>
  <c r="R537" i="4"/>
  <c r="Z537" i="4"/>
  <c r="AA537" i="4" l="1"/>
  <c r="AB537" i="4" s="1"/>
  <c r="G537" i="4"/>
  <c r="Q537" i="4"/>
  <c r="S537" i="4" s="1"/>
  <c r="AC537" i="4"/>
  <c r="H538" i="4"/>
  <c r="K538" i="4" l="1"/>
  <c r="AD537" i="4"/>
  <c r="AE537" i="4" s="1"/>
  <c r="AI537" i="4"/>
  <c r="AJ537" i="4" s="1"/>
  <c r="AG537" i="4"/>
  <c r="C538" i="4" s="1"/>
  <c r="E538" i="4" s="1"/>
  <c r="F538" i="4" s="1"/>
  <c r="AF537" i="4"/>
  <c r="T537" i="4"/>
  <c r="AH537" i="4" l="1"/>
  <c r="D538" i="4" s="1"/>
  <c r="L538" i="4" s="1"/>
  <c r="U538" i="4" s="1"/>
  <c r="V538" i="4" s="1"/>
  <c r="AL538" i="4"/>
  <c r="AK538" i="4"/>
  <c r="B538" i="4"/>
  <c r="Y538" i="4" s="1"/>
  <c r="O539" i="4"/>
  <c r="Z538" i="4"/>
  <c r="M538" i="4" l="1"/>
  <c r="I538" i="4"/>
  <c r="W538" i="4"/>
  <c r="X538" i="4" s="1"/>
  <c r="AA538" i="4" s="1"/>
  <c r="AB538" i="4" s="1"/>
  <c r="P538" i="4"/>
  <c r="N538" i="4"/>
  <c r="Q538" i="4" s="1"/>
  <c r="R538" i="4"/>
  <c r="S538" i="4" l="1"/>
  <c r="T538" i="4"/>
  <c r="G538" i="4"/>
  <c r="AC538" i="4"/>
  <c r="H539" i="4"/>
  <c r="K539" i="4" l="1"/>
  <c r="AD538" i="4"/>
  <c r="AE538" i="4" s="1"/>
  <c r="AI538" i="4"/>
  <c r="AJ538" i="4" s="1"/>
  <c r="AG538" i="4"/>
  <c r="C539" i="4" s="1"/>
  <c r="E539" i="4" s="1"/>
  <c r="F539" i="4" s="1"/>
  <c r="AF538" i="4"/>
  <c r="AK539" i="4" l="1"/>
  <c r="AH538" i="4"/>
  <c r="D539" i="4" s="1"/>
  <c r="AL539" i="4"/>
  <c r="B539" i="4"/>
  <c r="O540" i="4"/>
  <c r="I539" i="4" l="1"/>
  <c r="L539" i="4"/>
  <c r="U539" i="4" s="1"/>
  <c r="V539" i="4" s="1"/>
  <c r="M539" i="4" l="1"/>
  <c r="N539" i="4"/>
  <c r="Q539" i="4" s="1"/>
  <c r="P539" i="4"/>
  <c r="W539" i="4"/>
  <c r="X539" i="4" s="1"/>
  <c r="Y539" i="4"/>
  <c r="R539" i="4"/>
  <c r="Z539" i="4"/>
  <c r="S539" i="4" l="1"/>
  <c r="G539" i="4"/>
  <c r="AA539" i="4"/>
  <c r="AB539" i="4" s="1"/>
  <c r="AC539" i="4"/>
  <c r="H540" i="4"/>
  <c r="K540" i="4" l="1"/>
  <c r="AI539" i="4"/>
  <c r="AJ539" i="4" s="1"/>
  <c r="AD539" i="4"/>
  <c r="AE539" i="4" s="1"/>
  <c r="AG539" i="4"/>
  <c r="C540" i="4" s="1"/>
  <c r="E540" i="4" s="1"/>
  <c r="F540" i="4" s="1"/>
  <c r="AF539" i="4"/>
  <c r="T539" i="4"/>
  <c r="AK540" i="4" l="1"/>
  <c r="AL540" i="4"/>
  <c r="AH539" i="4"/>
  <c r="D540" i="4" s="1"/>
  <c r="B540" i="4"/>
  <c r="O541" i="4"/>
  <c r="I540" i="4" l="1"/>
  <c r="L540" i="4"/>
  <c r="U540" i="4" s="1"/>
  <c r="V540" i="4" s="1"/>
  <c r="M540" i="4" l="1"/>
  <c r="P540" i="4"/>
  <c r="N540" i="4"/>
  <c r="Y540" i="4"/>
  <c r="W540" i="4"/>
  <c r="X540" i="4" s="1"/>
  <c r="Z540" i="4"/>
  <c r="R540" i="4"/>
  <c r="AA540" i="4" l="1"/>
  <c r="AB540" i="4" s="1"/>
  <c r="Q540" i="4"/>
  <c r="S540" i="4" s="1"/>
  <c r="T540" i="4" s="1"/>
  <c r="G540" i="4"/>
  <c r="AC540" i="4"/>
  <c r="H541" i="4"/>
  <c r="AI540" i="4" l="1"/>
  <c r="AJ540" i="4" s="1"/>
  <c r="AD540" i="4"/>
  <c r="AE540" i="4" s="1"/>
  <c r="AF540" i="4"/>
  <c r="AG540" i="4"/>
  <c r="C541" i="4" s="1"/>
  <c r="E541" i="4" s="1"/>
  <c r="F541" i="4" s="1"/>
  <c r="K541" i="4"/>
  <c r="AK541" i="4" l="1"/>
  <c r="B541" i="4"/>
  <c r="AH540" i="4"/>
  <c r="D541" i="4" s="1"/>
  <c r="AL541" i="4"/>
  <c r="O542" i="4"/>
  <c r="L541" i="4" l="1"/>
  <c r="U541" i="4" s="1"/>
  <c r="V541" i="4" s="1"/>
  <c r="I541" i="4"/>
  <c r="M541" i="4" l="1"/>
  <c r="P541" i="4"/>
  <c r="N541" i="4"/>
  <c r="Q541" i="4" s="1"/>
  <c r="Y541" i="4"/>
  <c r="W541" i="4"/>
  <c r="X541" i="4" s="1"/>
  <c r="Z541" i="4"/>
  <c r="R541" i="4"/>
  <c r="AA541" i="4" l="1"/>
  <c r="AB541" i="4" s="1"/>
  <c r="S541" i="4"/>
  <c r="G541" i="4"/>
  <c r="T541" i="4"/>
  <c r="AC541" i="4"/>
  <c r="H542" i="4"/>
  <c r="K542" i="4" l="1"/>
  <c r="AI541" i="4"/>
  <c r="AJ541" i="4" s="1"/>
  <c r="AG541" i="4"/>
  <c r="C542" i="4" s="1"/>
  <c r="E542" i="4" s="1"/>
  <c r="F542" i="4" s="1"/>
  <c r="AF541" i="4"/>
  <c r="AD541" i="4"/>
  <c r="AE541" i="4" s="1"/>
  <c r="AL542" i="4" l="1"/>
  <c r="AH541" i="4"/>
  <c r="D542" i="4" s="1"/>
  <c r="L542" i="4" s="1"/>
  <c r="U542" i="4" s="1"/>
  <c r="V542" i="4" s="1"/>
  <c r="B542" i="4"/>
  <c r="AK542" i="4"/>
  <c r="O543" i="4"/>
  <c r="M542" i="4" l="1"/>
  <c r="I542" i="4"/>
  <c r="Y542" i="4"/>
  <c r="W542" i="4"/>
  <c r="X542" i="4" s="1"/>
  <c r="Z542" i="4"/>
  <c r="P542" i="4" l="1"/>
  <c r="N542" i="4"/>
  <c r="G542" i="4" s="1"/>
  <c r="AA542" i="4"/>
  <c r="AB542" i="4" s="1"/>
  <c r="R542" i="4"/>
  <c r="Q542" i="4" l="1"/>
  <c r="S542" i="4" s="1"/>
  <c r="H543" i="4"/>
  <c r="AC542" i="4"/>
  <c r="AI542" i="4" l="1"/>
  <c r="AJ542" i="4" s="1"/>
  <c r="AD542" i="4"/>
  <c r="AE542" i="4" s="1"/>
  <c r="AF542" i="4"/>
  <c r="B543" i="4" s="1"/>
  <c r="AG542" i="4"/>
  <c r="C543" i="4" s="1"/>
  <c r="E543" i="4" s="1"/>
  <c r="F543" i="4" s="1"/>
  <c r="K543" i="4"/>
  <c r="T542" i="4"/>
  <c r="AK543" i="4"/>
  <c r="AL543" i="4"/>
  <c r="O544" i="4"/>
  <c r="AH542" i="4" l="1"/>
  <c r="D543" i="4" s="1"/>
  <c r="L543" i="4" s="1"/>
  <c r="U543" i="4" s="1"/>
  <c r="V543" i="4" s="1"/>
  <c r="W543" i="4" s="1"/>
  <c r="I543" i="4"/>
  <c r="Y543" i="4"/>
  <c r="M543" i="4"/>
  <c r="X543" i="4"/>
  <c r="Z543" i="4"/>
  <c r="AA543" i="4" l="1"/>
  <c r="AB543" i="4" s="1"/>
  <c r="N543" i="4"/>
  <c r="P543" i="4"/>
  <c r="R543" i="4"/>
  <c r="G543" i="4" l="1"/>
  <c r="Q543" i="4"/>
  <c r="S543" i="4" s="1"/>
  <c r="H544" i="4"/>
  <c r="AC543" i="4"/>
  <c r="K544" i="4" l="1"/>
  <c r="AG543" i="4"/>
  <c r="C544" i="4" s="1"/>
  <c r="E544" i="4" s="1"/>
  <c r="F544" i="4" s="1"/>
  <c r="AF543" i="4"/>
  <c r="AD543" i="4"/>
  <c r="AE543" i="4" s="1"/>
  <c r="AI543" i="4"/>
  <c r="AJ543" i="4" s="1"/>
  <c r="T543" i="4"/>
  <c r="AL544" i="4" l="1"/>
  <c r="B544" i="4"/>
  <c r="AH543" i="4"/>
  <c r="D544" i="4" s="1"/>
  <c r="AK544" i="4"/>
  <c r="O545" i="4"/>
  <c r="L544" i="4" l="1"/>
  <c r="U544" i="4" s="1"/>
  <c r="V544" i="4" s="1"/>
  <c r="I544" i="4"/>
  <c r="M544" i="4" l="1"/>
  <c r="N544" i="4" s="1"/>
  <c r="Y544" i="4"/>
  <c r="W544" i="4"/>
  <c r="X544" i="4" s="1"/>
  <c r="Z544" i="4"/>
  <c r="P544" i="4" l="1"/>
  <c r="AA544" i="4"/>
  <c r="AB544" i="4" s="1"/>
  <c r="G544" i="4"/>
  <c r="Q544" i="4"/>
  <c r="R544" i="4"/>
  <c r="S544" i="4" l="1"/>
  <c r="T544" i="4"/>
  <c r="AC544" i="4"/>
  <c r="H545" i="4"/>
  <c r="K545" i="4" l="1"/>
  <c r="AD544" i="4"/>
  <c r="AE544" i="4" s="1"/>
  <c r="AG544" i="4"/>
  <c r="C545" i="4" s="1"/>
  <c r="E545" i="4" s="1"/>
  <c r="F545" i="4" s="1"/>
  <c r="AF544" i="4"/>
  <c r="AH544" i="4" s="1"/>
  <c r="D545" i="4" s="1"/>
  <c r="L545" i="4" s="1"/>
  <c r="U545" i="4" s="1"/>
  <c r="V545" i="4" s="1"/>
  <c r="AI544" i="4"/>
  <c r="AJ544" i="4" s="1"/>
  <c r="AL545" i="4"/>
  <c r="AK545" i="4"/>
  <c r="M545" i="4" l="1"/>
  <c r="B545" i="4"/>
  <c r="I545" i="4" s="1"/>
  <c r="P545" i="4"/>
  <c r="N545" i="4"/>
  <c r="G545" i="4" s="1"/>
  <c r="Y545" i="4"/>
  <c r="R545" i="4"/>
  <c r="O546" i="4"/>
  <c r="Z545" i="4"/>
  <c r="W545" i="4" l="1"/>
  <c r="X545" i="4" s="1"/>
  <c r="Q545" i="4"/>
  <c r="AA545" i="4"/>
  <c r="AB545" i="4" s="1"/>
  <c r="S545" i="4"/>
  <c r="AC545" i="4"/>
  <c r="H546" i="4"/>
  <c r="AG545" i="4" l="1"/>
  <c r="C546" i="4" s="1"/>
  <c r="E546" i="4" s="1"/>
  <c r="AF545" i="4"/>
  <c r="B546" i="4" s="1"/>
  <c r="AD545" i="4"/>
  <c r="AE545" i="4" s="1"/>
  <c r="AI545" i="4"/>
  <c r="AJ545" i="4" s="1"/>
  <c r="K546" i="4"/>
  <c r="T545" i="4"/>
  <c r="O547" i="4"/>
  <c r="I546" i="4" l="1"/>
  <c r="AL546" i="4"/>
  <c r="AK546" i="4"/>
  <c r="AH545" i="4"/>
  <c r="D546" i="4" s="1"/>
  <c r="F546" i="4"/>
  <c r="L546" i="4" l="1"/>
  <c r="U546" i="4" s="1"/>
  <c r="V546" i="4" s="1"/>
  <c r="W546" i="4" l="1"/>
  <c r="X546" i="4" s="1"/>
  <c r="Y546" i="4"/>
  <c r="M546" i="4"/>
  <c r="Z546" i="4"/>
  <c r="AA546" i="4" l="1"/>
  <c r="AB546" i="4" s="1"/>
  <c r="N546" i="4"/>
  <c r="Q546" i="4" s="1"/>
  <c r="P546" i="4"/>
  <c r="R546" i="4"/>
  <c r="S546" i="4" l="1"/>
  <c r="G546" i="4"/>
  <c r="H547" i="4"/>
  <c r="AC546" i="4"/>
  <c r="K547" i="4" l="1"/>
  <c r="AI546" i="4"/>
  <c r="AJ546" i="4" s="1"/>
  <c r="AG546" i="4"/>
  <c r="C547" i="4" s="1"/>
  <c r="E547" i="4" s="1"/>
  <c r="F547" i="4" s="1"/>
  <c r="AD546" i="4"/>
  <c r="AE546" i="4" s="1"/>
  <c r="AF546" i="4"/>
  <c r="T546" i="4"/>
  <c r="AH546" i="4" l="1"/>
  <c r="D547" i="4" s="1"/>
  <c r="L547" i="4" s="1"/>
  <c r="U547" i="4" s="1"/>
  <c r="V547" i="4" s="1"/>
  <c r="AK547" i="4"/>
  <c r="AL547" i="4"/>
  <c r="B547" i="4"/>
  <c r="O548" i="4"/>
  <c r="Y547" i="4" l="1"/>
  <c r="M547" i="4"/>
  <c r="P547" i="4" s="1"/>
  <c r="I547" i="4"/>
  <c r="W547" i="4"/>
  <c r="X547" i="4" s="1"/>
  <c r="Z547" i="4"/>
  <c r="R547" i="4"/>
  <c r="N547" i="4" l="1"/>
  <c r="AA547" i="4"/>
  <c r="AB547" i="4" s="1"/>
  <c r="Q547" i="4"/>
  <c r="S547" i="4" s="1"/>
  <c r="G547" i="4"/>
  <c r="H548" i="4"/>
  <c r="AC547" i="4"/>
  <c r="K548" i="4" l="1"/>
  <c r="AD547" i="4"/>
  <c r="AE547" i="4" s="1"/>
  <c r="AG547" i="4"/>
  <c r="C548" i="4" s="1"/>
  <c r="E548" i="4" s="1"/>
  <c r="AI547" i="4"/>
  <c r="AJ547" i="4" s="1"/>
  <c r="AF547" i="4"/>
  <c r="T547" i="4"/>
  <c r="AH547" i="4" l="1"/>
  <c r="D548" i="4" s="1"/>
  <c r="L548" i="4" s="1"/>
  <c r="U548" i="4" s="1"/>
  <c r="V548" i="4" s="1"/>
  <c r="Y548" i="4" s="1"/>
  <c r="B548" i="4"/>
  <c r="AK548" i="4"/>
  <c r="AL548" i="4"/>
  <c r="F548" i="4"/>
  <c r="Z548" i="4"/>
  <c r="O549" i="4"/>
  <c r="M548" i="4" l="1"/>
  <c r="W548" i="4"/>
  <c r="X548" i="4" s="1"/>
  <c r="I548" i="4"/>
  <c r="AA548" i="4"/>
  <c r="AB548" i="4" s="1"/>
  <c r="P548" i="4"/>
  <c r="N548" i="4"/>
  <c r="R548" i="4"/>
  <c r="Q548" i="4" l="1"/>
  <c r="S548" i="4" s="1"/>
  <c r="T548" i="4" s="1"/>
  <c r="G548" i="4"/>
  <c r="H549" i="4"/>
  <c r="AC548" i="4"/>
  <c r="K549" i="4" l="1"/>
  <c r="AI548" i="4"/>
  <c r="AJ548" i="4" s="1"/>
  <c r="AD548" i="4"/>
  <c r="AE548" i="4" s="1"/>
  <c r="AG548" i="4"/>
  <c r="C549" i="4" s="1"/>
  <c r="E549" i="4" s="1"/>
  <c r="AF548" i="4"/>
  <c r="B549" i="4" s="1"/>
  <c r="O550" i="4"/>
  <c r="AK549" i="4" l="1"/>
  <c r="I549" i="4"/>
  <c r="AL549" i="4"/>
  <c r="AH548" i="4"/>
  <c r="D549" i="4" s="1"/>
  <c r="F549" i="4" l="1"/>
  <c r="L549" i="4"/>
  <c r="U549" i="4" s="1"/>
  <c r="V549" i="4" s="1"/>
  <c r="M549" i="4" l="1"/>
  <c r="P549" i="4" s="1"/>
  <c r="Y549" i="4"/>
  <c r="W549" i="4"/>
  <c r="X549" i="4" s="1"/>
  <c r="R549" i="4"/>
  <c r="Z549" i="4"/>
  <c r="N549" i="4" l="1"/>
  <c r="G549" i="4" s="1"/>
  <c r="AA549" i="4"/>
  <c r="AB549" i="4" s="1"/>
  <c r="Q549" i="4" l="1"/>
  <c r="S549" i="4" s="1"/>
  <c r="T549" i="4"/>
  <c r="AC549" i="4"/>
  <c r="H550" i="4"/>
  <c r="AG549" i="4" l="1"/>
  <c r="C550" i="4" s="1"/>
  <c r="E550" i="4" s="1"/>
  <c r="F550" i="4" s="1"/>
  <c r="AD549" i="4"/>
  <c r="AE549" i="4" s="1"/>
  <c r="AI549" i="4"/>
  <c r="AJ549" i="4" s="1"/>
  <c r="AF549" i="4"/>
  <c r="B550" i="4" s="1"/>
  <c r="K550" i="4"/>
  <c r="AL550" i="4"/>
  <c r="AH549" i="4"/>
  <c r="D550" i="4" s="1"/>
  <c r="L550" i="4" s="1"/>
  <c r="U550" i="4" s="1"/>
  <c r="V550" i="4" s="1"/>
  <c r="W550" i="4" s="1"/>
  <c r="O551" i="4"/>
  <c r="AK550" i="4" l="1"/>
  <c r="I550" i="4"/>
  <c r="M550" i="4"/>
  <c r="N550" i="4" s="1"/>
  <c r="Y550" i="4"/>
  <c r="X550" i="4"/>
  <c r="Z550" i="4"/>
  <c r="P550" i="4" l="1"/>
  <c r="AA550" i="4"/>
  <c r="AB550" i="4" s="1"/>
  <c r="Q550" i="4"/>
  <c r="G550" i="4"/>
  <c r="R550" i="4"/>
  <c r="S550" i="4" l="1"/>
  <c r="AC550" i="4"/>
  <c r="H551" i="4"/>
  <c r="AD550" i="4" l="1"/>
  <c r="AE550" i="4" s="1"/>
  <c r="AG550" i="4"/>
  <c r="C551" i="4" s="1"/>
  <c r="E551" i="4" s="1"/>
  <c r="AI550" i="4"/>
  <c r="AJ550" i="4" s="1"/>
  <c r="AF550" i="4"/>
  <c r="AH550" i="4" s="1"/>
  <c r="D551" i="4" s="1"/>
  <c r="L551" i="4" s="1"/>
  <c r="U551" i="4" s="1"/>
  <c r="V551" i="4" s="1"/>
  <c r="K551" i="4"/>
  <c r="T550" i="4"/>
  <c r="B551" i="4" l="1"/>
  <c r="I551" i="4" s="1"/>
  <c r="AK551" i="4"/>
  <c r="AL551" i="4"/>
  <c r="Y551" i="4"/>
  <c r="W551" i="4"/>
  <c r="M551" i="4"/>
  <c r="Z551" i="4"/>
  <c r="O552" i="4"/>
  <c r="F551" i="4" l="1"/>
  <c r="X551" i="4" s="1"/>
  <c r="AA551" i="4" s="1"/>
  <c r="AB551" i="4" s="1"/>
  <c r="P551" i="4"/>
  <c r="N551" i="4"/>
  <c r="Q551" i="4" s="1"/>
  <c r="R551" i="4"/>
  <c r="S551" i="4" l="1"/>
  <c r="G551" i="4"/>
  <c r="AC551" i="4"/>
  <c r="H552" i="4"/>
  <c r="K552" i="4" l="1"/>
  <c r="AI551" i="4"/>
  <c r="AJ551" i="4" s="1"/>
  <c r="AD551" i="4"/>
  <c r="AE551" i="4" s="1"/>
  <c r="AG551" i="4"/>
  <c r="C552" i="4" s="1"/>
  <c r="E552" i="4" s="1"/>
  <c r="AF551" i="4"/>
  <c r="T551" i="4"/>
  <c r="AH551" i="4" l="1"/>
  <c r="D552" i="4" s="1"/>
  <c r="L552" i="4" s="1"/>
  <c r="U552" i="4" s="1"/>
  <c r="V552" i="4" s="1"/>
  <c r="AK552" i="4"/>
  <c r="B552" i="4"/>
  <c r="AL552" i="4"/>
  <c r="O553" i="4"/>
  <c r="M552" i="4" l="1"/>
  <c r="W552" i="4"/>
  <c r="P552" i="4"/>
  <c r="N552" i="4"/>
  <c r="I552" i="4"/>
  <c r="Y552" i="4"/>
  <c r="R552" i="4"/>
  <c r="Z552" i="4"/>
  <c r="F552" i="4" l="1"/>
  <c r="Q552" i="4"/>
  <c r="S552" i="4" s="1"/>
  <c r="T552" i="4" s="1"/>
  <c r="H553" i="4"/>
  <c r="K553" i="4" l="1"/>
  <c r="G552" i="4"/>
  <c r="X552" i="4"/>
  <c r="AA552" i="4" s="1"/>
  <c r="AB552" i="4" s="1"/>
  <c r="AC552" i="4"/>
  <c r="AG552" i="4" l="1"/>
  <c r="C553" i="4" s="1"/>
  <c r="E553" i="4" s="1"/>
  <c r="AD552" i="4"/>
  <c r="AE552" i="4" s="1"/>
  <c r="AI552" i="4"/>
  <c r="AF552" i="4"/>
  <c r="AH552" i="4" l="1"/>
  <c r="D553" i="4" s="1"/>
  <c r="B553" i="4"/>
  <c r="AJ552" i="4"/>
  <c r="AL553" i="4"/>
  <c r="AK553" i="4"/>
  <c r="O554" i="4"/>
  <c r="L553" i="4" l="1"/>
  <c r="U553" i="4" s="1"/>
  <c r="V553" i="4" s="1"/>
  <c r="I553" i="4"/>
  <c r="M553" i="4" l="1"/>
  <c r="F553" i="4"/>
  <c r="P553" i="4"/>
  <c r="N553" i="4"/>
  <c r="Q553" i="4" s="1"/>
  <c r="Y553" i="4"/>
  <c r="W553" i="4"/>
  <c r="X553" i="4" s="1"/>
  <c r="Z553" i="4"/>
  <c r="R553" i="4"/>
  <c r="G553" i="4" l="1"/>
  <c r="S553" i="4"/>
  <c r="T553" i="4" s="1"/>
  <c r="AA553" i="4"/>
  <c r="AB553" i="4" s="1"/>
  <c r="H554" i="4"/>
  <c r="AC553" i="4"/>
  <c r="AD553" i="4" l="1"/>
  <c r="AE553" i="4" s="1"/>
  <c r="AI553" i="4"/>
  <c r="AJ553" i="4" s="1"/>
  <c r="AG553" i="4"/>
  <c r="C554" i="4" s="1"/>
  <c r="E554" i="4" s="1"/>
  <c r="AF553" i="4"/>
  <c r="B554" i="4" s="1"/>
  <c r="K554" i="4"/>
  <c r="O555" i="4"/>
  <c r="I554" i="4" l="1"/>
  <c r="AK554" i="4"/>
  <c r="AL554" i="4"/>
  <c r="F554" i="4"/>
  <c r="AH553" i="4"/>
  <c r="D554" i="4" s="1"/>
  <c r="L554" i="4" l="1"/>
  <c r="U554" i="4" s="1"/>
  <c r="V554" i="4" s="1"/>
  <c r="M554" i="4" l="1"/>
  <c r="P554" i="4"/>
  <c r="N554" i="4"/>
  <c r="Q554" i="4" s="1"/>
  <c r="W554" i="4"/>
  <c r="X554" i="4" s="1"/>
  <c r="Y554" i="4"/>
  <c r="R554" i="4"/>
  <c r="Z554" i="4"/>
  <c r="S554" i="4" l="1"/>
  <c r="AA554" i="4"/>
  <c r="AB554" i="4" s="1"/>
  <c r="T554" i="4"/>
  <c r="G554" i="4"/>
  <c r="H555" i="4"/>
  <c r="AC554" i="4"/>
  <c r="AD554" i="4" l="1"/>
  <c r="AE554" i="4" s="1"/>
  <c r="AI554" i="4"/>
  <c r="AJ554" i="4" s="1"/>
  <c r="AG554" i="4"/>
  <c r="C555" i="4" s="1"/>
  <c r="E555" i="4" s="1"/>
  <c r="AF554" i="4"/>
  <c r="B555" i="4" s="1"/>
  <c r="K555" i="4"/>
  <c r="O556" i="4"/>
  <c r="AK555" i="4" l="1"/>
  <c r="AL555" i="4"/>
  <c r="AH554" i="4"/>
  <c r="D555" i="4" s="1"/>
  <c r="I555" i="4"/>
  <c r="L555" i="4" l="1"/>
  <c r="U555" i="4" s="1"/>
  <c r="V555" i="4" s="1"/>
  <c r="W555" i="4" s="1"/>
  <c r="F555" i="4"/>
  <c r="Y555" i="4"/>
  <c r="Z555" i="4"/>
  <c r="X555" i="4" l="1"/>
  <c r="AA555" i="4" s="1"/>
  <c r="AB555" i="4" s="1"/>
  <c r="M555" i="4"/>
  <c r="P555" i="4" l="1"/>
  <c r="N555" i="4"/>
  <c r="Q555" i="4" s="1"/>
  <c r="R555" i="4"/>
  <c r="S555" i="4" l="1"/>
  <c r="G555" i="4"/>
  <c r="AC555" i="4"/>
  <c r="H556" i="4"/>
  <c r="K556" i="4" l="1"/>
  <c r="AF555" i="4"/>
  <c r="AH555" i="4" s="1"/>
  <c r="D556" i="4" s="1"/>
  <c r="AI555" i="4"/>
  <c r="AJ555" i="4" s="1"/>
  <c r="AD555" i="4"/>
  <c r="AE555" i="4" s="1"/>
  <c r="AG555" i="4"/>
  <c r="C556" i="4" s="1"/>
  <c r="E556" i="4" s="1"/>
  <c r="T555" i="4"/>
  <c r="AK556" i="4" l="1"/>
  <c r="AL556" i="4"/>
  <c r="L556" i="4"/>
  <c r="U556" i="4" s="1"/>
  <c r="V556" i="4" s="1"/>
  <c r="B556" i="4"/>
  <c r="O557" i="4"/>
  <c r="W556" i="4" l="1"/>
  <c r="Y556" i="4"/>
  <c r="I556" i="4"/>
  <c r="M556" i="4"/>
  <c r="Z556" i="4"/>
  <c r="F556" i="4" l="1"/>
  <c r="N556" i="4"/>
  <c r="P556" i="4"/>
  <c r="R556" i="4"/>
  <c r="X556" i="4" l="1"/>
  <c r="AA556" i="4" s="1"/>
  <c r="AB556" i="4" s="1"/>
  <c r="G556" i="4"/>
  <c r="Q556" i="4"/>
  <c r="S556" i="4" s="1"/>
  <c r="AC556" i="4"/>
  <c r="H557" i="4"/>
  <c r="K557" i="4" l="1"/>
  <c r="AI556" i="4"/>
  <c r="AJ556" i="4" s="1"/>
  <c r="AF556" i="4"/>
  <c r="AD556" i="4"/>
  <c r="AE556" i="4" s="1"/>
  <c r="AG556" i="4"/>
  <c r="C557" i="4" s="1"/>
  <c r="E557" i="4" s="1"/>
  <c r="T556" i="4"/>
  <c r="AK557" i="4" l="1"/>
  <c r="AL557" i="4"/>
  <c r="AH556" i="4"/>
  <c r="D557" i="4" s="1"/>
  <c r="L557" i="4" s="1"/>
  <c r="U557" i="4" s="1"/>
  <c r="V557" i="4" s="1"/>
  <c r="B557" i="4"/>
  <c r="O558" i="4"/>
  <c r="M557" i="4" l="1"/>
  <c r="N557" i="4" s="1"/>
  <c r="Y557" i="4"/>
  <c r="W557" i="4"/>
  <c r="I557" i="4"/>
  <c r="P557" i="4"/>
  <c r="Z557" i="4"/>
  <c r="R557" i="4"/>
  <c r="F557" i="4" l="1"/>
  <c r="G557" i="4" s="1"/>
  <c r="Q557" i="4"/>
  <c r="S557" i="4" s="1"/>
  <c r="H558" i="4"/>
  <c r="AC557" i="4"/>
  <c r="X557" i="4" l="1"/>
  <c r="AA557" i="4" s="1"/>
  <c r="AB557" i="4" s="1"/>
  <c r="K558" i="4"/>
  <c r="AF557" i="4"/>
  <c r="AI557" i="4"/>
  <c r="AJ557" i="4" s="1"/>
  <c r="AD557" i="4"/>
  <c r="AE557" i="4" s="1"/>
  <c r="AG557" i="4"/>
  <c r="C558" i="4" s="1"/>
  <c r="E558" i="4" s="1"/>
  <c r="T557" i="4"/>
  <c r="AH557" i="4" l="1"/>
  <c r="D558" i="4" s="1"/>
  <c r="L558" i="4" s="1"/>
  <c r="U558" i="4" s="1"/>
  <c r="V558" i="4" s="1"/>
  <c r="B558" i="4"/>
  <c r="I558" i="4" s="1"/>
  <c r="AK558" i="4"/>
  <c r="AL558" i="4"/>
  <c r="M558" i="4"/>
  <c r="O559" i="4"/>
  <c r="Y558" i="4" l="1"/>
  <c r="W558" i="4"/>
  <c r="F558" i="4"/>
  <c r="N558" i="4"/>
  <c r="P558" i="4"/>
  <c r="R558" i="4"/>
  <c r="Z558" i="4"/>
  <c r="G558" i="4" l="1"/>
  <c r="X558" i="4"/>
  <c r="AA558" i="4" s="1"/>
  <c r="AB558" i="4" s="1"/>
  <c r="Q558" i="4"/>
  <c r="S558" i="4" s="1"/>
  <c r="AC558" i="4"/>
  <c r="H559" i="4"/>
  <c r="K559" i="4" l="1"/>
  <c r="AG558" i="4"/>
  <c r="C559" i="4" s="1"/>
  <c r="E559" i="4" s="1"/>
  <c r="AF558" i="4"/>
  <c r="B559" i="4" s="1"/>
  <c r="AI558" i="4"/>
  <c r="AJ558" i="4" s="1"/>
  <c r="AD558" i="4"/>
  <c r="AE558" i="4" s="1"/>
  <c r="T558" i="4"/>
  <c r="O560" i="4"/>
  <c r="I559" i="4" l="1"/>
  <c r="AL559" i="4"/>
  <c r="AH558" i="4"/>
  <c r="D559" i="4" s="1"/>
  <c r="L559" i="4" s="1"/>
  <c r="U559" i="4" s="1"/>
  <c r="V559" i="4" s="1"/>
  <c r="W559" i="4" s="1"/>
  <c r="AK559" i="4"/>
  <c r="M559" i="4" l="1"/>
  <c r="P559" i="4" s="1"/>
  <c r="F559" i="4"/>
  <c r="X559" i="4" s="1"/>
  <c r="Y559" i="4"/>
  <c r="N559" i="4"/>
  <c r="Z559" i="4"/>
  <c r="R559" i="4"/>
  <c r="G559" i="4" l="1"/>
  <c r="AA559" i="4"/>
  <c r="AB559" i="4" s="1"/>
  <c r="Q559" i="4"/>
  <c r="S559" i="4" s="1"/>
  <c r="AC559" i="4"/>
  <c r="H560" i="4"/>
  <c r="K560" i="4" l="1"/>
  <c r="AI559" i="4"/>
  <c r="AJ559" i="4" s="1"/>
  <c r="AD559" i="4"/>
  <c r="AE559" i="4" s="1"/>
  <c r="AG559" i="4"/>
  <c r="C560" i="4" s="1"/>
  <c r="E560" i="4" s="1"/>
  <c r="AF559" i="4"/>
  <c r="T559" i="4"/>
  <c r="B560" i="4" l="1"/>
  <c r="AH559" i="4"/>
  <c r="D560" i="4" s="1"/>
  <c r="AL560" i="4"/>
  <c r="AK560" i="4"/>
  <c r="O561" i="4"/>
  <c r="I560" i="4" l="1"/>
  <c r="L560" i="4"/>
  <c r="U560" i="4" s="1"/>
  <c r="V560" i="4" s="1"/>
  <c r="M560" i="4" l="1"/>
  <c r="F560" i="4"/>
  <c r="P560" i="4"/>
  <c r="N560" i="4"/>
  <c r="Q560" i="4" s="1"/>
  <c r="Y560" i="4"/>
  <c r="W560" i="4"/>
  <c r="X560" i="4" s="1"/>
  <c r="Z560" i="4"/>
  <c r="R560" i="4"/>
  <c r="S560" i="4" l="1"/>
  <c r="G560" i="4"/>
  <c r="AA560" i="4"/>
  <c r="AB560" i="4" s="1"/>
  <c r="AC560" i="4"/>
  <c r="H561" i="4"/>
  <c r="K561" i="4" l="1"/>
  <c r="AI560" i="4"/>
  <c r="AJ560" i="4" s="1"/>
  <c r="AD560" i="4"/>
  <c r="AE560" i="4" s="1"/>
  <c r="AG560" i="4"/>
  <c r="C561" i="4" s="1"/>
  <c r="E561" i="4" s="1"/>
  <c r="AF560" i="4"/>
  <c r="T560" i="4"/>
  <c r="AH560" i="4" l="1"/>
  <c r="D561" i="4" s="1"/>
  <c r="AL561" i="4"/>
  <c r="AK561" i="4"/>
  <c r="B561" i="4"/>
  <c r="O562" i="4"/>
  <c r="L561" i="4" l="1"/>
  <c r="U561" i="4" s="1"/>
  <c r="V561" i="4" s="1"/>
  <c r="I561" i="4"/>
  <c r="F561" i="4" l="1"/>
  <c r="W561" i="4"/>
  <c r="Y561" i="4"/>
  <c r="M561" i="4"/>
  <c r="Z561" i="4"/>
  <c r="X561" i="4" l="1"/>
  <c r="AA561" i="4" s="1"/>
  <c r="AB561" i="4" s="1"/>
  <c r="P561" i="4"/>
  <c r="N561" i="4"/>
  <c r="G561" i="4" s="1"/>
  <c r="R561" i="4"/>
  <c r="Q561" i="4" l="1"/>
  <c r="S561" i="4" s="1"/>
  <c r="T561" i="4" s="1"/>
  <c r="AC561" i="4"/>
  <c r="H562" i="4"/>
  <c r="K562" i="4" l="1"/>
  <c r="AI561" i="4"/>
  <c r="AJ561" i="4" s="1"/>
  <c r="AD561" i="4"/>
  <c r="AE561" i="4" s="1"/>
  <c r="AG561" i="4"/>
  <c r="C562" i="4" s="1"/>
  <c r="E562" i="4" s="1"/>
  <c r="AF561" i="4"/>
  <c r="B562" i="4" s="1"/>
  <c r="O563" i="4"/>
  <c r="I562" i="4" l="1"/>
  <c r="AL562" i="4"/>
  <c r="AH561" i="4"/>
  <c r="D562" i="4" s="1"/>
  <c r="AK562" i="4"/>
  <c r="F562" i="4" l="1"/>
  <c r="L562" i="4"/>
  <c r="U562" i="4" s="1"/>
  <c r="V562" i="4" s="1"/>
  <c r="M562" i="4" l="1"/>
  <c r="N562" i="4" s="1"/>
  <c r="G562" i="4" s="1"/>
  <c r="P562" i="4"/>
  <c r="W562" i="4"/>
  <c r="X562" i="4" s="1"/>
  <c r="Y562" i="4"/>
  <c r="R562" i="4"/>
  <c r="Z562" i="4"/>
  <c r="AA562" i="4" l="1"/>
  <c r="AB562" i="4" s="1"/>
  <c r="Q562" i="4"/>
  <c r="S562" i="4" s="1"/>
  <c r="H563" i="4"/>
  <c r="AC562" i="4"/>
  <c r="K563" i="4" l="1"/>
  <c r="AF562" i="4"/>
  <c r="B563" i="4" s="1"/>
  <c r="AI562" i="4"/>
  <c r="AJ562" i="4" s="1"/>
  <c r="AD562" i="4"/>
  <c r="AE562" i="4" s="1"/>
  <c r="AG562" i="4"/>
  <c r="C563" i="4" s="1"/>
  <c r="E563" i="4" s="1"/>
  <c r="T562" i="4"/>
  <c r="O564" i="4"/>
  <c r="I563" i="4" l="1"/>
  <c r="F563" i="4"/>
  <c r="AH562" i="4"/>
  <c r="D563" i="4" s="1"/>
  <c r="AL563" i="4"/>
  <c r="AK563" i="4"/>
  <c r="L563" i="4" l="1"/>
  <c r="U563" i="4" s="1"/>
  <c r="V563" i="4" s="1"/>
  <c r="M563" i="4" l="1"/>
  <c r="N563" i="4" s="1"/>
  <c r="P563" i="4"/>
  <c r="W563" i="4"/>
  <c r="X563" i="4" s="1"/>
  <c r="Y563" i="4"/>
  <c r="Z563" i="4"/>
  <c r="R563" i="4"/>
  <c r="AA563" i="4" l="1"/>
  <c r="AB563" i="4" s="1"/>
  <c r="G563" i="4"/>
  <c r="Q563" i="4"/>
  <c r="S563" i="4" s="1"/>
  <c r="H564" i="4"/>
  <c r="AC563" i="4"/>
  <c r="AF563" i="4" l="1"/>
  <c r="B564" i="4" s="1"/>
  <c r="AI563" i="4"/>
  <c r="AJ563" i="4" s="1"/>
  <c r="AD563" i="4"/>
  <c r="AE563" i="4" s="1"/>
  <c r="AG563" i="4"/>
  <c r="C564" i="4" s="1"/>
  <c r="E564" i="4" s="1"/>
  <c r="K564" i="4"/>
  <c r="T563" i="4"/>
  <c r="O565" i="4"/>
  <c r="AL564" i="4" l="1"/>
  <c r="I564" i="4"/>
  <c r="AK564" i="4"/>
  <c r="AH563" i="4"/>
  <c r="D564" i="4" s="1"/>
  <c r="L564" i="4" s="1"/>
  <c r="U564" i="4" s="1"/>
  <c r="V564" i="4" s="1"/>
  <c r="Y564" i="4" s="1"/>
  <c r="F564" i="4"/>
  <c r="Z564" i="4"/>
  <c r="M564" i="4" l="1"/>
  <c r="P564" i="4" s="1"/>
  <c r="W564" i="4"/>
  <c r="X564" i="4" s="1"/>
  <c r="AA564" i="4" s="1"/>
  <c r="AB564" i="4" s="1"/>
  <c r="N564" i="4"/>
  <c r="R564" i="4"/>
  <c r="G564" i="4" l="1"/>
  <c r="Q564" i="4"/>
  <c r="S564" i="4" s="1"/>
  <c r="AC564" i="4"/>
  <c r="H565" i="4"/>
  <c r="K565" i="4" l="1"/>
  <c r="AD564" i="4"/>
  <c r="AE564" i="4" s="1"/>
  <c r="AI564" i="4"/>
  <c r="AJ564" i="4" s="1"/>
  <c r="AG564" i="4"/>
  <c r="C565" i="4" s="1"/>
  <c r="E565" i="4" s="1"/>
  <c r="AF564" i="4"/>
  <c r="T564" i="4"/>
  <c r="B565" i="4" l="1"/>
  <c r="AH564" i="4"/>
  <c r="D565" i="4" s="1"/>
  <c r="AK565" i="4"/>
  <c r="AL565" i="4"/>
  <c r="O566" i="4"/>
  <c r="L565" i="4" l="1"/>
  <c r="U565" i="4" s="1"/>
  <c r="V565" i="4" s="1"/>
  <c r="I565" i="4"/>
  <c r="M565" i="4" l="1"/>
  <c r="F565" i="4"/>
  <c r="P565" i="4"/>
  <c r="N565" i="4"/>
  <c r="Q565" i="4" s="1"/>
  <c r="W565" i="4"/>
  <c r="Y565" i="4"/>
  <c r="R565" i="4"/>
  <c r="Z565" i="4"/>
  <c r="X565" i="4" l="1"/>
  <c r="G565" i="4"/>
  <c r="AA565" i="4"/>
  <c r="AB565" i="4" s="1"/>
  <c r="S565" i="4"/>
  <c r="AC565" i="4"/>
  <c r="H566" i="4"/>
  <c r="K566" i="4" l="1"/>
  <c r="AI565" i="4"/>
  <c r="AJ565" i="4" s="1"/>
  <c r="AD565" i="4"/>
  <c r="AE565" i="4" s="1"/>
  <c r="AG565" i="4"/>
  <c r="C566" i="4" s="1"/>
  <c r="E566" i="4" s="1"/>
  <c r="AF565" i="4"/>
  <c r="T565" i="4"/>
  <c r="AK566" i="4" l="1"/>
  <c r="AH565" i="4"/>
  <c r="D566" i="4" s="1"/>
  <c r="AL566" i="4"/>
  <c r="B566" i="4"/>
  <c r="O567" i="4"/>
  <c r="I566" i="4" l="1"/>
  <c r="L566" i="4"/>
  <c r="U566" i="4" s="1"/>
  <c r="V566" i="4" s="1"/>
  <c r="M566" i="4" l="1"/>
  <c r="F566" i="4"/>
  <c r="W566" i="4"/>
  <c r="Y566" i="4"/>
  <c r="P566" i="4"/>
  <c r="N566" i="4"/>
  <c r="Z566" i="4"/>
  <c r="R566" i="4"/>
  <c r="Q566" i="4" l="1"/>
  <c r="S566" i="4" s="1"/>
  <c r="T566" i="4" s="1"/>
  <c r="G566" i="4"/>
  <c r="X566" i="4"/>
  <c r="AA566" i="4" s="1"/>
  <c r="AB566" i="4" s="1"/>
  <c r="H567" i="4"/>
  <c r="AC566" i="4"/>
  <c r="AD566" i="4" l="1"/>
  <c r="AE566" i="4" s="1"/>
  <c r="AI566" i="4"/>
  <c r="AJ566" i="4" s="1"/>
  <c r="AG566" i="4"/>
  <c r="C567" i="4" s="1"/>
  <c r="E567" i="4" s="1"/>
  <c r="AF566" i="4"/>
  <c r="K567" i="4"/>
  <c r="AK567" i="4" l="1"/>
  <c r="AL567" i="4"/>
  <c r="AH566" i="4"/>
  <c r="D567" i="4" s="1"/>
  <c r="B567" i="4"/>
  <c r="O568" i="4"/>
  <c r="L567" i="4" l="1"/>
  <c r="U567" i="4" s="1"/>
  <c r="V567" i="4" s="1"/>
  <c r="W567" i="4" s="1"/>
  <c r="I567" i="4"/>
  <c r="Y567" i="4"/>
  <c r="Z567" i="4"/>
  <c r="M567" i="4" l="1"/>
  <c r="F567" i="4"/>
  <c r="N567" i="4" l="1"/>
  <c r="Q567" i="4" s="1"/>
  <c r="P567" i="4"/>
  <c r="X567" i="4"/>
  <c r="AA567" i="4" s="1"/>
  <c r="AB567" i="4" s="1"/>
  <c r="R567" i="4"/>
  <c r="G567" i="4" l="1"/>
  <c r="S567" i="4"/>
  <c r="H568" i="4"/>
  <c r="AC567" i="4"/>
  <c r="K568" i="4" l="1"/>
  <c r="AF567" i="4"/>
  <c r="B568" i="4" s="1"/>
  <c r="AD567" i="4"/>
  <c r="AE567" i="4" s="1"/>
  <c r="AG567" i="4"/>
  <c r="C568" i="4" s="1"/>
  <c r="E568" i="4" s="1"/>
  <c r="AI567" i="4"/>
  <c r="AK568" i="4" s="1"/>
  <c r="T567" i="4"/>
  <c r="AL568" i="4"/>
  <c r="O569" i="4"/>
  <c r="AJ567" i="4" l="1"/>
  <c r="AH567" i="4"/>
  <c r="D568" i="4" s="1"/>
  <c r="L568" i="4" s="1"/>
  <c r="U568" i="4" s="1"/>
  <c r="V568" i="4" s="1"/>
  <c r="I568" i="4"/>
  <c r="F568" i="4" l="1"/>
  <c r="Y568" i="4"/>
  <c r="W568" i="4"/>
  <c r="M568" i="4"/>
  <c r="Z568" i="4"/>
  <c r="X568" i="4" l="1"/>
  <c r="AA568" i="4" s="1"/>
  <c r="AB568" i="4" s="1"/>
  <c r="N568" i="4"/>
  <c r="Q568" i="4" s="1"/>
  <c r="P568" i="4"/>
  <c r="R568" i="4"/>
  <c r="S568" i="4" l="1"/>
  <c r="G568" i="4"/>
  <c r="AC568" i="4"/>
  <c r="H569" i="4"/>
  <c r="K569" i="4" l="1"/>
  <c r="AI568" i="4"/>
  <c r="AJ568" i="4" s="1"/>
  <c r="AD568" i="4"/>
  <c r="AE568" i="4" s="1"/>
  <c r="AG568" i="4"/>
  <c r="C569" i="4" s="1"/>
  <c r="E569" i="4" s="1"/>
  <c r="AF568" i="4"/>
  <c r="T568" i="4"/>
  <c r="AH568" i="4" l="1"/>
  <c r="D569" i="4" s="1"/>
  <c r="L569" i="4" s="1"/>
  <c r="U569" i="4" s="1"/>
  <c r="V569" i="4" s="1"/>
  <c r="AL569" i="4"/>
  <c r="B569" i="4"/>
  <c r="AK569" i="4"/>
  <c r="O570" i="4"/>
  <c r="W569" i="4" l="1"/>
  <c r="M569" i="4"/>
  <c r="N569" i="4" s="1"/>
  <c r="Y569" i="4"/>
  <c r="I569" i="4"/>
  <c r="Z569" i="4"/>
  <c r="P569" i="4" l="1"/>
  <c r="F569" i="4"/>
  <c r="Q569" i="4"/>
  <c r="R569" i="4"/>
  <c r="S569" i="4" l="1"/>
  <c r="G569" i="4"/>
  <c r="X569" i="4"/>
  <c r="AA569" i="4" s="1"/>
  <c r="AB569" i="4" s="1"/>
  <c r="H570" i="4"/>
  <c r="AC569" i="4"/>
  <c r="K570" i="4" l="1"/>
  <c r="T569" i="4"/>
  <c r="AD569" i="4"/>
  <c r="AE569" i="4" s="1"/>
  <c r="AI569" i="4"/>
  <c r="AG569" i="4"/>
  <c r="C570" i="4" s="1"/>
  <c r="E570" i="4" s="1"/>
  <c r="AF569" i="4"/>
  <c r="AH569" i="4" l="1"/>
  <c r="D570" i="4" s="1"/>
  <c r="B570" i="4"/>
  <c r="AJ569" i="4"/>
  <c r="AL570" i="4"/>
  <c r="AK570" i="4"/>
  <c r="O571" i="4"/>
  <c r="I570" i="4" l="1"/>
  <c r="L570" i="4"/>
  <c r="U570" i="4" s="1"/>
  <c r="V570" i="4" s="1"/>
  <c r="F570" i="4" l="1"/>
  <c r="M570" i="4"/>
  <c r="W570" i="4"/>
  <c r="Y570" i="4"/>
  <c r="Z570" i="4"/>
  <c r="X570" i="4" l="1"/>
  <c r="AA570" i="4" s="1"/>
  <c r="AB570" i="4" s="1"/>
  <c r="P570" i="4"/>
  <c r="N570" i="4"/>
  <c r="R570" i="4"/>
  <c r="Q570" i="4" l="1"/>
  <c r="S570" i="4" s="1"/>
  <c r="T570" i="4" s="1"/>
  <c r="G570" i="4"/>
  <c r="H571" i="4"/>
  <c r="AC570" i="4"/>
  <c r="K571" i="4" l="1"/>
  <c r="AI570" i="4"/>
  <c r="AJ570" i="4" s="1"/>
  <c r="AD570" i="4"/>
  <c r="AE570" i="4" s="1"/>
  <c r="AG570" i="4"/>
  <c r="C571" i="4" s="1"/>
  <c r="E571" i="4" s="1"/>
  <c r="AF570" i="4"/>
  <c r="B571" i="4" s="1"/>
  <c r="O572" i="4"/>
  <c r="I571" i="4" l="1"/>
  <c r="AL571" i="4"/>
  <c r="AK571" i="4"/>
  <c r="AH570" i="4"/>
  <c r="D571" i="4" s="1"/>
  <c r="F571" i="4" l="1"/>
  <c r="L571" i="4"/>
  <c r="U571" i="4" s="1"/>
  <c r="V571" i="4" s="1"/>
  <c r="M571" i="4" l="1"/>
  <c r="P571" i="4"/>
  <c r="N571" i="4"/>
  <c r="G571" i="4" s="1"/>
  <c r="W571" i="4"/>
  <c r="X571" i="4" s="1"/>
  <c r="Y571" i="4"/>
  <c r="R571" i="4"/>
  <c r="Z571" i="4"/>
  <c r="Q571" i="4" l="1"/>
  <c r="S571" i="4" s="1"/>
  <c r="AA571" i="4"/>
  <c r="AB571" i="4" s="1"/>
  <c r="AC571" i="4"/>
  <c r="H572" i="4"/>
  <c r="AI571" i="4" l="1"/>
  <c r="AJ571" i="4" s="1"/>
  <c r="AF571" i="4"/>
  <c r="B572" i="4" s="1"/>
  <c r="AD571" i="4"/>
  <c r="AE571" i="4" s="1"/>
  <c r="AG571" i="4"/>
  <c r="C572" i="4" s="1"/>
  <c r="E572" i="4" s="1"/>
  <c r="K572" i="4"/>
  <c r="T571" i="4"/>
  <c r="O573" i="4"/>
  <c r="AL572" i="4" l="1"/>
  <c r="AH571" i="4"/>
  <c r="D572" i="4" s="1"/>
  <c r="AK572" i="4"/>
  <c r="I572" i="4"/>
  <c r="L572" i="4" l="1"/>
  <c r="U572" i="4" s="1"/>
  <c r="V572" i="4" s="1"/>
  <c r="F572" i="4"/>
  <c r="M572" i="4" l="1"/>
  <c r="N572" i="4" s="1"/>
  <c r="G572" i="4" s="1"/>
  <c r="P572" i="4"/>
  <c r="W572" i="4"/>
  <c r="X572" i="4" s="1"/>
  <c r="Y572" i="4"/>
  <c r="R572" i="4"/>
  <c r="Z572" i="4"/>
  <c r="Q572" i="4" l="1"/>
  <c r="S572" i="4" s="1"/>
  <c r="T572" i="4" s="1"/>
  <c r="AA572" i="4"/>
  <c r="AB572" i="4" s="1"/>
  <c r="H573" i="4"/>
  <c r="AC572" i="4"/>
  <c r="AD572" i="4" l="1"/>
  <c r="AE572" i="4" s="1"/>
  <c r="AI572" i="4"/>
  <c r="AK573" i="4" s="1"/>
  <c r="AG572" i="4"/>
  <c r="C573" i="4" s="1"/>
  <c r="E573" i="4" s="1"/>
  <c r="AF572" i="4"/>
  <c r="K573" i="4"/>
  <c r="AL573" i="4"/>
  <c r="AJ572" i="4" l="1"/>
  <c r="AH572" i="4"/>
  <c r="D573" i="4" s="1"/>
  <c r="L573" i="4" s="1"/>
  <c r="U573" i="4" s="1"/>
  <c r="V573" i="4" s="1"/>
  <c r="B573" i="4"/>
  <c r="I573" i="4" s="1"/>
  <c r="O574" i="4"/>
  <c r="M573" i="4" l="1"/>
  <c r="N573" i="4" s="1"/>
  <c r="Q573" i="4" s="1"/>
  <c r="F573" i="4"/>
  <c r="Y573" i="4"/>
  <c r="W573" i="4"/>
  <c r="Z573" i="4"/>
  <c r="P573" i="4" l="1"/>
  <c r="G573" i="4"/>
  <c r="X573" i="4"/>
  <c r="AA573" i="4" s="1"/>
  <c r="AB573" i="4" s="1"/>
  <c r="R573" i="4"/>
  <c r="S573" i="4" l="1"/>
  <c r="H574" i="4"/>
  <c r="AC573" i="4"/>
  <c r="AF573" i="4" l="1"/>
  <c r="AI573" i="4"/>
  <c r="AJ573" i="4" s="1"/>
  <c r="AD573" i="4"/>
  <c r="AE573" i="4" s="1"/>
  <c r="AG573" i="4"/>
  <c r="C574" i="4" s="1"/>
  <c r="E574" i="4" s="1"/>
  <c r="K574" i="4"/>
  <c r="T573" i="4"/>
  <c r="B574" i="4"/>
  <c r="O575" i="4"/>
  <c r="AL574" i="4" l="1"/>
  <c r="AK574" i="4"/>
  <c r="AH573" i="4"/>
  <c r="D574" i="4" s="1"/>
  <c r="L574" i="4" s="1"/>
  <c r="U574" i="4" s="1"/>
  <c r="V574" i="4" s="1"/>
  <c r="W574" i="4" s="1"/>
  <c r="I574" i="4"/>
  <c r="Y574" i="4" l="1"/>
  <c r="M574" i="4"/>
  <c r="F574" i="4"/>
  <c r="X574" i="4" s="1"/>
  <c r="Z574" i="4"/>
  <c r="AA574" i="4" l="1"/>
  <c r="AB574" i="4" s="1"/>
  <c r="N574" i="4"/>
  <c r="P574" i="4"/>
  <c r="R574" i="4"/>
  <c r="Q574" i="4" l="1"/>
  <c r="S574" i="4" s="1"/>
  <c r="G574" i="4"/>
  <c r="AC574" i="4"/>
  <c r="H575" i="4"/>
  <c r="K575" i="4" l="1"/>
  <c r="AI574" i="4"/>
  <c r="AJ574" i="4" s="1"/>
  <c r="AG574" i="4"/>
  <c r="C575" i="4" s="1"/>
  <c r="E575" i="4" s="1"/>
  <c r="F575" i="4" s="1"/>
  <c r="AD574" i="4"/>
  <c r="AE574" i="4" s="1"/>
  <c r="AF574" i="4"/>
  <c r="T574" i="4"/>
  <c r="AL575" i="4" l="1"/>
  <c r="AK575" i="4"/>
  <c r="B575" i="4"/>
  <c r="AH574" i="4"/>
  <c r="D575" i="4" s="1"/>
  <c r="L575" i="4" s="1"/>
  <c r="U575" i="4" s="1"/>
  <c r="V575" i="4" s="1"/>
  <c r="O576" i="4"/>
  <c r="Y575" i="4" l="1"/>
  <c r="M575" i="4"/>
  <c r="W575" i="4"/>
  <c r="X575" i="4" s="1"/>
  <c r="I575" i="4"/>
  <c r="Z575" i="4"/>
  <c r="AA575" i="4" l="1"/>
  <c r="AB575" i="4" s="1"/>
  <c r="N575" i="4"/>
  <c r="P575" i="4"/>
  <c r="R575" i="4"/>
  <c r="G575" i="4" l="1"/>
  <c r="Q575" i="4"/>
  <c r="S575" i="4" s="1"/>
  <c r="H576" i="4"/>
  <c r="AC575" i="4"/>
  <c r="K576" i="4" l="1"/>
  <c r="AF575" i="4"/>
  <c r="AG575" i="4"/>
  <c r="C576" i="4" s="1"/>
  <c r="E576" i="4" s="1"/>
  <c r="F576" i="4" s="1"/>
  <c r="AD575" i="4"/>
  <c r="AE575" i="4" s="1"/>
  <c r="AI575" i="4"/>
  <c r="AJ575" i="4" s="1"/>
  <c r="T575" i="4"/>
  <c r="AL576" i="4" l="1"/>
  <c r="AK576" i="4"/>
  <c r="B576" i="4"/>
  <c r="AH575" i="4"/>
  <c r="D576" i="4" s="1"/>
  <c r="L576" i="4" s="1"/>
  <c r="U576" i="4" s="1"/>
  <c r="V576" i="4" s="1"/>
  <c r="Y576" i="4" s="1"/>
  <c r="O577" i="4"/>
  <c r="Z576" i="4"/>
  <c r="W576" i="4" l="1"/>
  <c r="X576" i="4" s="1"/>
  <c r="I576" i="4"/>
  <c r="M576" i="4"/>
  <c r="AA576" i="4"/>
  <c r="AB576" i="4" s="1"/>
  <c r="N576" i="4" l="1"/>
  <c r="P576" i="4"/>
  <c r="R576" i="4"/>
  <c r="Q576" i="4" l="1"/>
  <c r="S576" i="4" s="1"/>
  <c r="G576" i="4"/>
  <c r="H577" i="4"/>
  <c r="AC576" i="4"/>
  <c r="K577" i="4" l="1"/>
  <c r="AG576" i="4"/>
  <c r="C577" i="4" s="1"/>
  <c r="E577" i="4" s="1"/>
  <c r="F577" i="4" s="1"/>
  <c r="AF576" i="4"/>
  <c r="AI576" i="4"/>
  <c r="AJ576" i="4" s="1"/>
  <c r="AD576" i="4"/>
  <c r="AE576" i="4" s="1"/>
  <c r="T576" i="4"/>
  <c r="AL577" i="4" l="1"/>
  <c r="AK577" i="4"/>
  <c r="B577" i="4"/>
  <c r="AH576" i="4"/>
  <c r="D577" i="4" s="1"/>
  <c r="L577" i="4" s="1"/>
  <c r="U577" i="4" s="1"/>
  <c r="V577" i="4" s="1"/>
  <c r="Y577" i="4" s="1"/>
  <c r="O578" i="4"/>
  <c r="Z577" i="4"/>
  <c r="W577" i="4" l="1"/>
  <c r="X577" i="4" s="1"/>
  <c r="AA577" i="4" s="1"/>
  <c r="AB577" i="4" s="1"/>
  <c r="M577" i="4"/>
  <c r="N577" i="4" s="1"/>
  <c r="Q577" i="4" s="1"/>
  <c r="I577" i="4"/>
  <c r="P577" i="4" l="1"/>
  <c r="G577" i="4"/>
  <c r="R577" i="4"/>
  <c r="S577" i="4" l="1"/>
  <c r="AC577" i="4"/>
  <c r="H578" i="4"/>
  <c r="K578" i="4" l="1"/>
  <c r="AF577" i="4"/>
  <c r="AG577" i="4"/>
  <c r="C578" i="4" s="1"/>
  <c r="E578" i="4" s="1"/>
  <c r="AD577" i="4"/>
  <c r="AE577" i="4" s="1"/>
  <c r="AI577" i="4"/>
  <c r="AJ577" i="4" s="1"/>
  <c r="T577" i="4"/>
  <c r="AL578" i="4"/>
  <c r="B578" i="4"/>
  <c r="AK578" i="4"/>
  <c r="O579" i="4"/>
  <c r="AH577" i="4" l="1"/>
  <c r="D578" i="4" s="1"/>
  <c r="L578" i="4"/>
  <c r="U578" i="4" s="1"/>
  <c r="V578" i="4" s="1"/>
  <c r="I578" i="4"/>
  <c r="M578" i="4" l="1"/>
  <c r="P578" i="4" s="1"/>
  <c r="F578" i="4"/>
  <c r="N578" i="4"/>
  <c r="Y578" i="4"/>
  <c r="W578" i="4"/>
  <c r="Z578" i="4"/>
  <c r="R578" i="4"/>
  <c r="X578" i="4" l="1"/>
  <c r="AA578" i="4" s="1"/>
  <c r="AB578" i="4" s="1"/>
  <c r="Q578" i="4"/>
  <c r="S578" i="4" s="1"/>
  <c r="G578" i="4"/>
  <c r="AC578" i="4"/>
  <c r="H579" i="4"/>
  <c r="K579" i="4" l="1"/>
  <c r="AI578" i="4"/>
  <c r="AJ578" i="4" s="1"/>
  <c r="AD578" i="4"/>
  <c r="AE578" i="4" s="1"/>
  <c r="AG578" i="4"/>
  <c r="C579" i="4" s="1"/>
  <c r="E579" i="4" s="1"/>
  <c r="AF578" i="4"/>
  <c r="T578" i="4"/>
  <c r="AH578" i="4" l="1"/>
  <c r="D579" i="4" s="1"/>
  <c r="L579" i="4" s="1"/>
  <c r="U579" i="4" s="1"/>
  <c r="V579" i="4" s="1"/>
  <c r="AL579" i="4"/>
  <c r="AK579" i="4"/>
  <c r="B579" i="4"/>
  <c r="O580" i="4"/>
  <c r="M579" i="4" l="1"/>
  <c r="P579" i="4"/>
  <c r="N579" i="4"/>
  <c r="I579" i="4"/>
  <c r="Y579" i="4"/>
  <c r="W579" i="4"/>
  <c r="Z579" i="4"/>
  <c r="R579" i="4"/>
  <c r="F579" i="4" l="1"/>
  <c r="G579" i="4" s="1"/>
  <c r="Q579" i="4"/>
  <c r="S579" i="4" s="1"/>
  <c r="T579" i="4" s="1"/>
  <c r="X579" i="4"/>
  <c r="AA579" i="4" s="1"/>
  <c r="AB579" i="4" s="1"/>
  <c r="H580" i="4"/>
  <c r="AC579" i="4"/>
  <c r="AI579" i="4" l="1"/>
  <c r="AJ579" i="4" s="1"/>
  <c r="AD579" i="4"/>
  <c r="AE579" i="4" s="1"/>
  <c r="AG579" i="4"/>
  <c r="C580" i="4" s="1"/>
  <c r="E580" i="4" s="1"/>
  <c r="AF579" i="4"/>
  <c r="K580" i="4"/>
  <c r="AL580" i="4"/>
  <c r="AK580" i="4" l="1"/>
  <c r="B580" i="4"/>
  <c r="AH579" i="4"/>
  <c r="D580" i="4" s="1"/>
  <c r="O581" i="4"/>
  <c r="L580" i="4" l="1"/>
  <c r="U580" i="4" s="1"/>
  <c r="V580" i="4" s="1"/>
  <c r="I580" i="4"/>
  <c r="F580" i="4" l="1"/>
  <c r="W580" i="4"/>
  <c r="Y580" i="4"/>
  <c r="M580" i="4"/>
  <c r="Z580" i="4"/>
  <c r="N580" i="4" l="1"/>
  <c r="G580" i="4" s="1"/>
  <c r="P580" i="4"/>
  <c r="X580" i="4"/>
  <c r="AA580" i="4" s="1"/>
  <c r="AB580" i="4" s="1"/>
  <c r="R580" i="4"/>
  <c r="Q580" i="4" l="1"/>
  <c r="S580" i="4" s="1"/>
  <c r="T580" i="4" s="1"/>
  <c r="AC580" i="4"/>
  <c r="H581" i="4"/>
  <c r="K581" i="4" l="1"/>
  <c r="AG580" i="4"/>
  <c r="C581" i="4" s="1"/>
  <c r="E581" i="4" s="1"/>
  <c r="AD580" i="4"/>
  <c r="AE580" i="4" s="1"/>
  <c r="AI580" i="4"/>
  <c r="AJ580" i="4" s="1"/>
  <c r="AF580" i="4"/>
  <c r="AL581" i="4" l="1"/>
  <c r="AH580" i="4"/>
  <c r="D581" i="4" s="1"/>
  <c r="L581" i="4" s="1"/>
  <c r="U581" i="4" s="1"/>
  <c r="V581" i="4" s="1"/>
  <c r="AK581" i="4"/>
  <c r="B581" i="4"/>
  <c r="O582" i="4"/>
  <c r="Y581" i="4" l="1"/>
  <c r="M581" i="4"/>
  <c r="N581" i="4" s="1"/>
  <c r="I581" i="4"/>
  <c r="W581" i="4"/>
  <c r="Z581" i="4"/>
  <c r="P581" i="4" l="1"/>
  <c r="F581" i="4"/>
  <c r="G581" i="4" s="1"/>
  <c r="Q581" i="4"/>
  <c r="R581" i="4"/>
  <c r="S581" i="4" l="1"/>
  <c r="X581" i="4"/>
  <c r="AA581" i="4" s="1"/>
  <c r="AB581" i="4" s="1"/>
  <c r="AC581" i="4"/>
  <c r="H582" i="4"/>
  <c r="K582" i="4" l="1"/>
  <c r="T581" i="4"/>
  <c r="AD581" i="4"/>
  <c r="AE581" i="4" s="1"/>
  <c r="AI581" i="4"/>
  <c r="AG581" i="4"/>
  <c r="C582" i="4" s="1"/>
  <c r="E582" i="4" s="1"/>
  <c r="AF581" i="4"/>
  <c r="AH581" i="4" l="1"/>
  <c r="D582" i="4" s="1"/>
  <c r="B582" i="4"/>
  <c r="AJ581" i="4"/>
  <c r="AL582" i="4"/>
  <c r="AK582" i="4"/>
  <c r="O583" i="4"/>
  <c r="L582" i="4" l="1"/>
  <c r="U582" i="4" s="1"/>
  <c r="V582" i="4" s="1"/>
  <c r="I582" i="4"/>
  <c r="M582" i="4" l="1"/>
  <c r="F582" i="4"/>
  <c r="N582" i="4"/>
  <c r="Q582" i="4" s="1"/>
  <c r="P582" i="4"/>
  <c r="Y582" i="4"/>
  <c r="W582" i="4"/>
  <c r="X582" i="4" s="1"/>
  <c r="R582" i="4"/>
  <c r="Z582" i="4"/>
  <c r="G582" i="4" l="1"/>
  <c r="AA582" i="4"/>
  <c r="AB582" i="4" s="1"/>
  <c r="S582" i="4"/>
  <c r="T582" i="4" s="1"/>
  <c r="AC582" i="4"/>
  <c r="H583" i="4"/>
  <c r="AI582" i="4" l="1"/>
  <c r="AJ582" i="4" s="1"/>
  <c r="AD582" i="4"/>
  <c r="AE582" i="4" s="1"/>
  <c r="AG582" i="4"/>
  <c r="C583" i="4" s="1"/>
  <c r="E583" i="4" s="1"/>
  <c r="AF582" i="4"/>
  <c r="K583" i="4"/>
  <c r="AL583" i="4" l="1"/>
  <c r="B583" i="4"/>
  <c r="AH582" i="4"/>
  <c r="D583" i="4" s="1"/>
  <c r="AK583" i="4"/>
  <c r="O584" i="4"/>
  <c r="L583" i="4" l="1"/>
  <c r="U583" i="4" s="1"/>
  <c r="V583" i="4" s="1"/>
  <c r="I583" i="4"/>
  <c r="M583" i="4" l="1"/>
  <c r="F583" i="4"/>
  <c r="N583" i="4"/>
  <c r="P583" i="4"/>
  <c r="W583" i="4"/>
  <c r="Y583" i="4"/>
  <c r="R583" i="4"/>
  <c r="Z583" i="4"/>
  <c r="G583" i="4" l="1"/>
  <c r="X583" i="4"/>
  <c r="AA583" i="4" s="1"/>
  <c r="AB583" i="4" s="1"/>
  <c r="Q583" i="4"/>
  <c r="S583" i="4" s="1"/>
  <c r="T583" i="4" s="1"/>
  <c r="H584" i="4"/>
  <c r="AC583" i="4"/>
  <c r="AD583" i="4" l="1"/>
  <c r="AE583" i="4" s="1"/>
  <c r="AI583" i="4"/>
  <c r="AJ583" i="4" s="1"/>
  <c r="AG583" i="4"/>
  <c r="C584" i="4" s="1"/>
  <c r="E584" i="4" s="1"/>
  <c r="AF583" i="4"/>
  <c r="B584" i="4" s="1"/>
  <c r="K584" i="4"/>
  <c r="O585" i="4"/>
  <c r="AL584" i="4" l="1"/>
  <c r="AK584" i="4"/>
  <c r="I584" i="4"/>
  <c r="F584" i="4"/>
  <c r="AH583" i="4"/>
  <c r="D584" i="4" s="1"/>
  <c r="L584" i="4" l="1"/>
  <c r="U584" i="4" s="1"/>
  <c r="V584" i="4" s="1"/>
  <c r="M584" i="4" l="1"/>
  <c r="N584" i="4" s="1"/>
  <c r="Q584" i="4" s="1"/>
  <c r="P584" i="4"/>
  <c r="Y584" i="4"/>
  <c r="W584" i="4"/>
  <c r="X584" i="4" s="1"/>
  <c r="R584" i="4"/>
  <c r="Z584" i="4"/>
  <c r="S584" i="4" l="1"/>
  <c r="T584" i="4" s="1"/>
  <c r="AA584" i="4"/>
  <c r="AB584" i="4" s="1"/>
  <c r="G584" i="4"/>
  <c r="H585" i="4"/>
  <c r="AC584" i="4"/>
  <c r="AD584" i="4" l="1"/>
  <c r="AE584" i="4" s="1"/>
  <c r="AI584" i="4"/>
  <c r="AJ584" i="4" s="1"/>
  <c r="AF584" i="4"/>
  <c r="AG584" i="4"/>
  <c r="C585" i="4" s="1"/>
  <c r="E585" i="4" s="1"/>
  <c r="K585" i="4"/>
  <c r="AK585" i="4"/>
  <c r="AL585" i="4" l="1"/>
  <c r="AH584" i="4"/>
  <c r="D585" i="4" s="1"/>
  <c r="B585" i="4"/>
  <c r="O586" i="4"/>
  <c r="I585" i="4" l="1"/>
  <c r="L585" i="4"/>
  <c r="U585" i="4" s="1"/>
  <c r="V585" i="4" s="1"/>
  <c r="F585" i="4" l="1"/>
  <c r="W585" i="4"/>
  <c r="X585" i="4" s="1"/>
  <c r="Y585" i="4"/>
  <c r="M585" i="4"/>
  <c r="Z585" i="4"/>
  <c r="AA585" i="4" l="1"/>
  <c r="AB585" i="4" s="1"/>
  <c r="P585" i="4"/>
  <c r="N585" i="4"/>
  <c r="R585" i="4"/>
  <c r="Q585" i="4" l="1"/>
  <c r="S585" i="4" s="1"/>
  <c r="T585" i="4" s="1"/>
  <c r="G585" i="4"/>
  <c r="AC585" i="4"/>
  <c r="H586" i="4"/>
  <c r="K586" i="4" l="1"/>
  <c r="AI585" i="4"/>
  <c r="AJ585" i="4" s="1"/>
  <c r="AD585" i="4"/>
  <c r="AE585" i="4" s="1"/>
  <c r="AG585" i="4"/>
  <c r="C586" i="4" s="1"/>
  <c r="E586" i="4" s="1"/>
  <c r="AF585" i="4"/>
  <c r="AH585" i="4" l="1"/>
  <c r="D586" i="4" s="1"/>
  <c r="L586" i="4" s="1"/>
  <c r="U586" i="4" s="1"/>
  <c r="V586" i="4" s="1"/>
  <c r="B586" i="4"/>
  <c r="AK586" i="4"/>
  <c r="AL586" i="4"/>
  <c r="O587" i="4"/>
  <c r="W586" i="4" l="1"/>
  <c r="M586" i="4"/>
  <c r="N586" i="4" s="1"/>
  <c r="Y586" i="4"/>
  <c r="I586" i="4"/>
  <c r="Z586" i="4"/>
  <c r="P586" i="4" l="1"/>
  <c r="F586" i="4"/>
  <c r="Q586" i="4"/>
  <c r="R586" i="4"/>
  <c r="S586" i="4" l="1"/>
  <c r="G586" i="4"/>
  <c r="X586" i="4"/>
  <c r="AA586" i="4" s="1"/>
  <c r="AB586" i="4" s="1"/>
  <c r="AC586" i="4"/>
  <c r="H587" i="4"/>
  <c r="AI586" i="4" l="1"/>
  <c r="AJ586" i="4" s="1"/>
  <c r="AF586" i="4"/>
  <c r="AD586" i="4"/>
  <c r="AE586" i="4" s="1"/>
  <c r="AG586" i="4"/>
  <c r="C587" i="4" s="1"/>
  <c r="E587" i="4" s="1"/>
  <c r="K587" i="4"/>
  <c r="T586" i="4"/>
  <c r="AK587" i="4"/>
  <c r="AH586" i="4"/>
  <c r="D587" i="4" s="1"/>
  <c r="B587" i="4"/>
  <c r="AL587" i="4"/>
  <c r="O588" i="4"/>
  <c r="L587" i="4" l="1"/>
  <c r="U587" i="4" s="1"/>
  <c r="V587" i="4" s="1"/>
  <c r="I587" i="4"/>
  <c r="F587" i="4" l="1"/>
  <c r="M587" i="4"/>
  <c r="Y587" i="4"/>
  <c r="W587" i="4"/>
  <c r="X587" i="4" s="1"/>
  <c r="Z587" i="4"/>
  <c r="AA587" i="4" l="1"/>
  <c r="AB587" i="4" s="1"/>
  <c r="N587" i="4"/>
  <c r="P587" i="4"/>
  <c r="Q587" i="4"/>
  <c r="R587" i="4"/>
  <c r="S587" i="4" l="1"/>
  <c r="G587" i="4"/>
  <c r="AC587" i="4"/>
  <c r="H588" i="4"/>
  <c r="K588" i="4" l="1"/>
  <c r="AD587" i="4"/>
  <c r="AE587" i="4" s="1"/>
  <c r="AI587" i="4"/>
  <c r="AJ587" i="4" s="1"/>
  <c r="AG587" i="4"/>
  <c r="C588" i="4" s="1"/>
  <c r="E588" i="4" s="1"/>
  <c r="AF587" i="4"/>
  <c r="T587" i="4"/>
  <c r="AH587" i="4" l="1"/>
  <c r="D588" i="4" s="1"/>
  <c r="L588" i="4" s="1"/>
  <c r="U588" i="4" s="1"/>
  <c r="V588" i="4" s="1"/>
  <c r="AL588" i="4"/>
  <c r="B588" i="4"/>
  <c r="AK588" i="4"/>
  <c r="O589" i="4"/>
  <c r="M588" i="4" l="1"/>
  <c r="P588" i="4" s="1"/>
  <c r="Y588" i="4"/>
  <c r="W588" i="4"/>
  <c r="I588" i="4"/>
  <c r="Z588" i="4"/>
  <c r="R588" i="4"/>
  <c r="N588" i="4" l="1"/>
  <c r="Q588" i="4" s="1"/>
  <c r="S588" i="4" s="1"/>
  <c r="F588" i="4"/>
  <c r="H589" i="4"/>
  <c r="K589" i="4" l="1"/>
  <c r="T588" i="4"/>
  <c r="G588" i="4"/>
  <c r="X588" i="4"/>
  <c r="AA588" i="4" s="1"/>
  <c r="AB588" i="4" s="1"/>
  <c r="AC588" i="4"/>
  <c r="AI588" i="4" l="1"/>
  <c r="AD588" i="4"/>
  <c r="AE588" i="4" s="1"/>
  <c r="AG588" i="4"/>
  <c r="C589" i="4" s="1"/>
  <c r="E589" i="4" s="1"/>
  <c r="AF588" i="4"/>
  <c r="AJ588" i="4" l="1"/>
  <c r="AK589" i="4"/>
  <c r="AL589" i="4"/>
  <c r="AH588" i="4"/>
  <c r="D589" i="4" s="1"/>
  <c r="B589" i="4"/>
  <c r="O590" i="4"/>
  <c r="I589" i="4" l="1"/>
  <c r="L589" i="4"/>
  <c r="U589" i="4" s="1"/>
  <c r="V589" i="4" s="1"/>
  <c r="F589" i="4" l="1"/>
  <c r="M589" i="4"/>
  <c r="Y589" i="4"/>
  <c r="W589" i="4"/>
  <c r="X589" i="4" s="1"/>
  <c r="Z589" i="4"/>
  <c r="AA589" i="4" l="1"/>
  <c r="AB589" i="4" s="1"/>
  <c r="P589" i="4"/>
  <c r="N589" i="4"/>
  <c r="G589" i="4" s="1"/>
  <c r="R589" i="4"/>
  <c r="Q589" i="4" l="1"/>
  <c r="S589" i="4" s="1"/>
  <c r="AC589" i="4"/>
  <c r="H590" i="4"/>
  <c r="K590" i="4" l="1"/>
  <c r="AI589" i="4"/>
  <c r="AJ589" i="4" s="1"/>
  <c r="AD589" i="4"/>
  <c r="AE589" i="4" s="1"/>
  <c r="AG589" i="4"/>
  <c r="C590" i="4" s="1"/>
  <c r="E590" i="4" s="1"/>
  <c r="AF589" i="4"/>
  <c r="T589" i="4"/>
  <c r="AH589" i="4" l="1"/>
  <c r="D590" i="4" s="1"/>
  <c r="L590" i="4" s="1"/>
  <c r="U590" i="4" s="1"/>
  <c r="V590" i="4" s="1"/>
  <c r="AK590" i="4"/>
  <c r="B590" i="4"/>
  <c r="AL590" i="4"/>
  <c r="O591" i="4"/>
  <c r="W590" i="4" l="1"/>
  <c r="M590" i="4"/>
  <c r="N590" i="4" s="1"/>
  <c r="Y590" i="4"/>
  <c r="P590" i="4"/>
  <c r="I590" i="4"/>
  <c r="Z590" i="4"/>
  <c r="R590" i="4"/>
  <c r="F590" i="4" l="1"/>
  <c r="Q590" i="4"/>
  <c r="S590" i="4" s="1"/>
  <c r="T590" i="4" s="1"/>
  <c r="H591" i="4"/>
  <c r="K591" i="4" l="1"/>
  <c r="G590" i="4"/>
  <c r="X590" i="4"/>
  <c r="AA590" i="4" s="1"/>
  <c r="AB590" i="4" s="1"/>
  <c r="AC590" i="4"/>
  <c r="AD590" i="4" l="1"/>
  <c r="AE590" i="4" s="1"/>
  <c r="AI590" i="4"/>
  <c r="AG590" i="4"/>
  <c r="C591" i="4" s="1"/>
  <c r="E591" i="4" s="1"/>
  <c r="AF590" i="4"/>
  <c r="AH590" i="4" l="1"/>
  <c r="D591" i="4" s="1"/>
  <c r="B591" i="4"/>
  <c r="AJ590" i="4"/>
  <c r="AL591" i="4"/>
  <c r="AK591" i="4"/>
  <c r="O592" i="4"/>
  <c r="I591" i="4" l="1"/>
  <c r="L591" i="4"/>
  <c r="U591" i="4" s="1"/>
  <c r="V591" i="4" s="1"/>
  <c r="F591" i="4" l="1"/>
  <c r="Y591" i="4"/>
  <c r="W591" i="4"/>
  <c r="M591" i="4"/>
  <c r="Z591" i="4"/>
  <c r="X591" i="4" l="1"/>
  <c r="N591" i="4"/>
  <c r="Q591" i="4" s="1"/>
  <c r="P591" i="4"/>
  <c r="AA591" i="4"/>
  <c r="AB591" i="4" s="1"/>
  <c r="R591" i="4"/>
  <c r="S591" i="4" l="1"/>
  <c r="T591" i="4" s="1"/>
  <c r="G591" i="4"/>
  <c r="AC591" i="4"/>
  <c r="H592" i="4"/>
  <c r="K592" i="4" l="1"/>
  <c r="AD591" i="4"/>
  <c r="AE591" i="4" s="1"/>
  <c r="AI591" i="4"/>
  <c r="AJ591" i="4" s="1"/>
  <c r="AG591" i="4"/>
  <c r="C592" i="4" s="1"/>
  <c r="E592" i="4" s="1"/>
  <c r="AF591" i="4"/>
  <c r="B592" i="4" l="1"/>
  <c r="AH591" i="4"/>
  <c r="D592" i="4" s="1"/>
  <c r="AK592" i="4"/>
  <c r="AL592" i="4"/>
  <c r="O593" i="4"/>
  <c r="L592" i="4" l="1"/>
  <c r="U592" i="4" s="1"/>
  <c r="V592" i="4" s="1"/>
  <c r="I592" i="4"/>
  <c r="F592" i="4" l="1"/>
  <c r="W592" i="4"/>
  <c r="Y592" i="4"/>
  <c r="M592" i="4"/>
  <c r="Z592" i="4"/>
  <c r="N592" i="4" l="1"/>
  <c r="Q592" i="4" s="1"/>
  <c r="P592" i="4"/>
  <c r="X592" i="4"/>
  <c r="AA592" i="4" s="1"/>
  <c r="AB592" i="4" s="1"/>
  <c r="R592" i="4"/>
  <c r="S592" i="4" l="1"/>
  <c r="T592" i="4" s="1"/>
  <c r="G592" i="4"/>
  <c r="H593" i="4"/>
  <c r="AC592" i="4"/>
  <c r="K593" i="4" l="1"/>
  <c r="AI592" i="4"/>
  <c r="AJ592" i="4" s="1"/>
  <c r="AD592" i="4"/>
  <c r="AE592" i="4" s="1"/>
  <c r="AG592" i="4"/>
  <c r="C593" i="4" s="1"/>
  <c r="E593" i="4" s="1"/>
  <c r="AF592" i="4"/>
  <c r="AH592" i="4" l="1"/>
  <c r="D593" i="4" s="1"/>
  <c r="L593" i="4" s="1"/>
  <c r="U593" i="4" s="1"/>
  <c r="V593" i="4" s="1"/>
  <c r="B593" i="4"/>
  <c r="AK593" i="4"/>
  <c r="AL593" i="4"/>
  <c r="O594" i="4"/>
  <c r="M593" i="4" l="1"/>
  <c r="N593" i="4" s="1"/>
  <c r="W593" i="4"/>
  <c r="P593" i="4"/>
  <c r="I593" i="4"/>
  <c r="Y593" i="4"/>
  <c r="R593" i="4"/>
  <c r="Z593" i="4"/>
  <c r="F593" i="4" l="1"/>
  <c r="Q593" i="4"/>
  <c r="S593" i="4" s="1"/>
  <c r="T593" i="4" s="1"/>
  <c r="H594" i="4"/>
  <c r="K594" i="4" l="1"/>
  <c r="G593" i="4"/>
  <c r="X593" i="4"/>
  <c r="AA593" i="4" s="1"/>
  <c r="AB593" i="4" s="1"/>
  <c r="AC593" i="4"/>
  <c r="AD593" i="4" l="1"/>
  <c r="AE593" i="4" s="1"/>
  <c r="AI593" i="4"/>
  <c r="AG593" i="4"/>
  <c r="C594" i="4" s="1"/>
  <c r="E594" i="4" s="1"/>
  <c r="AF593" i="4"/>
  <c r="AH593" i="4" l="1"/>
  <c r="D594" i="4" s="1"/>
  <c r="B594" i="4"/>
  <c r="AJ593" i="4"/>
  <c r="AL594" i="4"/>
  <c r="AK594" i="4"/>
  <c r="O595" i="4"/>
  <c r="I594" i="4" l="1"/>
  <c r="L594" i="4"/>
  <c r="U594" i="4" s="1"/>
  <c r="V594" i="4" s="1"/>
  <c r="M594" i="4" l="1"/>
  <c r="F594" i="4"/>
  <c r="P594" i="4"/>
  <c r="N594" i="4"/>
  <c r="W594" i="4"/>
  <c r="Y594" i="4"/>
  <c r="R594" i="4"/>
  <c r="Z594" i="4"/>
  <c r="G594" i="4" l="1"/>
  <c r="X594" i="4"/>
  <c r="AA594" i="4" s="1"/>
  <c r="AB594" i="4" s="1"/>
  <c r="Q594" i="4"/>
  <c r="S594" i="4" s="1"/>
  <c r="AC594" i="4"/>
  <c r="H595" i="4"/>
  <c r="K595" i="4" l="1"/>
  <c r="AD594" i="4"/>
  <c r="AE594" i="4" s="1"/>
  <c r="AI594" i="4"/>
  <c r="AJ594" i="4" s="1"/>
  <c r="AG594" i="4"/>
  <c r="C595" i="4" s="1"/>
  <c r="E595" i="4" s="1"/>
  <c r="AF594" i="4"/>
  <c r="T594" i="4"/>
  <c r="AH594" i="4" l="1"/>
  <c r="D595" i="4" s="1"/>
  <c r="L595" i="4" s="1"/>
  <c r="U595" i="4" s="1"/>
  <c r="V595" i="4" s="1"/>
  <c r="B595" i="4"/>
  <c r="AL595" i="4"/>
  <c r="AK595" i="4"/>
  <c r="O596" i="4"/>
  <c r="M595" i="4" l="1"/>
  <c r="P595" i="4" s="1"/>
  <c r="Y595" i="4"/>
  <c r="I595" i="4"/>
  <c r="W595" i="4"/>
  <c r="Z595" i="4"/>
  <c r="R595" i="4"/>
  <c r="N595" i="4" l="1"/>
  <c r="F595" i="4"/>
  <c r="Q595" i="4"/>
  <c r="S595" i="4" s="1"/>
  <c r="T595" i="4" s="1"/>
  <c r="AC595" i="4"/>
  <c r="H596" i="4"/>
  <c r="G595" i="4" l="1"/>
  <c r="X595" i="4"/>
  <c r="AA595" i="4" s="1"/>
  <c r="AB595" i="4" s="1"/>
  <c r="K596" i="4"/>
  <c r="AI595" i="4"/>
  <c r="AJ595" i="4" s="1"/>
  <c r="AD595" i="4"/>
  <c r="AE595" i="4" s="1"/>
  <c r="AG595" i="4"/>
  <c r="C596" i="4" s="1"/>
  <c r="E596" i="4" s="1"/>
  <c r="AF595" i="4"/>
  <c r="AH595" i="4" l="1"/>
  <c r="D596" i="4" s="1"/>
  <c r="L596" i="4" s="1"/>
  <c r="U596" i="4" s="1"/>
  <c r="V596" i="4" s="1"/>
  <c r="AK596" i="4"/>
  <c r="B596" i="4"/>
  <c r="AL596" i="4"/>
  <c r="O597" i="4"/>
  <c r="M596" i="4" l="1"/>
  <c r="N596" i="4" s="1"/>
  <c r="I596" i="4"/>
  <c r="W596" i="4"/>
  <c r="P596" i="4"/>
  <c r="Y596" i="4"/>
  <c r="R596" i="4"/>
  <c r="Z596" i="4"/>
  <c r="F596" i="4" l="1"/>
  <c r="G596" i="4" s="1"/>
  <c r="Q596" i="4"/>
  <c r="S596" i="4" s="1"/>
  <c r="T596" i="4" s="1"/>
  <c r="H597" i="4"/>
  <c r="K597" i="4" l="1"/>
  <c r="X596" i="4"/>
  <c r="AA596" i="4" s="1"/>
  <c r="AB596" i="4" s="1"/>
  <c r="AC596" i="4"/>
  <c r="AI596" i="4" l="1"/>
  <c r="AD596" i="4"/>
  <c r="AE596" i="4" s="1"/>
  <c r="AG596" i="4"/>
  <c r="C597" i="4" s="1"/>
  <c r="E597" i="4" s="1"/>
  <c r="AF596" i="4"/>
  <c r="AJ596" i="4" l="1"/>
  <c r="AK597" i="4"/>
  <c r="AL597" i="4"/>
  <c r="AH596" i="4"/>
  <c r="D597" i="4" s="1"/>
  <c r="B597" i="4"/>
  <c r="O598" i="4"/>
  <c r="L597" i="4" l="1"/>
  <c r="U597" i="4" s="1"/>
  <c r="V597" i="4" s="1"/>
  <c r="I597" i="4"/>
  <c r="F597" i="4" l="1"/>
  <c r="W597" i="4"/>
  <c r="Y597" i="4"/>
  <c r="M597" i="4"/>
  <c r="Z597" i="4"/>
  <c r="X597" i="4" l="1"/>
  <c r="AA597" i="4" s="1"/>
  <c r="AB597" i="4" s="1"/>
  <c r="P597" i="4"/>
  <c r="N597" i="4"/>
  <c r="G597" i="4" s="1"/>
  <c r="R597" i="4"/>
  <c r="Q597" i="4" l="1"/>
  <c r="S597" i="4" s="1"/>
  <c r="T597" i="4" s="1"/>
  <c r="AC597" i="4"/>
  <c r="H598" i="4"/>
  <c r="K598" i="4" l="1"/>
  <c r="AD597" i="4"/>
  <c r="AE597" i="4" s="1"/>
  <c r="AI597" i="4"/>
  <c r="AJ597" i="4" s="1"/>
  <c r="AG597" i="4"/>
  <c r="C598" i="4" s="1"/>
  <c r="E598" i="4" s="1"/>
  <c r="AF597" i="4"/>
  <c r="B598" i="4" s="1"/>
  <c r="O599" i="4"/>
  <c r="AL598" i="4" l="1"/>
  <c r="I598" i="4"/>
  <c r="AH597" i="4"/>
  <c r="D598" i="4" s="1"/>
  <c r="AK598" i="4"/>
  <c r="F598" i="4" l="1"/>
  <c r="L598" i="4"/>
  <c r="U598" i="4" s="1"/>
  <c r="V598" i="4" s="1"/>
  <c r="M598" i="4" l="1"/>
  <c r="N598" i="4"/>
  <c r="P598" i="4"/>
  <c r="Q598" i="4"/>
  <c r="Y598" i="4"/>
  <c r="W598" i="4"/>
  <c r="X598" i="4" s="1"/>
  <c r="R598" i="4"/>
  <c r="Z598" i="4"/>
  <c r="AA598" i="4" l="1"/>
  <c r="AB598" i="4" s="1"/>
  <c r="G598" i="4"/>
  <c r="S598" i="4"/>
  <c r="AC598" i="4"/>
  <c r="H599" i="4"/>
  <c r="K599" i="4" l="1"/>
  <c r="AI598" i="4"/>
  <c r="AJ598" i="4" s="1"/>
  <c r="AD598" i="4"/>
  <c r="AE598" i="4" s="1"/>
  <c r="AF598" i="4"/>
  <c r="AG598" i="4"/>
  <c r="C599" i="4" s="1"/>
  <c r="E599" i="4" s="1"/>
  <c r="T598" i="4"/>
  <c r="AH598" i="4" l="1"/>
  <c r="D599" i="4" s="1"/>
  <c r="L599" i="4" s="1"/>
  <c r="U599" i="4" s="1"/>
  <c r="V599" i="4" s="1"/>
  <c r="AK599" i="4"/>
  <c r="B599" i="4"/>
  <c r="AL599" i="4"/>
  <c r="O600" i="4"/>
  <c r="W599" i="4" l="1"/>
  <c r="Y599" i="4"/>
  <c r="I599" i="4"/>
  <c r="M599" i="4"/>
  <c r="Z599" i="4"/>
  <c r="F599" i="4" l="1"/>
  <c r="X599" i="4" s="1"/>
  <c r="AA599" i="4" s="1"/>
  <c r="AB599" i="4" s="1"/>
  <c r="P599" i="4"/>
  <c r="N599" i="4"/>
  <c r="Q599" i="4" s="1"/>
  <c r="R599" i="4"/>
  <c r="S599" i="4" l="1"/>
  <c r="T599" i="4" s="1"/>
  <c r="G599" i="4"/>
  <c r="AC599" i="4"/>
  <c r="H600" i="4"/>
  <c r="K600" i="4" l="1"/>
  <c r="AI599" i="4"/>
  <c r="AJ599" i="4" s="1"/>
  <c r="AD599" i="4"/>
  <c r="AE599" i="4" s="1"/>
  <c r="AG599" i="4"/>
  <c r="C600" i="4" s="1"/>
  <c r="E600" i="4" s="1"/>
  <c r="AF599" i="4"/>
  <c r="AL600" i="4" l="1"/>
  <c r="AK600" i="4"/>
  <c r="B600" i="4"/>
  <c r="AH599" i="4"/>
  <c r="D600" i="4" s="1"/>
  <c r="O601" i="4"/>
  <c r="L600" i="4" l="1"/>
  <c r="U600" i="4" s="1"/>
  <c r="V600" i="4" s="1"/>
  <c r="I600" i="4"/>
  <c r="M600" i="4" l="1"/>
  <c r="F600" i="4"/>
  <c r="P600" i="4"/>
  <c r="N600" i="4"/>
  <c r="W600" i="4"/>
  <c r="Y600" i="4"/>
  <c r="Z600" i="4"/>
  <c r="R600" i="4"/>
  <c r="X600" i="4" l="1"/>
  <c r="AA600" i="4" s="1"/>
  <c r="AB600" i="4" s="1"/>
  <c r="G600" i="4"/>
  <c r="Q600" i="4"/>
  <c r="S600" i="4" s="1"/>
  <c r="T600" i="4" s="1"/>
  <c r="H601" i="4"/>
  <c r="AC600" i="4"/>
  <c r="AI600" i="4" l="1"/>
  <c r="AJ600" i="4" s="1"/>
  <c r="AD600" i="4"/>
  <c r="AE600" i="4" s="1"/>
  <c r="AG600" i="4"/>
  <c r="C601" i="4" s="1"/>
  <c r="E601" i="4" s="1"/>
  <c r="AF600" i="4"/>
  <c r="B601" i="4" s="1"/>
  <c r="AL601" i="4"/>
  <c r="K601" i="4"/>
  <c r="AK601" i="4"/>
  <c r="O602" i="4"/>
  <c r="AH600" i="4" l="1"/>
  <c r="D601" i="4" s="1"/>
  <c r="I601" i="4"/>
  <c r="F601" i="4" l="1"/>
  <c r="L601" i="4"/>
  <c r="U601" i="4" s="1"/>
  <c r="V601" i="4" s="1"/>
  <c r="W601" i="4" l="1"/>
  <c r="X601" i="4" s="1"/>
  <c r="Y601" i="4"/>
  <c r="M601" i="4"/>
  <c r="Z601" i="4"/>
  <c r="P601" i="4" l="1"/>
  <c r="N601" i="4"/>
  <c r="Q601" i="4" s="1"/>
  <c r="AA601" i="4"/>
  <c r="AB601" i="4" s="1"/>
  <c r="R601" i="4"/>
  <c r="S601" i="4" l="1"/>
  <c r="T601" i="4" s="1"/>
  <c r="G601" i="4"/>
  <c r="AC601" i="4"/>
  <c r="H602" i="4"/>
  <c r="K602" i="4" l="1"/>
  <c r="AI601" i="4"/>
  <c r="AJ601" i="4" s="1"/>
  <c r="AD601" i="4"/>
  <c r="AE601" i="4" s="1"/>
  <c r="AF601" i="4"/>
  <c r="AG601" i="4"/>
  <c r="C602" i="4" s="1"/>
  <c r="E602" i="4" s="1"/>
  <c r="AK602" i="4" l="1"/>
  <c r="B602" i="4"/>
  <c r="AH601" i="4"/>
  <c r="D602" i="4" s="1"/>
  <c r="AL602" i="4"/>
  <c r="O603" i="4"/>
  <c r="L602" i="4" l="1"/>
  <c r="U602" i="4" s="1"/>
  <c r="V602" i="4" s="1"/>
  <c r="I602" i="4"/>
  <c r="M602" i="4" l="1"/>
  <c r="F602" i="4"/>
  <c r="W602" i="4"/>
  <c r="X602" i="4" s="1"/>
  <c r="Y602" i="4"/>
  <c r="P602" i="4"/>
  <c r="N602" i="4"/>
  <c r="Q602" i="4" s="1"/>
  <c r="R602" i="4"/>
  <c r="Z602" i="4"/>
  <c r="S602" i="4" l="1"/>
  <c r="AA602" i="4"/>
  <c r="AB602" i="4" s="1"/>
  <c r="G602" i="4"/>
  <c r="AC602" i="4"/>
  <c r="H603" i="4"/>
  <c r="K603" i="4" l="1"/>
  <c r="AD602" i="4"/>
  <c r="AE602" i="4" s="1"/>
  <c r="AG602" i="4"/>
  <c r="C603" i="4" s="1"/>
  <c r="E603" i="4" s="1"/>
  <c r="AI602" i="4"/>
  <c r="AJ602" i="4" s="1"/>
  <c r="AF602" i="4"/>
  <c r="B603" i="4" s="1"/>
  <c r="T602" i="4"/>
  <c r="O604" i="4"/>
  <c r="I603" i="4" l="1"/>
  <c r="AK603" i="4"/>
  <c r="AH602" i="4"/>
  <c r="D603" i="4" s="1"/>
  <c r="AL603" i="4"/>
  <c r="F603" i="4" l="1"/>
  <c r="L603" i="4"/>
  <c r="U603" i="4" s="1"/>
  <c r="V603" i="4" s="1"/>
  <c r="M603" i="4" l="1"/>
  <c r="P603" i="4"/>
  <c r="N603" i="4"/>
  <c r="G603" i="4" s="1"/>
  <c r="Y603" i="4"/>
  <c r="W603" i="4"/>
  <c r="X603" i="4" s="1"/>
  <c r="Z603" i="4"/>
  <c r="R603" i="4"/>
  <c r="AA603" i="4" l="1"/>
  <c r="AB603" i="4" s="1"/>
  <c r="Q603" i="4"/>
  <c r="S603" i="4" s="1"/>
  <c r="AC603" i="4"/>
  <c r="H604" i="4"/>
  <c r="K604" i="4" l="1"/>
  <c r="AG603" i="4"/>
  <c r="C604" i="4" s="1"/>
  <c r="E604" i="4" s="1"/>
  <c r="AD603" i="4"/>
  <c r="AE603" i="4" s="1"/>
  <c r="AI603" i="4"/>
  <c r="AJ603" i="4" s="1"/>
  <c r="AF603" i="4"/>
  <c r="B604" i="4" s="1"/>
  <c r="T603" i="4"/>
  <c r="O605" i="4"/>
  <c r="AL604" i="4" l="1"/>
  <c r="AK604" i="4"/>
  <c r="AH603" i="4"/>
  <c r="D604" i="4" s="1"/>
  <c r="I604" i="4"/>
  <c r="F604" i="4" l="1"/>
  <c r="L604" i="4"/>
  <c r="U604" i="4" s="1"/>
  <c r="V604" i="4" s="1"/>
  <c r="W604" i="4" l="1"/>
  <c r="X604" i="4" s="1"/>
  <c r="Y604" i="4"/>
  <c r="M604" i="4"/>
  <c r="Z604" i="4"/>
  <c r="P604" i="4" l="1"/>
  <c r="N604" i="4"/>
  <c r="AA604" i="4"/>
  <c r="AB604" i="4" s="1"/>
  <c r="R604" i="4"/>
  <c r="Q604" i="4" l="1"/>
  <c r="S604" i="4" s="1"/>
  <c r="G604" i="4"/>
  <c r="AC604" i="4"/>
  <c r="H605" i="4"/>
  <c r="K605" i="4" l="1"/>
  <c r="AI604" i="4"/>
  <c r="AJ604" i="4" s="1"/>
  <c r="AF604" i="4"/>
  <c r="B605" i="4" s="1"/>
  <c r="AD604" i="4"/>
  <c r="AE604" i="4" s="1"/>
  <c r="AG604" i="4"/>
  <c r="C605" i="4" s="1"/>
  <c r="E605" i="4" s="1"/>
  <c r="T604" i="4"/>
  <c r="O606" i="4"/>
  <c r="AL605" i="4" l="1"/>
  <c r="I605" i="4"/>
  <c r="AK605" i="4"/>
  <c r="AH604" i="4"/>
  <c r="D605" i="4" s="1"/>
  <c r="F605" i="4" l="1"/>
  <c r="L605" i="4"/>
  <c r="U605" i="4" s="1"/>
  <c r="V605" i="4" s="1"/>
  <c r="M605" i="4" l="1"/>
  <c r="N605" i="4"/>
  <c r="P605" i="4"/>
  <c r="W605" i="4"/>
  <c r="X605" i="4" s="1"/>
  <c r="Y605" i="4"/>
  <c r="R605" i="4"/>
  <c r="Z605" i="4"/>
  <c r="AA605" i="4" l="1"/>
  <c r="AB605" i="4" s="1"/>
  <c r="Q605" i="4"/>
  <c r="S605" i="4" s="1"/>
  <c r="G605" i="4"/>
  <c r="H606" i="4"/>
  <c r="AC605" i="4"/>
  <c r="AD605" i="4" l="1"/>
  <c r="AE605" i="4" s="1"/>
  <c r="AI605" i="4"/>
  <c r="AJ605" i="4" s="1"/>
  <c r="AF605" i="4"/>
  <c r="AG605" i="4"/>
  <c r="C606" i="4" s="1"/>
  <c r="E606" i="4" s="1"/>
  <c r="K606" i="4"/>
  <c r="T605" i="4"/>
  <c r="AK606" i="4" l="1"/>
  <c r="AH605" i="4"/>
  <c r="D606" i="4" s="1"/>
  <c r="L606" i="4" s="1"/>
  <c r="U606" i="4" s="1"/>
  <c r="V606" i="4" s="1"/>
  <c r="AL606" i="4"/>
  <c r="B606" i="4"/>
  <c r="I606" i="4" s="1"/>
  <c r="O607" i="4"/>
  <c r="M606" i="4" l="1"/>
  <c r="P606" i="4" s="1"/>
  <c r="W606" i="4"/>
  <c r="Y606" i="4"/>
  <c r="F606" i="4"/>
  <c r="N606" i="4"/>
  <c r="Q606" i="4" s="1"/>
  <c r="Z606" i="4"/>
  <c r="R606" i="4"/>
  <c r="G606" i="4" l="1"/>
  <c r="S606" i="4"/>
  <c r="X606" i="4"/>
  <c r="AA606" i="4" s="1"/>
  <c r="AB606" i="4" s="1"/>
  <c r="AC606" i="4"/>
  <c r="H607" i="4"/>
  <c r="K607" i="4" l="1"/>
  <c r="AI606" i="4"/>
  <c r="AJ606" i="4" s="1"/>
  <c r="AD606" i="4"/>
  <c r="AE606" i="4" s="1"/>
  <c r="AG606" i="4"/>
  <c r="C607" i="4" s="1"/>
  <c r="E607" i="4" s="1"/>
  <c r="AF606" i="4"/>
  <c r="B607" i="4" s="1"/>
  <c r="T606" i="4"/>
  <c r="O608" i="4"/>
  <c r="AK607" i="4" l="1"/>
  <c r="AH606" i="4"/>
  <c r="D607" i="4" s="1"/>
  <c r="I607" i="4"/>
  <c r="AL607" i="4"/>
  <c r="F607" i="4" l="1"/>
  <c r="L607" i="4"/>
  <c r="U607" i="4" s="1"/>
  <c r="V607" i="4" s="1"/>
  <c r="M607" i="4" l="1"/>
  <c r="N607" i="4" s="1"/>
  <c r="Q607" i="4" s="1"/>
  <c r="P607" i="4"/>
  <c r="W607" i="4"/>
  <c r="X607" i="4" s="1"/>
  <c r="Y607" i="4"/>
  <c r="R607" i="4"/>
  <c r="Z607" i="4"/>
  <c r="G607" i="4" l="1"/>
  <c r="AA607" i="4"/>
  <c r="AB607" i="4" s="1"/>
  <c r="S607" i="4"/>
  <c r="T607" i="4" s="1"/>
  <c r="H608" i="4"/>
  <c r="AC607" i="4"/>
  <c r="K608" i="4" l="1"/>
  <c r="AI607" i="4"/>
  <c r="AJ607" i="4" s="1"/>
  <c r="AD607" i="4"/>
  <c r="AE607" i="4" s="1"/>
  <c r="AF607" i="4"/>
  <c r="AG607" i="4"/>
  <c r="C608" i="4" s="1"/>
  <c r="E608" i="4" s="1"/>
  <c r="AK608" i="4" l="1"/>
  <c r="AL608" i="4"/>
  <c r="B608" i="4"/>
  <c r="AH607" i="4"/>
  <c r="D608" i="4" s="1"/>
  <c r="O609" i="4"/>
  <c r="L608" i="4" l="1"/>
  <c r="U608" i="4" s="1"/>
  <c r="V608" i="4" s="1"/>
  <c r="I608" i="4"/>
  <c r="M608" i="4" l="1"/>
  <c r="N608" i="4" s="1"/>
  <c r="F608" i="4"/>
  <c r="P608" i="4"/>
  <c r="Y608" i="4"/>
  <c r="W608" i="4"/>
  <c r="R608" i="4"/>
  <c r="Z608" i="4"/>
  <c r="G608" i="4" l="1"/>
  <c r="X608" i="4"/>
  <c r="AA608" i="4" s="1"/>
  <c r="AB608" i="4" s="1"/>
  <c r="Q608" i="4"/>
  <c r="S608" i="4" s="1"/>
  <c r="AC608" i="4"/>
  <c r="H609" i="4"/>
  <c r="K609" i="4" l="1"/>
  <c r="AD608" i="4"/>
  <c r="AE608" i="4" s="1"/>
  <c r="AI608" i="4"/>
  <c r="AJ608" i="4" s="1"/>
  <c r="AG608" i="4"/>
  <c r="C609" i="4" s="1"/>
  <c r="E609" i="4" s="1"/>
  <c r="AF608" i="4"/>
  <c r="T608" i="4"/>
  <c r="AH608" i="4" l="1"/>
  <c r="D609" i="4" s="1"/>
  <c r="L609" i="4" s="1"/>
  <c r="U609" i="4" s="1"/>
  <c r="V609" i="4" s="1"/>
  <c r="AK609" i="4"/>
  <c r="AL609" i="4"/>
  <c r="B609" i="4"/>
  <c r="O610" i="4"/>
  <c r="W609" i="4" l="1"/>
  <c r="M609" i="4"/>
  <c r="N609" i="4" s="1"/>
  <c r="I609" i="4"/>
  <c r="Y609" i="4"/>
  <c r="Z609" i="4"/>
  <c r="P609" i="4" l="1"/>
  <c r="F609" i="4"/>
  <c r="Q609" i="4"/>
  <c r="R609" i="4"/>
  <c r="S609" i="4" l="1"/>
  <c r="T609" i="4"/>
  <c r="G609" i="4"/>
  <c r="X609" i="4"/>
  <c r="AA609" i="4" s="1"/>
  <c r="AB609" i="4" s="1"/>
  <c r="H610" i="4"/>
  <c r="AC609" i="4"/>
  <c r="K610" i="4" l="1"/>
  <c r="AI609" i="4"/>
  <c r="AG609" i="4"/>
  <c r="C610" i="4" s="1"/>
  <c r="E610" i="4" s="1"/>
  <c r="AD609" i="4"/>
  <c r="AE609" i="4" s="1"/>
  <c r="AF609" i="4"/>
  <c r="AH609" i="4" l="1"/>
  <c r="D610" i="4" s="1"/>
  <c r="B610" i="4"/>
  <c r="AJ609" i="4"/>
  <c r="AL610" i="4"/>
  <c r="AK610" i="4"/>
  <c r="O611" i="4"/>
  <c r="I610" i="4" l="1"/>
  <c r="L610" i="4"/>
  <c r="U610" i="4" s="1"/>
  <c r="V610" i="4" s="1"/>
  <c r="F610" i="4" l="1"/>
  <c r="M610" i="4"/>
  <c r="W610" i="4"/>
  <c r="Y610" i="4"/>
  <c r="Z610" i="4"/>
  <c r="X610" i="4" l="1"/>
  <c r="AA610" i="4" s="1"/>
  <c r="AB610" i="4" s="1"/>
  <c r="N610" i="4"/>
  <c r="Q610" i="4" s="1"/>
  <c r="P610" i="4"/>
  <c r="R610" i="4"/>
  <c r="S610" i="4" l="1"/>
  <c r="G610" i="4"/>
  <c r="AC610" i="4"/>
  <c r="H611" i="4"/>
  <c r="K611" i="4" l="1"/>
  <c r="AI610" i="4"/>
  <c r="AJ610" i="4" s="1"/>
  <c r="AD610" i="4"/>
  <c r="AE610" i="4" s="1"/>
  <c r="AG610" i="4"/>
  <c r="C611" i="4" s="1"/>
  <c r="E611" i="4" s="1"/>
  <c r="AF610" i="4"/>
  <c r="T610" i="4"/>
  <c r="AH610" i="4" l="1"/>
  <c r="D611" i="4" s="1"/>
  <c r="L611" i="4" s="1"/>
  <c r="U611" i="4" s="1"/>
  <c r="V611" i="4" s="1"/>
  <c r="B611" i="4"/>
  <c r="I611" i="4" s="1"/>
  <c r="AK611" i="4"/>
  <c r="AL611" i="4"/>
  <c r="O612" i="4"/>
  <c r="W611" i="4" l="1"/>
  <c r="Y611" i="4"/>
  <c r="M611" i="4"/>
  <c r="N611" i="4" s="1"/>
  <c r="F611" i="4"/>
  <c r="Z611" i="4"/>
  <c r="Q611" i="4" l="1"/>
  <c r="P611" i="4"/>
  <c r="X611" i="4"/>
  <c r="AA611" i="4" s="1"/>
  <c r="AB611" i="4" s="1"/>
  <c r="G611" i="4"/>
  <c r="R611" i="4"/>
  <c r="S611" i="4" l="1"/>
  <c r="T611" i="4" s="1"/>
  <c r="H612" i="4"/>
  <c r="AC611" i="4"/>
  <c r="AF611" i="4" l="1"/>
  <c r="AG611" i="4"/>
  <c r="C612" i="4" s="1"/>
  <c r="E612" i="4" s="1"/>
  <c r="AI611" i="4"/>
  <c r="AJ611" i="4" s="1"/>
  <c r="AD611" i="4"/>
  <c r="AE611" i="4" s="1"/>
  <c r="K612" i="4"/>
  <c r="B612" i="4"/>
  <c r="O613" i="4"/>
  <c r="AK612" i="4" l="1"/>
  <c r="AL612" i="4"/>
  <c r="AH611" i="4"/>
  <c r="D612" i="4" s="1"/>
  <c r="I612" i="4"/>
  <c r="L612" i="4" l="1"/>
  <c r="U612" i="4" s="1"/>
  <c r="V612" i="4" s="1"/>
  <c r="F612" i="4"/>
  <c r="M612" i="4" l="1"/>
  <c r="P612" i="4"/>
  <c r="N612" i="4"/>
  <c r="Q612" i="4" s="1"/>
  <c r="W612" i="4"/>
  <c r="X612" i="4" s="1"/>
  <c r="Y612" i="4"/>
  <c r="R612" i="4"/>
  <c r="Z612" i="4"/>
  <c r="G612" i="4" l="1"/>
  <c r="AA612" i="4"/>
  <c r="AB612" i="4" s="1"/>
  <c r="S612" i="4"/>
  <c r="AC612" i="4"/>
  <c r="H613" i="4"/>
  <c r="K613" i="4" l="1"/>
  <c r="AG612" i="4"/>
  <c r="C613" i="4" s="1"/>
  <c r="E613" i="4" s="1"/>
  <c r="AF612" i="4"/>
  <c r="AH612" i="4" s="1"/>
  <c r="D613" i="4" s="1"/>
  <c r="AI612" i="4"/>
  <c r="AJ612" i="4" s="1"/>
  <c r="AD612" i="4"/>
  <c r="AE612" i="4" s="1"/>
  <c r="T612" i="4"/>
  <c r="B613" i="4" l="1"/>
  <c r="AK613" i="4"/>
  <c r="AL613" i="4"/>
  <c r="L613" i="4"/>
  <c r="U613" i="4" s="1"/>
  <c r="V613" i="4" s="1"/>
  <c r="I613" i="4"/>
  <c r="O614" i="4"/>
  <c r="F613" i="4" l="1"/>
  <c r="Y613" i="4"/>
  <c r="W613" i="4"/>
  <c r="X613" i="4" s="1"/>
  <c r="M613" i="4"/>
  <c r="Z613" i="4"/>
  <c r="N613" i="4" l="1"/>
  <c r="G613" i="4" s="1"/>
  <c r="P613" i="4"/>
  <c r="AA613" i="4"/>
  <c r="AB613" i="4" s="1"/>
  <c r="R613" i="4"/>
  <c r="Q613" i="4" l="1"/>
  <c r="S613" i="4" s="1"/>
  <c r="H614" i="4"/>
  <c r="AC613" i="4"/>
  <c r="K614" i="4" l="1"/>
  <c r="AD613" i="4"/>
  <c r="AE613" i="4" s="1"/>
  <c r="AI613" i="4"/>
  <c r="AJ613" i="4" s="1"/>
  <c r="AG613" i="4"/>
  <c r="C614" i="4" s="1"/>
  <c r="E614" i="4" s="1"/>
  <c r="AF613" i="4"/>
  <c r="T613" i="4"/>
  <c r="AH613" i="4" l="1"/>
  <c r="D614" i="4" s="1"/>
  <c r="L614" i="4" s="1"/>
  <c r="U614" i="4" s="1"/>
  <c r="V614" i="4" s="1"/>
  <c r="B614" i="4"/>
  <c r="AL614" i="4"/>
  <c r="AK614" i="4"/>
  <c r="O615" i="4"/>
  <c r="M614" i="4" l="1"/>
  <c r="N614" i="4" s="1"/>
  <c r="I614" i="4"/>
  <c r="W614" i="4"/>
  <c r="Y614" i="4"/>
  <c r="Z614" i="4"/>
  <c r="P614" i="4" l="1"/>
  <c r="F614" i="4"/>
  <c r="Q614" i="4"/>
  <c r="R614" i="4"/>
  <c r="S614" i="4" l="1"/>
  <c r="G614" i="4"/>
  <c r="X614" i="4"/>
  <c r="AA614" i="4" s="1"/>
  <c r="AB614" i="4" s="1"/>
  <c r="H615" i="4"/>
  <c r="AC614" i="4"/>
  <c r="K615" i="4" l="1"/>
  <c r="T614" i="4"/>
  <c r="AD614" i="4"/>
  <c r="AE614" i="4" s="1"/>
  <c r="AI614" i="4"/>
  <c r="AG614" i="4"/>
  <c r="C615" i="4" s="1"/>
  <c r="E615" i="4" s="1"/>
  <c r="AF614" i="4"/>
  <c r="AH614" i="4" l="1"/>
  <c r="D615" i="4" s="1"/>
  <c r="B615" i="4"/>
  <c r="AJ614" i="4"/>
  <c r="AK615" i="4"/>
  <c r="AL615" i="4"/>
  <c r="O616" i="4"/>
  <c r="L615" i="4" l="1"/>
  <c r="U615" i="4" s="1"/>
  <c r="V615" i="4" s="1"/>
  <c r="I615" i="4"/>
  <c r="F615" i="4" l="1"/>
  <c r="Y615" i="4"/>
  <c r="W615" i="4"/>
  <c r="X615" i="4" s="1"/>
  <c r="M615" i="4"/>
  <c r="Z615" i="4"/>
  <c r="AA615" i="4" l="1"/>
  <c r="AB615" i="4" s="1"/>
  <c r="P615" i="4"/>
  <c r="N615" i="4"/>
  <c r="G615" i="4" s="1"/>
  <c r="R615" i="4"/>
  <c r="Q615" i="4" l="1"/>
  <c r="S615" i="4" s="1"/>
  <c r="T615" i="4" s="1"/>
  <c r="H616" i="4"/>
  <c r="AC615" i="4"/>
  <c r="K616" i="4" l="1"/>
  <c r="AI615" i="4"/>
  <c r="AJ615" i="4" s="1"/>
  <c r="AD615" i="4"/>
  <c r="AE615" i="4" s="1"/>
  <c r="AG615" i="4"/>
  <c r="C616" i="4" s="1"/>
  <c r="E616" i="4" s="1"/>
  <c r="AF615" i="4"/>
  <c r="AH615" i="4" l="1"/>
  <c r="D616" i="4" s="1"/>
  <c r="L616" i="4" s="1"/>
  <c r="U616" i="4" s="1"/>
  <c r="V616" i="4" s="1"/>
  <c r="B616" i="4"/>
  <c r="AK616" i="4"/>
  <c r="AL616" i="4"/>
  <c r="O617" i="4"/>
  <c r="M616" i="4" l="1"/>
  <c r="W616" i="4"/>
  <c r="P616" i="4"/>
  <c r="N616" i="4"/>
  <c r="I616" i="4"/>
  <c r="Y616" i="4"/>
  <c r="Z616" i="4"/>
  <c r="R616" i="4"/>
  <c r="F616" i="4" l="1"/>
  <c r="Q616" i="4"/>
  <c r="S616" i="4" s="1"/>
  <c r="T616" i="4" s="1"/>
  <c r="H617" i="4"/>
  <c r="K617" i="4" l="1"/>
  <c r="G616" i="4"/>
  <c r="X616" i="4"/>
  <c r="AA616" i="4" s="1"/>
  <c r="AB616" i="4" s="1"/>
  <c r="AC616" i="4"/>
  <c r="AI616" i="4" l="1"/>
  <c r="AD616" i="4"/>
  <c r="AE616" i="4" s="1"/>
  <c r="AG616" i="4"/>
  <c r="C617" i="4" s="1"/>
  <c r="E617" i="4" s="1"/>
  <c r="AF616" i="4"/>
  <c r="AJ616" i="4" l="1"/>
  <c r="AL617" i="4"/>
  <c r="AK617" i="4"/>
  <c r="AH616" i="4"/>
  <c r="D617" i="4" s="1"/>
  <c r="B617" i="4"/>
  <c r="O618" i="4"/>
  <c r="L617" i="4" l="1"/>
  <c r="U617" i="4" s="1"/>
  <c r="V617" i="4" s="1"/>
  <c r="I617" i="4"/>
  <c r="F617" i="4" l="1"/>
  <c r="W617" i="4"/>
  <c r="Y617" i="4"/>
  <c r="M617" i="4"/>
  <c r="Z617" i="4"/>
  <c r="P617" i="4" l="1"/>
  <c r="N617" i="4"/>
  <c r="G617" i="4" s="1"/>
  <c r="X617" i="4"/>
  <c r="AA617" i="4" s="1"/>
  <c r="AB617" i="4" s="1"/>
  <c r="R617" i="4"/>
  <c r="Q617" i="4" l="1"/>
  <c r="S617" i="4" s="1"/>
  <c r="T617" i="4" s="1"/>
  <c r="AC617" i="4"/>
  <c r="H618" i="4"/>
  <c r="K618" i="4" l="1"/>
  <c r="AI617" i="4"/>
  <c r="AJ617" i="4" s="1"/>
  <c r="AD617" i="4"/>
  <c r="AE617" i="4" s="1"/>
  <c r="AG617" i="4"/>
  <c r="C618" i="4" s="1"/>
  <c r="E618" i="4" s="1"/>
  <c r="AF617" i="4"/>
  <c r="AH617" i="4" l="1"/>
  <c r="D618" i="4" s="1"/>
  <c r="AK618" i="4"/>
  <c r="AL618" i="4"/>
  <c r="B618" i="4"/>
  <c r="O619" i="4"/>
  <c r="L618" i="4" l="1"/>
  <c r="U618" i="4" s="1"/>
  <c r="V618" i="4" s="1"/>
  <c r="I618" i="4"/>
  <c r="F618" i="4" l="1"/>
  <c r="W618" i="4"/>
  <c r="X618" i="4" s="1"/>
  <c r="Y618" i="4"/>
  <c r="M618" i="4"/>
  <c r="Z618" i="4"/>
  <c r="AA618" i="4" l="1"/>
  <c r="AB618" i="4" s="1"/>
  <c r="P618" i="4"/>
  <c r="N618" i="4"/>
  <c r="Q618" i="4" s="1"/>
  <c r="R618" i="4"/>
  <c r="S618" i="4" l="1"/>
  <c r="G618" i="4"/>
  <c r="H619" i="4"/>
  <c r="AC618" i="4"/>
  <c r="K619" i="4" l="1"/>
  <c r="AD618" i="4"/>
  <c r="AE618" i="4" s="1"/>
  <c r="AI618" i="4"/>
  <c r="AJ618" i="4" s="1"/>
  <c r="AG618" i="4"/>
  <c r="C619" i="4" s="1"/>
  <c r="E619" i="4" s="1"/>
  <c r="AF618" i="4"/>
  <c r="T618" i="4"/>
  <c r="AH618" i="4" l="1"/>
  <c r="D619" i="4" s="1"/>
  <c r="L619" i="4" s="1"/>
  <c r="U619" i="4" s="1"/>
  <c r="V619" i="4" s="1"/>
  <c r="AK619" i="4"/>
  <c r="B619" i="4"/>
  <c r="AL619" i="4"/>
  <c r="O620" i="4"/>
  <c r="M619" i="4" l="1"/>
  <c r="P619" i="4" s="1"/>
  <c r="I619" i="4"/>
  <c r="W619" i="4"/>
  <c r="N619" i="4"/>
  <c r="Y619" i="4"/>
  <c r="Z619" i="4"/>
  <c r="R619" i="4"/>
  <c r="F619" i="4" l="1"/>
  <c r="G619" i="4" s="1"/>
  <c r="Q619" i="4"/>
  <c r="S619" i="4" s="1"/>
  <c r="T619" i="4" s="1"/>
  <c r="X619" i="4"/>
  <c r="AA619" i="4" s="1"/>
  <c r="AB619" i="4" s="1"/>
  <c r="H620" i="4"/>
  <c r="AC619" i="4"/>
  <c r="AI619" i="4" l="1"/>
  <c r="AJ619" i="4" s="1"/>
  <c r="AD619" i="4"/>
  <c r="AE619" i="4" s="1"/>
  <c r="AG619" i="4"/>
  <c r="C620" i="4" s="1"/>
  <c r="E620" i="4" s="1"/>
  <c r="AF619" i="4"/>
  <c r="K620" i="4"/>
  <c r="AK620" i="4" l="1"/>
  <c r="AL620" i="4"/>
  <c r="B620" i="4"/>
  <c r="AH619" i="4"/>
  <c r="D620" i="4" s="1"/>
  <c r="O621" i="4"/>
  <c r="L620" i="4" l="1"/>
  <c r="U620" i="4" s="1"/>
  <c r="V620" i="4" s="1"/>
  <c r="I620" i="4"/>
  <c r="F620" i="4" l="1"/>
  <c r="Y620" i="4"/>
  <c r="W620" i="4"/>
  <c r="X620" i="4" s="1"/>
  <c r="M620" i="4"/>
  <c r="Z620" i="4"/>
  <c r="P620" i="4" l="1"/>
  <c r="N620" i="4"/>
  <c r="G620" i="4" s="1"/>
  <c r="AA620" i="4"/>
  <c r="AB620" i="4" s="1"/>
  <c r="R620" i="4"/>
  <c r="Q620" i="4" l="1"/>
  <c r="S620" i="4" s="1"/>
  <c r="AC620" i="4"/>
  <c r="H621" i="4"/>
  <c r="K621" i="4" l="1"/>
  <c r="AI620" i="4"/>
  <c r="AJ620" i="4" s="1"/>
  <c r="AD620" i="4"/>
  <c r="AE620" i="4" s="1"/>
  <c r="AG620" i="4"/>
  <c r="C621" i="4" s="1"/>
  <c r="E621" i="4" s="1"/>
  <c r="AF620" i="4"/>
  <c r="T620" i="4"/>
  <c r="AL621" i="4" l="1"/>
  <c r="AH620" i="4"/>
  <c r="D621" i="4" s="1"/>
  <c r="AK621" i="4"/>
  <c r="B621" i="4"/>
  <c r="O622" i="4"/>
  <c r="I621" i="4" l="1"/>
  <c r="L621" i="4"/>
  <c r="U621" i="4" s="1"/>
  <c r="V621" i="4" s="1"/>
  <c r="F621" i="4" l="1"/>
  <c r="M621" i="4"/>
  <c r="Y621" i="4"/>
  <c r="W621" i="4"/>
  <c r="Z621" i="4"/>
  <c r="X621" i="4" l="1"/>
  <c r="AA621" i="4" s="1"/>
  <c r="AB621" i="4" s="1"/>
  <c r="N621" i="4"/>
  <c r="G621" i="4" s="1"/>
  <c r="P621" i="4"/>
  <c r="R621" i="4"/>
  <c r="Q621" i="4" l="1"/>
  <c r="S621" i="4" s="1"/>
  <c r="AC621" i="4"/>
  <c r="H622" i="4"/>
  <c r="K622" i="4" l="1"/>
  <c r="AI621" i="4"/>
  <c r="AJ621" i="4" s="1"/>
  <c r="AD621" i="4"/>
  <c r="AE621" i="4" s="1"/>
  <c r="AG621" i="4"/>
  <c r="C622" i="4" s="1"/>
  <c r="E622" i="4" s="1"/>
  <c r="AF621" i="4"/>
  <c r="T621" i="4"/>
  <c r="AH621" i="4" l="1"/>
  <c r="D622" i="4" s="1"/>
  <c r="L622" i="4" s="1"/>
  <c r="U622" i="4" s="1"/>
  <c r="V622" i="4" s="1"/>
  <c r="AK622" i="4"/>
  <c r="B622" i="4"/>
  <c r="AL622" i="4"/>
  <c r="O623" i="4"/>
  <c r="M622" i="4" l="1"/>
  <c r="N622" i="4" s="1"/>
  <c r="Y622" i="4"/>
  <c r="W622" i="4"/>
  <c r="I622" i="4"/>
  <c r="Z622" i="4"/>
  <c r="P622" i="4" l="1"/>
  <c r="F622" i="4"/>
  <c r="G622" i="4" s="1"/>
  <c r="Q622" i="4"/>
  <c r="R622" i="4"/>
  <c r="S622" i="4" l="1"/>
  <c r="X622" i="4"/>
  <c r="AA622" i="4" s="1"/>
  <c r="AB622" i="4" s="1"/>
  <c r="H623" i="4"/>
  <c r="AC622" i="4"/>
  <c r="AG622" i="4" l="1"/>
  <c r="C623" i="4" s="1"/>
  <c r="E623" i="4" s="1"/>
  <c r="AD622" i="4"/>
  <c r="AE622" i="4" s="1"/>
  <c r="AF622" i="4"/>
  <c r="B623" i="4" s="1"/>
  <c r="AI622" i="4"/>
  <c r="AJ622" i="4" s="1"/>
  <c r="K623" i="4"/>
  <c r="T622" i="4"/>
  <c r="AH622" i="4"/>
  <c r="D623" i="4" s="1"/>
  <c r="L623" i="4" s="1"/>
  <c r="U623" i="4" s="1"/>
  <c r="V623" i="4" s="1"/>
  <c r="I623" i="4"/>
  <c r="O624" i="4"/>
  <c r="AK623" i="4" l="1"/>
  <c r="AL623" i="4"/>
  <c r="M623" i="4"/>
  <c r="N623" i="4" s="1"/>
  <c r="F623" i="4"/>
  <c r="W623" i="4"/>
  <c r="Y623" i="4"/>
  <c r="Z623" i="4"/>
  <c r="P623" i="4" l="1"/>
  <c r="X623" i="4"/>
  <c r="AA623" i="4" s="1"/>
  <c r="AB623" i="4" s="1"/>
  <c r="Q623" i="4"/>
  <c r="G623" i="4"/>
  <c r="R623" i="4"/>
  <c r="S623" i="4" l="1"/>
  <c r="T623" i="4"/>
  <c r="H624" i="4"/>
  <c r="AC623" i="4"/>
  <c r="AF623" i="4" l="1"/>
  <c r="B624" i="4" s="1"/>
  <c r="AD623" i="4"/>
  <c r="AE623" i="4" s="1"/>
  <c r="AG623" i="4"/>
  <c r="C624" i="4" s="1"/>
  <c r="E624" i="4" s="1"/>
  <c r="AI623" i="4"/>
  <c r="AJ623" i="4" s="1"/>
  <c r="K624" i="4"/>
  <c r="I624" i="4"/>
  <c r="O625" i="4"/>
  <c r="AK624" i="4" l="1"/>
  <c r="AH623" i="4"/>
  <c r="D624" i="4" s="1"/>
  <c r="L624" i="4" s="1"/>
  <c r="U624" i="4" s="1"/>
  <c r="V624" i="4" s="1"/>
  <c r="W624" i="4" s="1"/>
  <c r="AL624" i="4"/>
  <c r="Y624" i="4"/>
  <c r="F624" i="4"/>
  <c r="Z624" i="4"/>
  <c r="X624" i="4" l="1"/>
  <c r="M624" i="4"/>
  <c r="AA624" i="4"/>
  <c r="AB624" i="4" s="1"/>
  <c r="P624" i="4" l="1"/>
  <c r="N624" i="4"/>
  <c r="R624" i="4"/>
  <c r="G624" i="4" l="1"/>
  <c r="Q624" i="4"/>
  <c r="S624" i="4" s="1"/>
  <c r="AC624" i="4"/>
  <c r="H625" i="4"/>
  <c r="K625" i="4" l="1"/>
  <c r="B625" i="4"/>
  <c r="AK625" i="4"/>
  <c r="AL625" i="4"/>
  <c r="AF624" i="4"/>
  <c r="AI624" i="4"/>
  <c r="AJ624" i="4" s="1"/>
  <c r="AD624" i="4"/>
  <c r="AE624" i="4" s="1"/>
  <c r="AG624" i="4"/>
  <c r="C625" i="4" s="1"/>
  <c r="E625" i="4" s="1"/>
  <c r="T624" i="4"/>
  <c r="O626" i="4"/>
  <c r="I625" i="4" l="1"/>
  <c r="AH624" i="4"/>
  <c r="D625" i="4" s="1"/>
  <c r="F625" i="4"/>
  <c r="L625" i="4" l="1"/>
  <c r="U625" i="4" s="1"/>
  <c r="V625" i="4" s="1"/>
  <c r="M625" i="4" l="1"/>
  <c r="W625" i="4"/>
  <c r="X625" i="4" s="1"/>
  <c r="Y625" i="4"/>
  <c r="Z625" i="4"/>
  <c r="AA625" i="4" l="1"/>
  <c r="AB625" i="4" s="1"/>
  <c r="N625" i="4"/>
  <c r="P625" i="4"/>
  <c r="Q625" i="4"/>
  <c r="R625" i="4"/>
  <c r="G625" i="4" l="1"/>
  <c r="S625" i="4"/>
  <c r="AC625" i="4"/>
  <c r="H626" i="4"/>
  <c r="K626" i="4" l="1"/>
  <c r="B626" i="4"/>
  <c r="AK626" i="4"/>
  <c r="AI625" i="4"/>
  <c r="AJ625" i="4" s="1"/>
  <c r="AD625" i="4"/>
  <c r="AE625" i="4" s="1"/>
  <c r="AG625" i="4"/>
  <c r="C626" i="4" s="1"/>
  <c r="E626" i="4" s="1"/>
  <c r="AF625" i="4"/>
  <c r="AH625" i="4" s="1"/>
  <c r="D626" i="4" s="1"/>
  <c r="L626" i="4" s="1"/>
  <c r="T625" i="4"/>
  <c r="F626" i="4"/>
  <c r="O627" i="4"/>
  <c r="U626" i="4" l="1"/>
  <c r="V626" i="4" s="1"/>
  <c r="M626" i="4"/>
  <c r="N626" i="4" s="1"/>
  <c r="G626" i="4" s="1"/>
  <c r="AL626" i="4"/>
  <c r="I626" i="4"/>
  <c r="P626" i="4"/>
  <c r="R626" i="4"/>
  <c r="W626" i="4" l="1"/>
  <c r="X626" i="4" s="1"/>
  <c r="Y626" i="4"/>
  <c r="Q626" i="4"/>
  <c r="S626" i="4" s="1"/>
  <c r="T626" i="4" s="1"/>
  <c r="H627" i="4"/>
  <c r="AC626" i="4"/>
  <c r="Z626" i="4"/>
  <c r="AA626" i="4" l="1"/>
  <c r="AB626" i="4" s="1"/>
  <c r="K627" i="4"/>
  <c r="AD626" i="4"/>
  <c r="AE626" i="4" s="1"/>
  <c r="AI626" i="4"/>
  <c r="AJ626" i="4" s="1"/>
  <c r="AG626" i="4"/>
  <c r="C627" i="4" s="1"/>
  <c r="E627" i="4" s="1"/>
  <c r="AF626" i="4"/>
  <c r="B627" i="4" s="1"/>
  <c r="O628" i="4"/>
  <c r="I627" i="4" l="1"/>
  <c r="AK627" i="4"/>
  <c r="AH626" i="4"/>
  <c r="D627" i="4" s="1"/>
  <c r="AL627" i="4"/>
  <c r="F627" i="4" l="1"/>
  <c r="L627" i="4"/>
  <c r="U627" i="4" s="1"/>
  <c r="V627" i="4" s="1"/>
  <c r="M627" i="4"/>
  <c r="P627" i="4" l="1"/>
  <c r="N627" i="4"/>
  <c r="G627" i="4" s="1"/>
  <c r="W627" i="4"/>
  <c r="X627" i="4" s="1"/>
  <c r="Y627" i="4"/>
  <c r="R627" i="4"/>
  <c r="Z627" i="4"/>
  <c r="Q627" i="4" l="1"/>
  <c r="S627" i="4" s="1"/>
  <c r="T627" i="4" s="1"/>
  <c r="AA627" i="4"/>
  <c r="AB627" i="4" s="1"/>
  <c r="AC627" i="4"/>
  <c r="H628" i="4"/>
  <c r="K628" i="4" l="1"/>
  <c r="AI627" i="4"/>
  <c r="AJ627" i="4" s="1"/>
  <c r="AD627" i="4"/>
  <c r="AE627" i="4" s="1"/>
  <c r="AF627" i="4"/>
  <c r="B628" i="4" s="1"/>
  <c r="AG627" i="4"/>
  <c r="C628" i="4" s="1"/>
  <c r="E628" i="4" s="1"/>
  <c r="O629" i="4"/>
  <c r="I628" i="4" l="1"/>
  <c r="AK628" i="4"/>
  <c r="AH627" i="4"/>
  <c r="D628" i="4" s="1"/>
  <c r="AL628" i="4"/>
  <c r="F628" i="4" l="1"/>
  <c r="L628" i="4"/>
  <c r="U628" i="4" s="1"/>
  <c r="V628" i="4" s="1"/>
  <c r="M628" i="4" l="1"/>
  <c r="Y628" i="4"/>
  <c r="W628" i="4"/>
  <c r="X628" i="4" s="1"/>
  <c r="Z628" i="4"/>
  <c r="AA628" i="4" l="1"/>
  <c r="AB628" i="4" s="1"/>
  <c r="N628" i="4"/>
  <c r="Q628" i="4" s="1"/>
  <c r="P628" i="4"/>
  <c r="R628" i="4"/>
  <c r="G628" i="4" l="1"/>
  <c r="S628" i="4"/>
  <c r="AC628" i="4"/>
  <c r="H629" i="4"/>
  <c r="K629" i="4" l="1"/>
  <c r="AI628" i="4"/>
  <c r="AJ628" i="4" s="1"/>
  <c r="AD628" i="4"/>
  <c r="AE628" i="4" s="1"/>
  <c r="AF628" i="4"/>
  <c r="AG628" i="4"/>
  <c r="C629" i="4" s="1"/>
  <c r="E629" i="4" s="1"/>
  <c r="T628" i="4"/>
  <c r="AH628" i="4" l="1"/>
  <c r="D629" i="4" s="1"/>
  <c r="L629" i="4" s="1"/>
  <c r="U629" i="4" s="1"/>
  <c r="V629" i="4" s="1"/>
  <c r="AL629" i="4"/>
  <c r="AK629" i="4"/>
  <c r="M629" i="4"/>
  <c r="B629" i="4"/>
  <c r="O630" i="4"/>
  <c r="W629" i="4" l="1"/>
  <c r="I629" i="4"/>
  <c r="P629" i="4"/>
  <c r="N629" i="4"/>
  <c r="Y629" i="4"/>
  <c r="Z629" i="4"/>
  <c r="R629" i="4"/>
  <c r="F629" i="4" l="1"/>
  <c r="Q629" i="4"/>
  <c r="S629" i="4" s="1"/>
  <c r="H630" i="4"/>
  <c r="K630" i="4" l="1"/>
  <c r="T629" i="4"/>
  <c r="G629" i="4"/>
  <c r="X629" i="4"/>
  <c r="AA629" i="4" s="1"/>
  <c r="AB629" i="4" s="1"/>
  <c r="AC629" i="4"/>
  <c r="AI629" i="4" l="1"/>
  <c r="AD629" i="4"/>
  <c r="AE629" i="4" s="1"/>
  <c r="AG629" i="4"/>
  <c r="C630" i="4" s="1"/>
  <c r="E630" i="4" s="1"/>
  <c r="AF629" i="4"/>
  <c r="AJ629" i="4" l="1"/>
  <c r="AK630" i="4"/>
  <c r="AL630" i="4"/>
  <c r="AH629" i="4"/>
  <c r="D630" i="4" s="1"/>
  <c r="B630" i="4"/>
  <c r="O631" i="4"/>
  <c r="L630" i="4" l="1"/>
  <c r="U630" i="4" s="1"/>
  <c r="V630" i="4" s="1"/>
  <c r="I630" i="4"/>
  <c r="M630" i="4" l="1"/>
  <c r="P630" i="4" s="1"/>
  <c r="F630" i="4"/>
  <c r="W630" i="4"/>
  <c r="Y630" i="4"/>
  <c r="Z630" i="4"/>
  <c r="R630" i="4"/>
  <c r="N630" i="4" l="1"/>
  <c r="Q630" i="4" s="1"/>
  <c r="X630" i="4"/>
  <c r="AA630" i="4" s="1"/>
  <c r="AB630" i="4" s="1"/>
  <c r="S630" i="4"/>
  <c r="T630" i="4" s="1"/>
  <c r="G630" i="4"/>
  <c r="H631" i="4"/>
  <c r="AC630" i="4"/>
  <c r="AD630" i="4" l="1"/>
  <c r="AE630" i="4" s="1"/>
  <c r="AI630" i="4"/>
  <c r="AJ630" i="4" s="1"/>
  <c r="AG630" i="4"/>
  <c r="C631" i="4" s="1"/>
  <c r="E631" i="4" s="1"/>
  <c r="AF630" i="4"/>
  <c r="B631" i="4" s="1"/>
  <c r="K631" i="4"/>
  <c r="O632" i="4"/>
  <c r="AK631" i="4" l="1"/>
  <c r="AL631" i="4"/>
  <c r="AH630" i="4"/>
  <c r="D631" i="4" s="1"/>
  <c r="I631" i="4"/>
  <c r="F631" i="4" l="1"/>
  <c r="L631" i="4"/>
  <c r="U631" i="4" s="1"/>
  <c r="V631" i="4" s="1"/>
  <c r="M631" i="4" l="1"/>
  <c r="N631" i="4" s="1"/>
  <c r="G631" i="4" s="1"/>
  <c r="P631" i="4"/>
  <c r="W631" i="4"/>
  <c r="X631" i="4" s="1"/>
  <c r="Y631" i="4"/>
  <c r="Z631" i="4"/>
  <c r="R631" i="4"/>
  <c r="Q631" i="4" l="1"/>
  <c r="S631" i="4" s="1"/>
  <c r="T631" i="4" s="1"/>
  <c r="AA631" i="4"/>
  <c r="AB631" i="4" s="1"/>
  <c r="AC631" i="4"/>
  <c r="H632" i="4"/>
  <c r="AD631" i="4" l="1"/>
  <c r="AE631" i="4" s="1"/>
  <c r="AF631" i="4"/>
  <c r="B632" i="4" s="1"/>
  <c r="AI631" i="4"/>
  <c r="AJ631" i="4" s="1"/>
  <c r="AG631" i="4"/>
  <c r="C632" i="4" s="1"/>
  <c r="E632" i="4" s="1"/>
  <c r="K632" i="4"/>
  <c r="O633" i="4"/>
  <c r="I632" i="4" l="1"/>
  <c r="AH631" i="4"/>
  <c r="D632" i="4" s="1"/>
  <c r="L632" i="4" s="1"/>
  <c r="U632" i="4" s="1"/>
  <c r="V632" i="4" s="1"/>
  <c r="Y632" i="4" s="1"/>
  <c r="AK632" i="4"/>
  <c r="F632" i="4"/>
  <c r="AL632" i="4"/>
  <c r="Z632" i="4"/>
  <c r="W632" i="4" l="1"/>
  <c r="X632" i="4" s="1"/>
  <c r="AA632" i="4" s="1"/>
  <c r="AB632" i="4" s="1"/>
  <c r="M632" i="4"/>
  <c r="N632" i="4" l="1"/>
  <c r="P632" i="4"/>
  <c r="R632" i="4"/>
  <c r="G632" i="4" l="1"/>
  <c r="Q632" i="4"/>
  <c r="S632" i="4" s="1"/>
  <c r="AC632" i="4"/>
  <c r="H633" i="4"/>
  <c r="K633" i="4" l="1"/>
  <c r="AG632" i="4"/>
  <c r="C633" i="4" s="1"/>
  <c r="E633" i="4" s="1"/>
  <c r="AI632" i="4"/>
  <c r="AJ632" i="4" s="1"/>
  <c r="AD632" i="4"/>
  <c r="AE632" i="4" s="1"/>
  <c r="AF632" i="4"/>
  <c r="T632" i="4"/>
  <c r="AH632" i="4" l="1"/>
  <c r="D633" i="4" s="1"/>
  <c r="L633" i="4" s="1"/>
  <c r="U633" i="4" s="1"/>
  <c r="V633" i="4" s="1"/>
  <c r="AK633" i="4"/>
  <c r="AL633" i="4"/>
  <c r="B633" i="4"/>
  <c r="O634" i="4"/>
  <c r="W633" i="4" l="1"/>
  <c r="M633" i="4"/>
  <c r="N633" i="4" s="1"/>
  <c r="I633" i="4"/>
  <c r="Y633" i="4"/>
  <c r="Z633" i="4"/>
  <c r="P633" i="4" l="1"/>
  <c r="F633" i="4"/>
  <c r="Q633" i="4"/>
  <c r="R633" i="4"/>
  <c r="S633" i="4" l="1"/>
  <c r="T633" i="4" s="1"/>
  <c r="G633" i="4"/>
  <c r="X633" i="4"/>
  <c r="AA633" i="4" s="1"/>
  <c r="AB633" i="4" s="1"/>
  <c r="H634" i="4"/>
  <c r="AC633" i="4"/>
  <c r="K634" i="4" l="1"/>
  <c r="AI633" i="4"/>
  <c r="AD633" i="4"/>
  <c r="AE633" i="4" s="1"/>
  <c r="AG633" i="4"/>
  <c r="C634" i="4" s="1"/>
  <c r="E634" i="4" s="1"/>
  <c r="AF633" i="4"/>
  <c r="AH633" i="4" l="1"/>
  <c r="D634" i="4" s="1"/>
  <c r="B634" i="4"/>
  <c r="AJ633" i="4"/>
  <c r="AK634" i="4"/>
  <c r="AL634" i="4"/>
  <c r="O635" i="4"/>
  <c r="L634" i="4" l="1"/>
  <c r="U634" i="4" s="1"/>
  <c r="V634" i="4" s="1"/>
  <c r="I634" i="4"/>
  <c r="M634" i="4" l="1"/>
  <c r="P634" i="4" s="1"/>
  <c r="F634" i="4"/>
  <c r="W634" i="4"/>
  <c r="Y634" i="4"/>
  <c r="Z634" i="4"/>
  <c r="R634" i="4"/>
  <c r="N634" i="4" l="1"/>
  <c r="X634" i="4"/>
  <c r="AA634" i="4" s="1"/>
  <c r="AB634" i="4" s="1"/>
  <c r="Q634" i="4"/>
  <c r="S634" i="4" s="1"/>
  <c r="T634" i="4" s="1"/>
  <c r="G634" i="4"/>
  <c r="AC634" i="4"/>
  <c r="H635" i="4"/>
  <c r="K635" i="4" l="1"/>
  <c r="AI634" i="4"/>
  <c r="AJ634" i="4" s="1"/>
  <c r="AD634" i="4"/>
  <c r="AE634" i="4" s="1"/>
  <c r="AG634" i="4"/>
  <c r="C635" i="4" s="1"/>
  <c r="E635" i="4" s="1"/>
  <c r="AF634" i="4"/>
  <c r="AH634" i="4" l="1"/>
  <c r="D635" i="4" s="1"/>
  <c r="L635" i="4" s="1"/>
  <c r="U635" i="4" s="1"/>
  <c r="V635" i="4" s="1"/>
  <c r="AK635" i="4"/>
  <c r="B635" i="4"/>
  <c r="AL635" i="4"/>
  <c r="O636" i="4"/>
  <c r="I635" i="4" l="1"/>
  <c r="W635" i="4"/>
  <c r="Y635" i="4"/>
  <c r="M635" i="4"/>
  <c r="Z635" i="4"/>
  <c r="F635" i="4" l="1"/>
  <c r="N635" i="4"/>
  <c r="Q635" i="4" s="1"/>
  <c r="P635" i="4"/>
  <c r="R635" i="4"/>
  <c r="G635" i="4" l="1"/>
  <c r="S635" i="4"/>
  <c r="X635" i="4"/>
  <c r="AA635" i="4" s="1"/>
  <c r="AB635" i="4" s="1"/>
  <c r="H636" i="4"/>
  <c r="AC635" i="4"/>
  <c r="AD635" i="4" l="1"/>
  <c r="AE635" i="4" s="1"/>
  <c r="AI635" i="4"/>
  <c r="AJ635" i="4" s="1"/>
  <c r="AG635" i="4"/>
  <c r="C636" i="4" s="1"/>
  <c r="E636" i="4" s="1"/>
  <c r="AF635" i="4"/>
  <c r="K636" i="4"/>
  <c r="T635" i="4"/>
  <c r="AK636" i="4" l="1"/>
  <c r="AH635" i="4"/>
  <c r="D636" i="4" s="1"/>
  <c r="L636" i="4" s="1"/>
  <c r="U636" i="4" s="1"/>
  <c r="V636" i="4" s="1"/>
  <c r="B636" i="4"/>
  <c r="AL636" i="4"/>
  <c r="O637" i="4"/>
  <c r="M636" i="4" l="1"/>
  <c r="Y636" i="4"/>
  <c r="W636" i="4"/>
  <c r="I636" i="4"/>
  <c r="N636" i="4"/>
  <c r="P636" i="4"/>
  <c r="R636" i="4"/>
  <c r="Z636" i="4"/>
  <c r="F636" i="4" l="1"/>
  <c r="Q636" i="4"/>
  <c r="S636" i="4" s="1"/>
  <c r="H637" i="4"/>
  <c r="K637" i="4" l="1"/>
  <c r="T636" i="4"/>
  <c r="X636" i="4"/>
  <c r="AA636" i="4" s="1"/>
  <c r="AB636" i="4" s="1"/>
  <c r="G636" i="4"/>
  <c r="AC636" i="4"/>
  <c r="AD636" i="4" l="1"/>
  <c r="AE636" i="4" s="1"/>
  <c r="AI636" i="4"/>
  <c r="AG636" i="4"/>
  <c r="C637" i="4" s="1"/>
  <c r="E637" i="4" s="1"/>
  <c r="AF636" i="4"/>
  <c r="AH636" i="4" l="1"/>
  <c r="D637" i="4" s="1"/>
  <c r="B637" i="4"/>
  <c r="AJ636" i="4"/>
  <c r="AL637" i="4"/>
  <c r="AK637" i="4"/>
  <c r="O638" i="4"/>
  <c r="I637" i="4" l="1"/>
  <c r="L637" i="4"/>
  <c r="U637" i="4" s="1"/>
  <c r="V637" i="4" s="1"/>
  <c r="F637" i="4" l="1"/>
  <c r="Y637" i="4"/>
  <c r="W637" i="4"/>
  <c r="X637" i="4" s="1"/>
  <c r="M637" i="4"/>
  <c r="Z637" i="4"/>
  <c r="N637" i="4" l="1"/>
  <c r="G637" i="4" s="1"/>
  <c r="P637" i="4"/>
  <c r="AA637" i="4"/>
  <c r="AB637" i="4" s="1"/>
  <c r="R637" i="4"/>
  <c r="Q637" i="4" l="1"/>
  <c r="S637" i="4" s="1"/>
  <c r="H638" i="4"/>
  <c r="AC637" i="4"/>
  <c r="K638" i="4" l="1"/>
  <c r="AD637" i="4"/>
  <c r="AE637" i="4" s="1"/>
  <c r="AI637" i="4"/>
  <c r="AJ637" i="4" s="1"/>
  <c r="AG637" i="4"/>
  <c r="C638" i="4" s="1"/>
  <c r="E638" i="4" s="1"/>
  <c r="AF637" i="4"/>
  <c r="T637" i="4"/>
  <c r="AK638" i="4" l="1"/>
  <c r="AH637" i="4"/>
  <c r="D638" i="4" s="1"/>
  <c r="AL638" i="4"/>
  <c r="B638" i="4"/>
  <c r="O639" i="4"/>
  <c r="I638" i="4" l="1"/>
  <c r="L638" i="4"/>
  <c r="U638" i="4" s="1"/>
  <c r="V638" i="4" s="1"/>
  <c r="F638" i="4" l="1"/>
  <c r="M638" i="4"/>
  <c r="W638" i="4"/>
  <c r="X638" i="4" s="1"/>
  <c r="Y638" i="4"/>
  <c r="Z638" i="4"/>
  <c r="AA638" i="4" l="1"/>
  <c r="AB638" i="4" s="1"/>
  <c r="P638" i="4"/>
  <c r="N638" i="4"/>
  <c r="G638" i="4" s="1"/>
  <c r="R638" i="4"/>
  <c r="Q638" i="4" l="1"/>
  <c r="S638" i="4" s="1"/>
  <c r="T638" i="4" s="1"/>
  <c r="AC638" i="4"/>
  <c r="H639" i="4"/>
  <c r="K639" i="4" l="1"/>
  <c r="AD638" i="4"/>
  <c r="AE638" i="4" s="1"/>
  <c r="AI638" i="4"/>
  <c r="AJ638" i="4" s="1"/>
  <c r="AG638" i="4"/>
  <c r="C639" i="4" s="1"/>
  <c r="E639" i="4" s="1"/>
  <c r="AF638" i="4"/>
  <c r="AH638" i="4" l="1"/>
  <c r="D639" i="4" s="1"/>
  <c r="L639" i="4" s="1"/>
  <c r="U639" i="4" s="1"/>
  <c r="V639" i="4" s="1"/>
  <c r="AL639" i="4"/>
  <c r="B639" i="4"/>
  <c r="AK639" i="4"/>
  <c r="O640" i="4"/>
  <c r="W639" i="4" l="1"/>
  <c r="M639" i="4"/>
  <c r="P639" i="4" s="1"/>
  <c r="Y639" i="4"/>
  <c r="I639" i="4"/>
  <c r="Z639" i="4"/>
  <c r="R639" i="4"/>
  <c r="N639" i="4" l="1"/>
  <c r="F639" i="4"/>
  <c r="Q639" i="4"/>
  <c r="S639" i="4" s="1"/>
  <c r="T639" i="4" s="1"/>
  <c r="H640" i="4"/>
  <c r="K640" i="4" l="1"/>
  <c r="G639" i="4"/>
  <c r="X639" i="4"/>
  <c r="AA639" i="4" s="1"/>
  <c r="AB639" i="4" s="1"/>
  <c r="AC639" i="4"/>
  <c r="AI639" i="4" l="1"/>
  <c r="AD639" i="4"/>
  <c r="AE639" i="4" s="1"/>
  <c r="AG639" i="4"/>
  <c r="C640" i="4" s="1"/>
  <c r="E640" i="4" s="1"/>
  <c r="AF639" i="4"/>
  <c r="AH639" i="4" l="1"/>
  <c r="D640" i="4" s="1"/>
  <c r="B640" i="4"/>
  <c r="AJ639" i="4"/>
  <c r="AL640" i="4"/>
  <c r="AK640" i="4"/>
  <c r="O641" i="4"/>
  <c r="I640" i="4" l="1"/>
  <c r="L640" i="4"/>
  <c r="U640" i="4" s="1"/>
  <c r="V640" i="4" s="1"/>
  <c r="F640" i="4" l="1"/>
  <c r="W640" i="4"/>
  <c r="X640" i="4" s="1"/>
  <c r="Y640" i="4"/>
  <c r="M640" i="4"/>
  <c r="Z640" i="4"/>
  <c r="AA640" i="4" l="1"/>
  <c r="AB640" i="4" s="1"/>
  <c r="P640" i="4"/>
  <c r="N640" i="4"/>
  <c r="R640" i="4"/>
  <c r="Q640" i="4" l="1"/>
  <c r="S640" i="4" s="1"/>
  <c r="G640" i="4"/>
  <c r="AC640" i="4"/>
  <c r="H641" i="4"/>
  <c r="K641" i="4" l="1"/>
  <c r="AI640" i="4"/>
  <c r="AJ640" i="4" s="1"/>
  <c r="AD640" i="4"/>
  <c r="AE640" i="4" s="1"/>
  <c r="AG640" i="4"/>
  <c r="C641" i="4" s="1"/>
  <c r="E641" i="4" s="1"/>
  <c r="AF640" i="4"/>
  <c r="T640" i="4"/>
  <c r="AH640" i="4" l="1"/>
  <c r="D641" i="4" s="1"/>
  <c r="L641" i="4" s="1"/>
  <c r="U641" i="4" s="1"/>
  <c r="V641" i="4" s="1"/>
  <c r="AK641" i="4"/>
  <c r="B641" i="4"/>
  <c r="AL641" i="4"/>
  <c r="Y641" i="4" l="1"/>
  <c r="M641" i="4"/>
  <c r="P641" i="4" s="1"/>
  <c r="W641" i="4"/>
  <c r="N641" i="4"/>
  <c r="I641" i="4"/>
  <c r="Z641" i="4"/>
  <c r="R641" i="4"/>
  <c r="F641" i="4" l="1"/>
  <c r="Q641" i="4"/>
  <c r="S641" i="4" s="1"/>
  <c r="T641" i="4" s="1"/>
  <c r="G641" i="4" l="1"/>
  <c r="C31" i="4" s="1"/>
  <c r="X641" i="4"/>
  <c r="AA641" i="4" s="1"/>
  <c r="AB641" i="4" s="1"/>
  <c r="AC641" i="4"/>
  <c r="AI641" i="4" l="1"/>
  <c r="AJ641" i="4" s="1"/>
  <c r="AD641" i="4"/>
  <c r="AE641" i="4" s="1"/>
  <c r="AG641" i="4"/>
  <c r="AF641" i="4"/>
  <c r="AH641" i="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IDB-IWHR" type="4" refreshedVersion="0" background="1">
    <webPr xml="1" sourceData="1" url="G:\test1.xml" htmlTables="1" htmlFormat="all"/>
  </connection>
  <connection id="2" xr16:uid="{00000000-0015-0000-FFFF-FFFF01000000}" name="test2" type="4" refreshedVersion="0" background="1">
    <webPr xml="1" sourceData="1" url="G:\test2.xml" htmlTables="1" htmlFormat="all"/>
  </connection>
  <connection id="3" xr16:uid="{00000000-0015-0000-FFFF-FFFF02000000}" name="test21" type="4" refreshedVersion="0" background="1">
    <webPr xml="1" sourceData="1" url="G:\test2.xml" htmlTables="1" htmlFormat="all"/>
  </connection>
  <connection id="4" xr16:uid="{00000000-0015-0000-FFFF-FFFF03000000}" name="test3" type="4" refreshedVersion="0" background="1">
    <webPr xml="1" sourceData="1" url="G:\test3.xml" htmlTables="1" htmlFormat="all"/>
  </connection>
  <connection id="5" xr16:uid="{00000000-0015-0000-FFFF-FFFF04000000}" name="test31" type="4" refreshedVersion="0" background="1">
    <webPr xml="1" sourceData="1" url="G:\test3.xml" htmlTables="1" htmlFormat="all"/>
  </connection>
</connections>
</file>

<file path=xl/sharedStrings.xml><?xml version="1.0" encoding="utf-8"?>
<sst xmlns="http://schemas.openxmlformats.org/spreadsheetml/2006/main" count="460" uniqueCount="356">
  <si>
    <t xml:space="preserve">                            Disclaimer: The author assumes No responsibility and makes no guarantees, expressed or implied, about its quality, reliability, or any other characteristic.</t>
  </si>
  <si>
    <r>
      <t>V</t>
    </r>
    <r>
      <rPr>
        <vertAlign val="subscript"/>
        <sz val="10.5"/>
        <rFont val="宋体"/>
        <family val="3"/>
        <charset val="134"/>
      </rPr>
      <t>c</t>
    </r>
  </si>
  <si>
    <r>
      <t>a</t>
    </r>
    <r>
      <rPr>
        <vertAlign val="subscript"/>
        <sz val="10.5"/>
        <rFont val="宋体"/>
        <family val="3"/>
        <charset val="134"/>
      </rPr>
      <t>2</t>
    </r>
  </si>
  <si>
    <r>
      <t>b</t>
    </r>
    <r>
      <rPr>
        <vertAlign val="subscript"/>
        <sz val="10.5"/>
        <rFont val="宋体"/>
        <family val="3"/>
        <charset val="134"/>
      </rPr>
      <t>2</t>
    </r>
  </si>
  <si>
    <r>
      <t>z</t>
    </r>
    <r>
      <rPr>
        <vertAlign val="subscript"/>
        <sz val="10.5"/>
        <rFont val="宋体"/>
        <family val="3"/>
        <charset val="134"/>
      </rPr>
      <t>c</t>
    </r>
  </si>
  <si>
    <t>B</t>
    <phoneticPr fontId="1" type="noConversion"/>
  </si>
  <si>
    <t>h</t>
    <phoneticPr fontId="1" type="noConversion"/>
  </si>
  <si>
    <t>mq</t>
    <phoneticPr fontId="1" type="noConversion"/>
  </si>
  <si>
    <t>mb</t>
    <phoneticPr fontId="1" type="noConversion"/>
  </si>
  <si>
    <t>g</t>
    <phoneticPr fontId="1" type="noConversion"/>
  </si>
  <si>
    <t>Vc</t>
    <phoneticPr fontId="1" type="noConversion"/>
  </si>
  <si>
    <t>mmqmb</t>
    <phoneticPr fontId="1" type="noConversion"/>
  </si>
  <si>
    <t>Hr</t>
    <phoneticPr fontId="1" type="noConversion"/>
  </si>
  <si>
    <t>Ho</t>
    <phoneticPr fontId="1" type="noConversion"/>
  </si>
  <si>
    <t>H1</t>
    <phoneticPr fontId="1" type="noConversion"/>
  </si>
  <si>
    <t>Vo</t>
    <phoneticPr fontId="1" type="noConversion"/>
  </si>
  <si>
    <t>Q</t>
    <phoneticPr fontId="1" type="noConversion"/>
  </si>
  <si>
    <t>dV</t>
    <phoneticPr fontId="1" type="noConversion"/>
  </si>
  <si>
    <t>Index</t>
    <phoneticPr fontId="1" type="noConversion"/>
  </si>
  <si>
    <t>V1</t>
    <phoneticPr fontId="1" type="noConversion"/>
  </si>
  <si>
    <t>Va1</t>
    <phoneticPr fontId="1" type="noConversion"/>
  </si>
  <si>
    <t>s1</t>
    <phoneticPr fontId="1" type="noConversion"/>
  </si>
  <si>
    <t>E1</t>
    <phoneticPr fontId="1" type="noConversion"/>
  </si>
  <si>
    <t>Tau1</t>
    <phoneticPr fontId="1" type="noConversion"/>
  </si>
  <si>
    <t>A1</t>
    <phoneticPr fontId="1" type="noConversion"/>
  </si>
  <si>
    <t>D1</t>
    <phoneticPr fontId="1" type="noConversion"/>
  </si>
  <si>
    <t>A/DE_1</t>
    <phoneticPr fontId="1" type="noConversion"/>
  </si>
  <si>
    <t>dz1</t>
    <phoneticPr fontId="1" type="noConversion"/>
  </si>
  <si>
    <t>V2</t>
    <phoneticPr fontId="1" type="noConversion"/>
  </si>
  <si>
    <t>Va2</t>
    <phoneticPr fontId="1" type="noConversion"/>
  </si>
  <si>
    <t>s2</t>
    <phoneticPr fontId="1" type="noConversion"/>
  </si>
  <si>
    <t>A2</t>
    <phoneticPr fontId="1" type="noConversion"/>
  </si>
  <si>
    <t>Tau2</t>
    <phoneticPr fontId="1" type="noConversion"/>
  </si>
  <si>
    <t>D2</t>
    <phoneticPr fontId="1" type="noConversion"/>
  </si>
  <si>
    <t>A/DE_2</t>
    <phoneticPr fontId="1" type="noConversion"/>
  </si>
  <si>
    <t>dz2</t>
    <phoneticPr fontId="1" type="noConversion"/>
  </si>
  <si>
    <t>dz</t>
    <phoneticPr fontId="1" type="noConversion"/>
  </si>
  <si>
    <t>z1</t>
    <phoneticPr fontId="1" type="noConversion"/>
  </si>
  <si>
    <t>dt</t>
    <phoneticPr fontId="1" type="noConversion"/>
  </si>
  <si>
    <t>T</t>
    <phoneticPr fontId="1" type="noConversion"/>
  </si>
  <si>
    <t>eq.(21)</t>
  </si>
  <si>
    <t>dv/dz</t>
    <phoneticPr fontId="1" type="noConversion"/>
  </si>
  <si>
    <t>d2z/dz2</t>
    <phoneticPr fontId="1" type="noConversion"/>
  </si>
  <si>
    <t>c2</t>
    <phoneticPr fontId="1" type="noConversion"/>
  </si>
  <si>
    <t>a2</t>
    <phoneticPr fontId="1" type="noConversion"/>
  </si>
  <si>
    <t>Qin</t>
    <phoneticPr fontId="1" type="noConversion"/>
  </si>
  <si>
    <t>b1</t>
    <phoneticPr fontId="1" type="noConversion"/>
  </si>
  <si>
    <t>b2</t>
    <phoneticPr fontId="1" type="noConversion"/>
  </si>
  <si>
    <t>m</t>
    <phoneticPr fontId="1" type="noConversion"/>
  </si>
  <si>
    <t>c1</t>
    <phoneticPr fontId="1" type="noConversion"/>
  </si>
  <si>
    <t>zc</t>
    <phoneticPr fontId="1" type="noConversion"/>
  </si>
  <si>
    <t>s/dz</t>
    <phoneticPr fontId="1" type="noConversion"/>
  </si>
  <si>
    <t>Sqrt(2g)</t>
    <phoneticPr fontId="1" type="noConversion"/>
  </si>
  <si>
    <t>m/s</t>
    <phoneticPr fontId="1" type="noConversion"/>
  </si>
  <si>
    <t>c1</t>
  </si>
  <si>
    <t>c2*mq*mb</t>
  </si>
  <si>
    <t>a1*2</t>
  </si>
  <si>
    <t>Dq</t>
  </si>
  <si>
    <t>m</t>
  </si>
  <si>
    <t>m3</t>
  </si>
  <si>
    <t>m/s</t>
  </si>
  <si>
    <t>Symbols</t>
    <phoneticPr fontId="1" type="noConversion"/>
  </si>
  <si>
    <t>Unit</t>
    <phoneticPr fontId="1" type="noConversion"/>
  </si>
  <si>
    <t>n</t>
    <phoneticPr fontId="1" type="noConversion"/>
  </si>
  <si>
    <t xml:space="preserve"> Copy Right：Chen ZuYu（Email：chenzuyu@cashq.ac.cn）</t>
    <phoneticPr fontId="1" type="noConversion"/>
  </si>
  <si>
    <t>W~H curve coefficient</t>
    <phoneticPr fontId="1" type="noConversion"/>
  </si>
  <si>
    <t>The incipient velocity,m/s</t>
    <phoneticPr fontId="1" type="noConversion"/>
  </si>
  <si>
    <t>Erosion coefficient</t>
    <phoneticPr fontId="1" type="noConversion"/>
  </si>
  <si>
    <t>H</t>
    <phoneticPr fontId="1" type="noConversion"/>
  </si>
  <si>
    <t>h</t>
  </si>
  <si>
    <t>h2</t>
  </si>
  <si>
    <t>W</t>
  </si>
  <si>
    <t>SUMMARY OUTPUT</t>
  </si>
  <si>
    <t>回归统计</t>
  </si>
  <si>
    <t>Multiple R</t>
  </si>
  <si>
    <t>R Square</t>
  </si>
  <si>
    <t>Adjusted R Square</t>
  </si>
  <si>
    <t>标准误差</t>
  </si>
  <si>
    <t>观测值</t>
  </si>
  <si>
    <t>方差分析</t>
  </si>
  <si>
    <t>回归分析</t>
  </si>
  <si>
    <t>残差</t>
  </si>
  <si>
    <t>总计</t>
  </si>
  <si>
    <t>Intercept</t>
  </si>
  <si>
    <t>df</t>
  </si>
  <si>
    <t>SS</t>
  </si>
  <si>
    <t>MS</t>
  </si>
  <si>
    <t>F</t>
  </si>
  <si>
    <t>Significance F</t>
  </si>
  <si>
    <t>Coefficients</t>
  </si>
  <si>
    <t>t Stat</t>
  </si>
  <si>
    <t>P-value</t>
  </si>
  <si>
    <t>Lower 95%</t>
  </si>
  <si>
    <t>Upper 95%</t>
  </si>
  <si>
    <t>X Variable 1</t>
  </si>
  <si>
    <t>X Variable 2</t>
  </si>
  <si>
    <t>RESIDUAL OUTPUT</t>
  </si>
  <si>
    <t>预测 Y</t>
  </si>
  <si>
    <t>标准残差</t>
  </si>
  <si>
    <t>Reservoir capacity</t>
    <phoneticPr fontId="1" type="noConversion"/>
  </si>
  <si>
    <t>water elevation</t>
    <phoneticPr fontId="1" type="noConversion"/>
  </si>
  <si>
    <r>
      <t>Q</t>
    </r>
    <r>
      <rPr>
        <b/>
        <vertAlign val="subscript"/>
        <sz val="11"/>
        <color theme="1"/>
        <rFont val="Times New Roman"/>
        <family val="1"/>
      </rPr>
      <t>in</t>
    </r>
  </si>
  <si>
    <t>H</t>
  </si>
  <si>
    <t>W (1000000m3)</t>
  </si>
  <si>
    <t>Methods</t>
  </si>
  <si>
    <t>Tc</t>
    <phoneticPr fontId="1" type="noConversion"/>
  </si>
  <si>
    <t>m-1</t>
    <phoneticPr fontId="1" type="noConversion"/>
  </si>
  <si>
    <t>Dam Breach Analysis DB-IWHR 2014</t>
    <phoneticPr fontId="1" type="noConversion"/>
  </si>
  <si>
    <t xml:space="preserve">       Disclaimer: The author assumes No responsibility and makes no guarantees, expressed or implied, about its quality, reliability, or any other characteristic.</t>
    <phoneticPr fontId="1" type="noConversion"/>
  </si>
  <si>
    <r>
      <t>The Breach Evolution of Avalanche Lake Spreadsheet(</t>
    </r>
    <r>
      <rPr>
        <b/>
        <sz val="24"/>
        <color theme="1"/>
        <rFont val="隶书"/>
        <family val="3"/>
        <charset val="134"/>
      </rPr>
      <t>V1.0)</t>
    </r>
    <phoneticPr fontId="1" type="noConversion"/>
  </si>
  <si>
    <t>Velocity Criteria</t>
  </si>
  <si>
    <t>Meyer Peter &amp; Muller</t>
  </si>
  <si>
    <t>Englund_Hense</t>
  </si>
  <si>
    <t>Du Boys</t>
  </si>
  <si>
    <t>Einstein-Brown</t>
  </si>
  <si>
    <t>h</t>
    <phoneticPr fontId="1" type="noConversion"/>
  </si>
  <si>
    <t>B</t>
    <phoneticPr fontId="1" type="noConversion"/>
  </si>
  <si>
    <t>Elevations of channel bed,m</t>
    <phoneticPr fontId="1" type="noConversion"/>
  </si>
  <si>
    <t>Erosion coefficient</t>
    <phoneticPr fontId="1" type="noConversion"/>
  </si>
  <si>
    <r>
      <t>m</t>
    </r>
    <r>
      <rPr>
        <vertAlign val="superscript"/>
        <sz val="11"/>
        <color theme="1"/>
        <rFont val="Times New Roman"/>
        <family val="1"/>
      </rPr>
      <t>3</t>
    </r>
    <r>
      <rPr>
        <sz val="11"/>
        <color theme="1"/>
        <rFont val="Times New Roman"/>
        <family val="1"/>
      </rPr>
      <t>/s</t>
    </r>
  </si>
  <si>
    <r>
      <t>Z</t>
    </r>
    <r>
      <rPr>
        <sz val="9"/>
        <rFont val="Times New Roman"/>
        <family val="1"/>
      </rPr>
      <t>0</t>
    </r>
  </si>
  <si>
    <r>
      <t>B</t>
    </r>
    <r>
      <rPr>
        <b/>
        <sz val="11"/>
        <color theme="1"/>
        <rFont val="宋体"/>
        <family val="2"/>
      </rPr>
      <t>平均</t>
    </r>
    <phoneticPr fontId="1" type="noConversion"/>
  </si>
  <si>
    <t>m</t>
    <phoneticPr fontId="1" type="noConversion"/>
  </si>
  <si>
    <t>The formula</t>
    <phoneticPr fontId="1" type="noConversion"/>
  </si>
  <si>
    <t>eq. (22)</t>
    <phoneticPr fontId="1" type="noConversion"/>
  </si>
  <si>
    <t>eq.(24)</t>
    <phoneticPr fontId="1" type="noConversion"/>
  </si>
  <si>
    <t>Initial value</t>
    <phoneticPr fontId="1" type="noConversion"/>
  </si>
  <si>
    <t>SumQin</t>
    <phoneticPr fontId="1" type="noConversion"/>
  </si>
  <si>
    <t>loss of storage</t>
    <phoneticPr fontId="1" type="noConversion"/>
  </si>
  <si>
    <t>inflow</t>
    <phoneticPr fontId="1" type="noConversion"/>
  </si>
  <si>
    <t>Outflow</t>
    <phoneticPr fontId="1" type="noConversion"/>
  </si>
  <si>
    <t>Elevation, begin</t>
    <phoneticPr fontId="1" type="noConversion"/>
  </si>
  <si>
    <t>Elevatiob end</t>
    <phoneticPr fontId="1" type="noConversion"/>
  </si>
  <si>
    <t>Error</t>
    <phoneticPr fontId="1" type="noConversion"/>
  </si>
  <si>
    <t>Balance Check</t>
    <phoneticPr fontId="1" type="noConversion"/>
  </si>
  <si>
    <t>n</t>
    <phoneticPr fontId="1" type="noConversion"/>
  </si>
  <si>
    <t>Row number</t>
    <phoneticPr fontId="1" type="noConversion"/>
  </si>
  <si>
    <t>error</t>
    <phoneticPr fontId="1" type="noConversion"/>
  </si>
  <si>
    <t xml:space="preserve"> Copy Right：Chen ZuYu（Email：chenzuyu@cashq.ac.cn）</t>
    <phoneticPr fontId="1" type="noConversion"/>
  </si>
  <si>
    <t xml:space="preserve">                            Disclaimer: The author assumes No responsibility and makes no guarantees, expressed or implied, about its quality, reliability, or any other characteristic.</t>
    <phoneticPr fontId="1" type="noConversion"/>
  </si>
  <si>
    <r>
      <t>Z</t>
    </r>
    <r>
      <rPr>
        <vertAlign val="subscript"/>
        <sz val="9"/>
        <rFont val="宋体"/>
        <family val="3"/>
        <charset val="134"/>
      </rPr>
      <t>0</t>
    </r>
  </si>
  <si>
    <r>
      <t>Q</t>
    </r>
    <r>
      <rPr>
        <vertAlign val="subscript"/>
        <sz val="10.5"/>
        <rFont val="宋体"/>
        <family val="3"/>
        <charset val="134"/>
      </rPr>
      <t>in</t>
    </r>
  </si>
  <si>
    <r>
      <t>Inflow flow,m</t>
    </r>
    <r>
      <rPr>
        <vertAlign val="superscript"/>
        <sz val="8"/>
        <rFont val="宋体"/>
        <family val="3"/>
        <charset val="134"/>
      </rPr>
      <t>3</t>
    </r>
    <r>
      <rPr>
        <sz val="8"/>
        <rFont val="宋体"/>
        <family val="3"/>
        <charset val="134"/>
      </rPr>
      <t>/s</t>
    </r>
    <phoneticPr fontId="1" type="noConversion"/>
  </si>
  <si>
    <r>
      <t>H</t>
    </r>
    <r>
      <rPr>
        <vertAlign val="subscript"/>
        <sz val="10.5"/>
        <rFont val="宋体"/>
        <family val="3"/>
        <charset val="134"/>
      </rPr>
      <t>r</t>
    </r>
  </si>
  <si>
    <t>Elevations of dead Water,m</t>
    <phoneticPr fontId="1" type="noConversion"/>
  </si>
  <si>
    <t>Stage</t>
  </si>
  <si>
    <t>Bottom fh (m)</t>
  </si>
  <si>
    <t>Breach  B (m)</t>
  </si>
  <si>
    <t>Center</t>
  </si>
  <si>
    <t>Toe of Slope</t>
  </si>
  <si>
    <t>x</t>
  </si>
  <si>
    <t>y</t>
  </si>
  <si>
    <t>-</t>
  </si>
  <si>
    <r>
      <t>a</t>
    </r>
    <r>
      <rPr>
        <vertAlign val="subscript"/>
        <sz val="10.5"/>
        <rFont val="宋体"/>
        <family val="3"/>
        <charset val="134"/>
      </rPr>
      <t>1</t>
    </r>
  </si>
  <si>
    <t>W~H curve coefficient</t>
    <phoneticPr fontId="1" type="noConversion"/>
  </si>
  <si>
    <r>
      <t>b</t>
    </r>
    <r>
      <rPr>
        <vertAlign val="subscript"/>
        <sz val="10.5"/>
        <rFont val="宋体"/>
        <family val="3"/>
        <charset val="134"/>
      </rPr>
      <t>1</t>
    </r>
  </si>
  <si>
    <t>W~H curve coefficient</t>
    <phoneticPr fontId="1" type="noConversion"/>
  </si>
  <si>
    <r>
      <t>c</t>
    </r>
    <r>
      <rPr>
        <vertAlign val="subscript"/>
        <sz val="10.5"/>
        <rFont val="宋体"/>
        <family val="3"/>
        <charset val="134"/>
      </rPr>
      <t>1</t>
    </r>
  </si>
  <si>
    <t>W~H curve coefficient</t>
    <phoneticPr fontId="1" type="noConversion"/>
  </si>
  <si>
    <t xml:space="preserve">   Note: obtained by water storage capacity curve worksheet</t>
    <phoneticPr fontId="1" type="noConversion"/>
  </si>
  <si>
    <r>
      <t>m</t>
    </r>
    <r>
      <rPr>
        <vertAlign val="subscript"/>
        <sz val="10.5"/>
        <rFont val="宋体"/>
        <family val="3"/>
        <charset val="134"/>
      </rPr>
      <t>q</t>
    </r>
  </si>
  <si>
    <t>Broad-crested weir flow coefficient</t>
    <phoneticPr fontId="1" type="noConversion"/>
  </si>
  <si>
    <r>
      <t>m</t>
    </r>
    <r>
      <rPr>
        <vertAlign val="subscript"/>
        <sz val="10.5"/>
        <rFont val="宋体"/>
        <family val="3"/>
        <charset val="134"/>
      </rPr>
      <t>b</t>
    </r>
  </si>
  <si>
    <t>Lateral shrinkage coefficient</t>
    <phoneticPr fontId="1" type="noConversion"/>
  </si>
  <si>
    <t>Ratio of tailwater</t>
    <phoneticPr fontId="1" type="noConversion"/>
  </si>
  <si>
    <t>The incipient velocity,m/s</t>
    <phoneticPr fontId="1" type="noConversion"/>
  </si>
  <si>
    <t>Erosion coefficient</t>
    <phoneticPr fontId="1" type="noConversion"/>
  </si>
  <si>
    <t xml:space="preserve">表  1 </t>
    <phoneticPr fontId="1" type="noConversion"/>
  </si>
  <si>
    <r>
      <t>Q</t>
    </r>
    <r>
      <rPr>
        <vertAlign val="subscript"/>
        <sz val="11"/>
        <rFont val="宋体"/>
        <family val="3"/>
        <charset val="134"/>
        <scheme val="minor"/>
      </rPr>
      <t>p</t>
    </r>
  </si>
  <si>
    <r>
      <t>m</t>
    </r>
    <r>
      <rPr>
        <vertAlign val="superscript"/>
        <sz val="11"/>
        <color theme="1"/>
        <rFont val="宋体"/>
        <family val="3"/>
        <charset val="134"/>
        <scheme val="minor"/>
      </rPr>
      <t>3</t>
    </r>
    <r>
      <rPr>
        <sz val="11"/>
        <color theme="1"/>
        <rFont val="宋体"/>
        <family val="2"/>
        <charset val="134"/>
        <scheme val="minor"/>
      </rPr>
      <t>/s</t>
    </r>
  </si>
  <si>
    <t>The peak flow</t>
    <phoneticPr fontId="1" type="noConversion"/>
  </si>
  <si>
    <r>
      <t>t</t>
    </r>
    <r>
      <rPr>
        <vertAlign val="subscript"/>
        <sz val="11"/>
        <color theme="1"/>
        <rFont val="宋体"/>
        <family val="3"/>
        <charset val="134"/>
        <scheme val="minor"/>
      </rPr>
      <t>p</t>
    </r>
  </si>
  <si>
    <t>The peak time</t>
    <phoneticPr fontId="1" type="noConversion"/>
  </si>
  <si>
    <t>图  1</t>
    <phoneticPr fontId="1" type="noConversion"/>
  </si>
  <si>
    <t>图  2</t>
    <phoneticPr fontId="1" type="noConversion"/>
  </si>
  <si>
    <t>Tc</t>
    <phoneticPr fontId="1" type="noConversion"/>
  </si>
  <si>
    <r>
      <t>Z</t>
    </r>
    <r>
      <rPr>
        <sz val="9"/>
        <rFont val="宋体"/>
        <family val="3"/>
        <charset val="134"/>
      </rPr>
      <t>0</t>
    </r>
  </si>
  <si>
    <t>Hr</t>
    <phoneticPr fontId="1" type="noConversion"/>
  </si>
  <si>
    <t>Ho</t>
    <phoneticPr fontId="1" type="noConversion"/>
  </si>
  <si>
    <t>Vc</t>
    <phoneticPr fontId="1" type="noConversion"/>
  </si>
  <si>
    <t>mq</t>
    <phoneticPr fontId="1" type="noConversion"/>
  </si>
  <si>
    <t>c2</t>
    <phoneticPr fontId="1" type="noConversion"/>
  </si>
  <si>
    <t>B</t>
    <phoneticPr fontId="1" type="noConversion"/>
  </si>
  <si>
    <t>H1</t>
    <phoneticPr fontId="1" type="noConversion"/>
  </si>
  <si>
    <t>a2</t>
    <phoneticPr fontId="1" type="noConversion"/>
  </si>
  <si>
    <t>mb</t>
    <phoneticPr fontId="1" type="noConversion"/>
  </si>
  <si>
    <t>Qin</t>
    <phoneticPr fontId="1" type="noConversion"/>
  </si>
  <si>
    <t>b1</t>
    <phoneticPr fontId="1" type="noConversion"/>
  </si>
  <si>
    <t>b2</t>
    <phoneticPr fontId="1" type="noConversion"/>
  </si>
  <si>
    <t>g</t>
    <phoneticPr fontId="1" type="noConversion"/>
  </si>
  <si>
    <t>zc</t>
    <phoneticPr fontId="1" type="noConversion"/>
  </si>
  <si>
    <t>m-1</t>
    <phoneticPr fontId="1" type="noConversion"/>
  </si>
  <si>
    <t>Symbols</t>
    <phoneticPr fontId="1" type="noConversion"/>
  </si>
  <si>
    <t>zo</t>
    <phoneticPr fontId="1" type="noConversion"/>
  </si>
  <si>
    <t>B平均</t>
    <phoneticPr fontId="1" type="noConversion"/>
  </si>
  <si>
    <t>Q</t>
    <phoneticPr fontId="1" type="noConversion"/>
  </si>
  <si>
    <t>dV</t>
    <phoneticPr fontId="1" type="noConversion"/>
  </si>
  <si>
    <t>Index</t>
    <phoneticPr fontId="1" type="noConversion"/>
  </si>
  <si>
    <t>V1</t>
    <phoneticPr fontId="1" type="noConversion"/>
  </si>
  <si>
    <t>Va1</t>
    <phoneticPr fontId="1" type="noConversion"/>
  </si>
  <si>
    <t>s1</t>
    <phoneticPr fontId="1" type="noConversion"/>
  </si>
  <si>
    <t>E1</t>
    <phoneticPr fontId="1" type="noConversion"/>
  </si>
  <si>
    <t>A1</t>
    <phoneticPr fontId="1" type="noConversion"/>
  </si>
  <si>
    <t>D1</t>
    <phoneticPr fontId="1" type="noConversion"/>
  </si>
  <si>
    <t>A/DE_1</t>
    <phoneticPr fontId="1" type="noConversion"/>
  </si>
  <si>
    <t>dz1</t>
    <phoneticPr fontId="1" type="noConversion"/>
  </si>
  <si>
    <t>V2</t>
    <phoneticPr fontId="1" type="noConversion"/>
  </si>
  <si>
    <t>Va2</t>
    <phoneticPr fontId="1" type="noConversion"/>
  </si>
  <si>
    <t>s2</t>
    <phoneticPr fontId="1" type="noConversion"/>
  </si>
  <si>
    <t>A2</t>
    <phoneticPr fontId="1" type="noConversion"/>
  </si>
  <si>
    <t>Tau2</t>
    <phoneticPr fontId="1" type="noConversion"/>
  </si>
  <si>
    <t>D2</t>
    <phoneticPr fontId="1" type="noConversion"/>
  </si>
  <si>
    <t>A/DE_2</t>
    <phoneticPr fontId="1" type="noConversion"/>
  </si>
  <si>
    <t>dz2</t>
    <phoneticPr fontId="1" type="noConversion"/>
  </si>
  <si>
    <t>dz</t>
    <phoneticPr fontId="1" type="noConversion"/>
  </si>
  <si>
    <t>dv/dz</t>
    <phoneticPr fontId="1" type="noConversion"/>
  </si>
  <si>
    <t>d2z/dz2</t>
    <phoneticPr fontId="1" type="noConversion"/>
  </si>
  <si>
    <t>z1</t>
    <phoneticPr fontId="1" type="noConversion"/>
  </si>
  <si>
    <t>dt</t>
    <phoneticPr fontId="1" type="noConversion"/>
  </si>
  <si>
    <t>T</t>
    <phoneticPr fontId="1" type="noConversion"/>
  </si>
  <si>
    <t>m/s</t>
    <phoneticPr fontId="1" type="noConversion"/>
  </si>
  <si>
    <t>eq.(24)</t>
    <phoneticPr fontId="1" type="noConversion"/>
  </si>
  <si>
    <t>Initial value</t>
    <phoneticPr fontId="1" type="noConversion"/>
  </si>
  <si>
    <r>
      <t>Sum</t>
    </r>
    <r>
      <rPr>
        <b/>
        <sz val="11"/>
        <color theme="1"/>
        <rFont val="宋体"/>
        <family val="2"/>
        <scheme val="minor"/>
      </rPr>
      <t>Q</t>
    </r>
    <r>
      <rPr>
        <b/>
        <sz val="9"/>
        <color theme="1"/>
        <rFont val="宋体"/>
        <family val="3"/>
        <charset val="134"/>
        <scheme val="minor"/>
      </rPr>
      <t>out</t>
    </r>
    <phoneticPr fontId="1" type="noConversion"/>
  </si>
  <si>
    <t>Do not modify the cells filling with pink</t>
    <phoneticPr fontId="1" type="noConversion"/>
  </si>
  <si>
    <t>指数模型</t>
    <phoneticPr fontId="1" type="noConversion"/>
  </si>
  <si>
    <r>
      <t xml:space="preserve">DB-Excel 2014 </t>
    </r>
    <r>
      <rPr>
        <sz val="11"/>
        <color theme="0" tint="-0.14999847407452621"/>
        <rFont val="宋体"/>
        <family val="3"/>
        <charset val="134"/>
      </rPr>
      <t>角度版</t>
    </r>
    <phoneticPr fontId="1" type="noConversion"/>
  </si>
  <si>
    <r>
      <t xml:space="preserve">DB-Excel 2014 </t>
    </r>
    <r>
      <rPr>
        <sz val="11"/>
        <color theme="0" tint="-0.14999847407452621"/>
        <rFont val="宋体"/>
        <family val="3"/>
        <charset val="134"/>
      </rPr>
      <t>论文版</t>
    </r>
    <phoneticPr fontId="1" type="noConversion"/>
  </si>
  <si>
    <t>υ</t>
    <phoneticPr fontId="1" type="noConversion"/>
  </si>
  <si>
    <t>L</t>
    <phoneticPr fontId="1" type="noConversion"/>
  </si>
  <si>
    <t>n</t>
    <phoneticPr fontId="1" type="noConversion"/>
  </si>
  <si>
    <r>
      <t>H</t>
    </r>
    <r>
      <rPr>
        <i/>
        <vertAlign val="subscript"/>
        <sz val="10.5"/>
        <rFont val="Times New Roman"/>
        <family val="1"/>
      </rPr>
      <t>r</t>
    </r>
  </si>
  <si>
    <r>
      <t>m</t>
    </r>
    <r>
      <rPr>
        <i/>
        <vertAlign val="subscript"/>
        <sz val="10.5"/>
        <rFont val="Times New Roman"/>
        <family val="1"/>
      </rPr>
      <t>q</t>
    </r>
  </si>
  <si>
    <r>
      <t>m</t>
    </r>
    <r>
      <rPr>
        <i/>
        <vertAlign val="subscript"/>
        <sz val="10.5"/>
        <rFont val="Times New Roman"/>
        <family val="1"/>
      </rPr>
      <t>b</t>
    </r>
  </si>
  <si>
    <t>m</t>
    <phoneticPr fontId="1" type="noConversion"/>
  </si>
  <si>
    <r>
      <t>V</t>
    </r>
    <r>
      <rPr>
        <i/>
        <vertAlign val="subscript"/>
        <sz val="10.5"/>
        <rFont val="Times New Roman"/>
        <family val="1"/>
      </rPr>
      <t>c</t>
    </r>
  </si>
  <si>
    <r>
      <t>τ</t>
    </r>
    <r>
      <rPr>
        <i/>
        <vertAlign val="subscript"/>
        <sz val="10.5"/>
        <rFont val="Times New Roman"/>
        <family val="1"/>
      </rPr>
      <t>c</t>
    </r>
    <phoneticPr fontId="1" type="noConversion"/>
  </si>
  <si>
    <t>a</t>
    <phoneticPr fontId="1" type="noConversion"/>
  </si>
  <si>
    <t>b</t>
    <phoneticPr fontId="1" type="noConversion"/>
  </si>
  <si>
    <t>Balance</t>
    <phoneticPr fontId="1" type="noConversion"/>
  </si>
  <si>
    <r>
      <t>z</t>
    </r>
    <r>
      <rPr>
        <i/>
        <vertAlign val="subscript"/>
        <sz val="9"/>
        <rFont val="Times New Roman"/>
        <family val="1"/>
      </rPr>
      <t>0</t>
    </r>
    <phoneticPr fontId="1" type="noConversion"/>
  </si>
  <si>
    <r>
      <t>B</t>
    </r>
    <r>
      <rPr>
        <i/>
        <sz val="6"/>
        <rFont val="Times New Roman"/>
        <family val="1"/>
      </rPr>
      <t>0</t>
    </r>
    <phoneticPr fontId="1" type="noConversion"/>
  </si>
  <si>
    <r>
      <t>D</t>
    </r>
    <r>
      <rPr>
        <i/>
        <vertAlign val="subscript"/>
        <sz val="11"/>
        <color theme="1"/>
        <rFont val="Times New Roman"/>
        <family val="1"/>
      </rPr>
      <t>50</t>
    </r>
    <phoneticPr fontId="1" type="noConversion"/>
  </si>
  <si>
    <r>
      <t>ρ</t>
    </r>
    <r>
      <rPr>
        <i/>
        <vertAlign val="subscript"/>
        <sz val="9.35"/>
        <color theme="1"/>
        <rFont val="Times New Roman"/>
        <family val="1"/>
      </rPr>
      <t>s</t>
    </r>
    <phoneticPr fontId="1" type="noConversion"/>
  </si>
  <si>
    <r>
      <t>p</t>
    </r>
    <r>
      <rPr>
        <i/>
        <vertAlign val="subscript"/>
        <sz val="10.5"/>
        <rFont val="Times New Roman"/>
        <family val="1"/>
      </rPr>
      <t>1</t>
    </r>
    <phoneticPr fontId="1" type="noConversion"/>
  </si>
  <si>
    <r>
      <t>p</t>
    </r>
    <r>
      <rPr>
        <i/>
        <vertAlign val="subscript"/>
        <sz val="10.5"/>
        <rFont val="Times New Roman"/>
        <family val="1"/>
      </rPr>
      <t>2</t>
    </r>
    <phoneticPr fontId="1" type="noConversion"/>
  </si>
  <si>
    <r>
      <t>p</t>
    </r>
    <r>
      <rPr>
        <i/>
        <vertAlign val="subscript"/>
        <sz val="10.5"/>
        <rFont val="Times New Roman"/>
        <family val="1"/>
      </rPr>
      <t>3</t>
    </r>
    <phoneticPr fontId="1" type="noConversion"/>
  </si>
  <si>
    <r>
      <t xml:space="preserve">  H</t>
    </r>
    <r>
      <rPr>
        <i/>
        <vertAlign val="subscript"/>
        <sz val="8"/>
        <rFont val="Times New Roman"/>
        <family val="1"/>
      </rPr>
      <t>0</t>
    </r>
    <phoneticPr fontId="1" type="noConversion"/>
  </si>
  <si>
    <r>
      <t>Q</t>
    </r>
    <r>
      <rPr>
        <i/>
        <vertAlign val="subscript"/>
        <sz val="11"/>
        <rFont val="Times New Roman"/>
        <family val="1"/>
      </rPr>
      <t>p</t>
    </r>
  </si>
  <si>
    <r>
      <t>t</t>
    </r>
    <r>
      <rPr>
        <i/>
        <vertAlign val="subscript"/>
        <sz val="11"/>
        <color theme="1"/>
        <rFont val="Times New Roman"/>
        <family val="1"/>
      </rPr>
      <t>p</t>
    </r>
  </si>
  <si>
    <r>
      <t>G</t>
    </r>
    <r>
      <rPr>
        <i/>
        <vertAlign val="subscript"/>
        <sz val="11"/>
        <rFont val="Times New Roman"/>
        <family val="1"/>
      </rPr>
      <t>s</t>
    </r>
    <phoneticPr fontId="1" type="noConversion"/>
  </si>
  <si>
    <r>
      <t>h</t>
    </r>
    <r>
      <rPr>
        <i/>
        <vertAlign val="subscript"/>
        <sz val="11"/>
        <rFont val="Times New Roman"/>
        <family val="1"/>
      </rPr>
      <t>1</t>
    </r>
    <phoneticPr fontId="1" type="noConversion"/>
  </si>
  <si>
    <r>
      <t>h</t>
    </r>
    <r>
      <rPr>
        <i/>
        <vertAlign val="subscript"/>
        <sz val="11"/>
        <rFont val="Times New Roman"/>
        <family val="1"/>
      </rPr>
      <t>2</t>
    </r>
    <phoneticPr fontId="1" type="noConversion"/>
  </si>
  <si>
    <r>
      <t>h</t>
    </r>
    <r>
      <rPr>
        <i/>
        <vertAlign val="subscript"/>
        <sz val="11"/>
        <rFont val="Times New Roman"/>
        <family val="1"/>
      </rPr>
      <t>3</t>
    </r>
  </si>
  <si>
    <r>
      <t>W (1000000m</t>
    </r>
    <r>
      <rPr>
        <vertAlign val="superscript"/>
        <sz val="11"/>
        <rFont val="Times New Roman"/>
        <family val="1"/>
      </rPr>
      <t>3</t>
    </r>
    <r>
      <rPr>
        <sz val="11"/>
        <rFont val="Times New Roman"/>
        <family val="1"/>
      </rPr>
      <t>)</t>
    </r>
    <phoneticPr fontId="1" type="noConversion"/>
  </si>
  <si>
    <r>
      <t xml:space="preserve">Elevations of dead Water </t>
    </r>
    <r>
      <rPr>
        <i/>
        <sz val="12"/>
        <rFont val="Times New Roman"/>
        <family val="1"/>
      </rPr>
      <t>H</t>
    </r>
    <r>
      <rPr>
        <i/>
        <vertAlign val="subscript"/>
        <sz val="12"/>
        <rFont val="Times New Roman"/>
        <family val="1"/>
      </rPr>
      <t xml:space="preserve">r </t>
    </r>
    <r>
      <rPr>
        <sz val="12"/>
        <rFont val="Times New Roman"/>
        <family val="1"/>
      </rPr>
      <t>(m)</t>
    </r>
    <phoneticPr fontId="1" type="noConversion"/>
  </si>
  <si>
    <r>
      <t>p</t>
    </r>
    <r>
      <rPr>
        <i/>
        <vertAlign val="subscript"/>
        <sz val="12"/>
        <rFont val="Times New Roman"/>
        <family val="1"/>
      </rPr>
      <t>1</t>
    </r>
    <phoneticPr fontId="1" type="noConversion"/>
  </si>
  <si>
    <r>
      <t>p</t>
    </r>
    <r>
      <rPr>
        <i/>
        <vertAlign val="subscript"/>
        <sz val="12"/>
        <rFont val="Times New Roman"/>
        <family val="1"/>
      </rPr>
      <t>2</t>
    </r>
    <phoneticPr fontId="1" type="noConversion"/>
  </si>
  <si>
    <r>
      <t>p</t>
    </r>
    <r>
      <rPr>
        <i/>
        <vertAlign val="subscript"/>
        <sz val="12"/>
        <rFont val="Times New Roman"/>
        <family val="1"/>
      </rPr>
      <t>3</t>
    </r>
    <phoneticPr fontId="1" type="noConversion"/>
  </si>
  <si>
    <r>
      <t>W</t>
    </r>
    <r>
      <rPr>
        <i/>
        <vertAlign val="subscript"/>
        <sz val="11"/>
        <rFont val="Times New Roman"/>
        <family val="1"/>
      </rPr>
      <t>1</t>
    </r>
    <phoneticPr fontId="1" type="noConversion"/>
  </si>
  <si>
    <r>
      <t>W</t>
    </r>
    <r>
      <rPr>
        <i/>
        <vertAlign val="subscript"/>
        <sz val="11"/>
        <rFont val="Times New Roman"/>
        <family val="1"/>
      </rPr>
      <t>2</t>
    </r>
    <phoneticPr fontId="1" type="noConversion"/>
  </si>
  <si>
    <r>
      <t>W</t>
    </r>
    <r>
      <rPr>
        <i/>
        <vertAlign val="subscript"/>
        <sz val="11"/>
        <rFont val="Times New Roman"/>
        <family val="1"/>
      </rPr>
      <t>3</t>
    </r>
    <phoneticPr fontId="1" type="noConversion"/>
  </si>
  <si>
    <r>
      <t>W=p</t>
    </r>
    <r>
      <rPr>
        <b/>
        <vertAlign val="subscript"/>
        <sz val="16"/>
        <color theme="1"/>
        <rFont val="宋体"/>
        <family val="3"/>
        <charset val="134"/>
        <scheme val="minor"/>
      </rPr>
      <t>1</t>
    </r>
    <r>
      <rPr>
        <b/>
        <sz val="16"/>
        <color theme="1"/>
        <rFont val="宋体"/>
        <family val="3"/>
        <charset val="134"/>
        <scheme val="minor"/>
      </rPr>
      <t>(H-H</t>
    </r>
    <r>
      <rPr>
        <b/>
        <vertAlign val="subscript"/>
        <sz val="16"/>
        <color theme="1"/>
        <rFont val="宋体"/>
        <family val="3"/>
        <charset val="134"/>
        <scheme val="minor"/>
      </rPr>
      <t>r</t>
    </r>
    <r>
      <rPr>
        <b/>
        <sz val="16"/>
        <color theme="1"/>
        <rFont val="宋体"/>
        <family val="3"/>
        <charset val="134"/>
        <scheme val="minor"/>
      </rPr>
      <t>)</t>
    </r>
    <r>
      <rPr>
        <b/>
        <vertAlign val="superscript"/>
        <sz val="16"/>
        <color theme="1"/>
        <rFont val="宋体"/>
        <family val="3"/>
        <charset val="134"/>
        <scheme val="minor"/>
      </rPr>
      <t>2</t>
    </r>
    <r>
      <rPr>
        <b/>
        <sz val="16"/>
        <color theme="1"/>
        <rFont val="宋体"/>
        <family val="3"/>
        <charset val="134"/>
        <scheme val="minor"/>
      </rPr>
      <t>+p</t>
    </r>
    <r>
      <rPr>
        <b/>
        <vertAlign val="subscript"/>
        <sz val="16"/>
        <color theme="1"/>
        <rFont val="宋体"/>
        <family val="3"/>
        <charset val="134"/>
        <scheme val="minor"/>
      </rPr>
      <t>2</t>
    </r>
    <r>
      <rPr>
        <b/>
        <sz val="16"/>
        <color theme="1"/>
        <rFont val="宋体"/>
        <family val="3"/>
        <charset val="134"/>
        <scheme val="minor"/>
      </rPr>
      <t>(H-H</t>
    </r>
    <r>
      <rPr>
        <b/>
        <vertAlign val="subscript"/>
        <sz val="16"/>
        <color theme="1"/>
        <rFont val="宋体"/>
        <family val="3"/>
        <charset val="134"/>
        <scheme val="minor"/>
      </rPr>
      <t>r</t>
    </r>
    <r>
      <rPr>
        <b/>
        <sz val="16"/>
        <color theme="1"/>
        <rFont val="宋体"/>
        <family val="3"/>
        <charset val="134"/>
        <scheme val="minor"/>
      </rPr>
      <t>)+p</t>
    </r>
    <r>
      <rPr>
        <b/>
        <vertAlign val="subscript"/>
        <sz val="16"/>
        <color theme="1"/>
        <rFont val="宋体"/>
        <family val="3"/>
        <charset val="134"/>
        <scheme val="minor"/>
      </rPr>
      <t>3</t>
    </r>
    <phoneticPr fontId="1" type="noConversion"/>
  </si>
  <si>
    <t>z'</t>
    <phoneticPr fontId="1" type="noConversion"/>
  </si>
  <si>
    <t>s</t>
    <phoneticPr fontId="1" type="noConversion"/>
  </si>
  <si>
    <t>h</t>
    <phoneticPr fontId="1" type="noConversion"/>
  </si>
  <si>
    <t>m/s</t>
    <phoneticPr fontId="1" type="noConversion"/>
  </si>
  <si>
    <r>
      <t>10</t>
    </r>
    <r>
      <rPr>
        <vertAlign val="superscript"/>
        <sz val="11"/>
        <rFont val="宋体"/>
        <family val="3"/>
        <charset val="134"/>
        <scheme val="minor"/>
      </rPr>
      <t>6</t>
    </r>
    <r>
      <rPr>
        <sz val="11"/>
        <rFont val="宋体"/>
        <family val="2"/>
        <charset val="134"/>
        <scheme val="minor"/>
      </rPr>
      <t>m</t>
    </r>
    <phoneticPr fontId="1" type="noConversion"/>
  </si>
  <si>
    <t>Lateral enlargement for the hyperbolic model</t>
    <phoneticPr fontId="1" type="noConversion"/>
  </si>
  <si>
    <t>Figure 2</t>
    <phoneticPr fontId="1" type="noConversion"/>
  </si>
  <si>
    <t>Figure 1</t>
    <phoneticPr fontId="1" type="noConversion"/>
  </si>
  <si>
    <t>γ</t>
    <phoneticPr fontId="1" type="noConversion"/>
  </si>
  <si>
    <r>
      <t>m</t>
    </r>
    <r>
      <rPr>
        <i/>
        <vertAlign val="subscript"/>
        <sz val="11"/>
        <rFont val="Times New Roman"/>
        <family val="1"/>
      </rPr>
      <t>1</t>
    </r>
    <phoneticPr fontId="1" type="noConversion"/>
  </si>
  <si>
    <r>
      <t>m</t>
    </r>
    <r>
      <rPr>
        <i/>
        <vertAlign val="subscript"/>
        <sz val="11"/>
        <rFont val="Times New Roman"/>
        <family val="1"/>
      </rPr>
      <t>2</t>
    </r>
    <phoneticPr fontId="1" type="noConversion"/>
  </si>
  <si>
    <r>
      <t>z</t>
    </r>
    <r>
      <rPr>
        <i/>
        <vertAlign val="subscript"/>
        <sz val="11"/>
        <rFont val="Times New Roman"/>
        <family val="1"/>
      </rPr>
      <t>0</t>
    </r>
    <phoneticPr fontId="1" type="noConversion"/>
  </si>
  <si>
    <r>
      <t>H</t>
    </r>
    <r>
      <rPr>
        <i/>
        <vertAlign val="subscript"/>
        <sz val="11"/>
        <rFont val="Times New Roman"/>
        <family val="1"/>
      </rPr>
      <t>r</t>
    </r>
  </si>
  <si>
    <r>
      <t>V</t>
    </r>
    <r>
      <rPr>
        <i/>
        <vertAlign val="subscript"/>
        <sz val="11"/>
        <rFont val="Times New Roman"/>
        <family val="1"/>
      </rPr>
      <t>c</t>
    </r>
  </si>
  <si>
    <t>..</t>
    <phoneticPr fontId="1" type="noConversion"/>
  </si>
  <si>
    <t>C</t>
    <phoneticPr fontId="1" type="noConversion"/>
  </si>
  <si>
    <t>c</t>
    <phoneticPr fontId="1" type="noConversion"/>
  </si>
  <si>
    <r>
      <t>β</t>
    </r>
    <r>
      <rPr>
        <i/>
        <vertAlign val="subscript"/>
        <sz val="11"/>
        <rFont val="Times New Roman"/>
        <family val="1"/>
      </rPr>
      <t>0</t>
    </r>
    <phoneticPr fontId="1" type="noConversion"/>
  </si>
  <si>
    <t>W</t>
    <phoneticPr fontId="1" type="noConversion"/>
  </si>
  <si>
    <r>
      <t>10</t>
    </r>
    <r>
      <rPr>
        <vertAlign val="superscript"/>
        <sz val="11"/>
        <rFont val="Times New Roman"/>
        <family val="1"/>
      </rPr>
      <t>6</t>
    </r>
    <r>
      <rPr>
        <sz val="11"/>
        <rFont val="Times New Roman"/>
        <family val="1"/>
      </rPr>
      <t>m</t>
    </r>
    <r>
      <rPr>
        <vertAlign val="superscript"/>
        <sz val="11"/>
        <rFont val="Times New Roman"/>
        <family val="1"/>
      </rPr>
      <t>3</t>
    </r>
    <phoneticPr fontId="1" type="noConversion"/>
  </si>
  <si>
    <t xml:space="preserve">       溃坝分析电子计算表格(DB-IWHR) V2.0</t>
    <phoneticPr fontId="1" type="noConversion"/>
  </si>
  <si>
    <r>
      <t>版权所有：陈祖煜（电邮地址：chenzuyu@cashq.ac.cn</t>
    </r>
    <r>
      <rPr>
        <sz val="16"/>
        <color theme="1"/>
        <rFont val="隶书"/>
        <family val="3"/>
        <charset val="134"/>
      </rPr>
      <t>）</t>
    </r>
    <phoneticPr fontId="1" type="noConversion"/>
  </si>
  <si>
    <r>
      <t xml:space="preserve">                                   </t>
    </r>
    <r>
      <rPr>
        <sz val="11"/>
        <color theme="1"/>
        <rFont val="宋体"/>
        <family val="3"/>
        <charset val="134"/>
      </rPr>
      <t>特别声明：作者对本计算表格的使用不承担任何责任</t>
    </r>
    <phoneticPr fontId="1" type="noConversion"/>
  </si>
  <si>
    <t>发布日期 2019.01.09</t>
    <phoneticPr fontId="1" type="noConversion"/>
  </si>
  <si>
    <t>项目名称</t>
    <phoneticPr fontId="1" type="noConversion"/>
  </si>
  <si>
    <t>计算编号</t>
    <phoneticPr fontId="1" type="noConversion"/>
  </si>
  <si>
    <t>计算人</t>
    <phoneticPr fontId="1" type="noConversion"/>
  </si>
  <si>
    <t>审核人</t>
    <phoneticPr fontId="1" type="noConversion"/>
  </si>
  <si>
    <t>计算日期</t>
    <phoneticPr fontId="1" type="noConversion"/>
  </si>
  <si>
    <t>计算单位</t>
    <phoneticPr fontId="1" type="noConversion"/>
  </si>
  <si>
    <t>渠道底部高程，单位：m</t>
    <phoneticPr fontId="1" type="noConversion"/>
  </si>
  <si>
    <t>入库流量，单位：m3/s</t>
    <phoneticPr fontId="1" type="noConversion"/>
  </si>
  <si>
    <t>死水位高程，单位：m</t>
    <phoneticPr fontId="1" type="noConversion"/>
  </si>
  <si>
    <t>初始库水位，单位： m</t>
    <phoneticPr fontId="1" type="noConversion"/>
  </si>
  <si>
    <t>溃口（导流槽）初始宽度，单位： m</t>
    <phoneticPr fontId="1" type="noConversion"/>
  </si>
  <si>
    <t>宽顶堰流量系数</t>
    <phoneticPr fontId="1" type="noConversion"/>
  </si>
  <si>
    <t>尾水比例</t>
    <phoneticPr fontId="1" type="noConversion"/>
  </si>
  <si>
    <t>启动流速，单位：m/s</t>
    <phoneticPr fontId="1" type="noConversion"/>
  </si>
  <si>
    <t>冲刷系数a</t>
    <phoneticPr fontId="1" type="noConversion"/>
  </si>
  <si>
    <t>冲刷系数b</t>
    <phoneticPr fontId="1" type="noConversion"/>
  </si>
  <si>
    <t>粘聚力，单位：kPa</t>
    <phoneticPr fontId="1" type="noConversion"/>
  </si>
  <si>
    <t>摩擦角，单位：°</t>
    <phoneticPr fontId="1" type="noConversion"/>
  </si>
  <si>
    <t>坝体材料容重</t>
    <phoneticPr fontId="1" type="noConversion"/>
  </si>
  <si>
    <t>输入参数</t>
    <phoneticPr fontId="1" type="noConversion"/>
  </si>
  <si>
    <t>水位高程 （m）</t>
    <phoneticPr fontId="1" type="noConversion"/>
  </si>
  <si>
    <t>水库库容  （百万m3）</t>
    <phoneticPr fontId="1" type="noConversion"/>
  </si>
  <si>
    <t>侧收缩系数</t>
    <phoneticPr fontId="1" type="noConversion"/>
  </si>
  <si>
    <t>综合流量系数</t>
    <phoneticPr fontId="1" type="noConversion"/>
  </si>
  <si>
    <t>注意：C=mq*mb*Sqrt(2g)；仅需输入mq、mb或者输入C</t>
    <phoneticPr fontId="1" type="noConversion"/>
  </si>
  <si>
    <t>q</t>
    <phoneticPr fontId="1" type="noConversion"/>
  </si>
  <si>
    <r>
      <t>h</t>
    </r>
    <r>
      <rPr>
        <i/>
        <vertAlign val="subscript"/>
        <sz val="11"/>
        <rFont val="Times New Roman"/>
        <family val="1"/>
      </rPr>
      <t>3</t>
    </r>
    <phoneticPr fontId="1" type="noConversion"/>
  </si>
  <si>
    <t>φ</t>
    <phoneticPr fontId="1" type="noConversion"/>
  </si>
  <si>
    <t>q</t>
    <phoneticPr fontId="1" type="noConversion"/>
  </si>
  <si>
    <r>
      <t>z</t>
    </r>
    <r>
      <rPr>
        <i/>
        <vertAlign val="subscript"/>
        <sz val="11"/>
        <rFont val="Times New Roman"/>
        <family val="1"/>
      </rPr>
      <t>end</t>
    </r>
    <phoneticPr fontId="1" type="noConversion"/>
  </si>
  <si>
    <r>
      <rPr>
        <i/>
        <sz val="11"/>
        <color theme="1"/>
        <rFont val="Times New Roman"/>
        <family val="1"/>
      </rPr>
      <t>z</t>
    </r>
    <r>
      <rPr>
        <i/>
        <vertAlign val="subscript"/>
        <sz val="11"/>
        <color theme="1"/>
        <rFont val="Times New Roman"/>
        <family val="1"/>
      </rPr>
      <t>end</t>
    </r>
    <phoneticPr fontId="1" type="noConversion"/>
  </si>
  <si>
    <t xml:space="preserve">       Dam Breach Analysis DB-IWHR V2.0</t>
    <phoneticPr fontId="1" type="noConversion"/>
  </si>
  <si>
    <r>
      <t>Copy Right：Chen ZuYu（Email：chenzuy</t>
    </r>
    <r>
      <rPr>
        <sz val="16"/>
        <color theme="1"/>
        <rFont val="隶书"/>
        <family val="3"/>
        <charset val="134"/>
      </rPr>
      <t>u</t>
    </r>
    <r>
      <rPr>
        <sz val="16"/>
        <color theme="1"/>
        <rFont val="Times New Roman"/>
        <family val="1"/>
      </rPr>
      <t>@cashq.ac.cn）</t>
    </r>
    <phoneticPr fontId="1" type="noConversion"/>
  </si>
  <si>
    <t>Issued   2019.01.09</t>
    <phoneticPr fontId="1" type="noConversion"/>
  </si>
  <si>
    <t>Project Name</t>
    <phoneticPr fontId="1" type="noConversion"/>
  </si>
  <si>
    <t>Serial Number</t>
    <phoneticPr fontId="1" type="noConversion"/>
  </si>
  <si>
    <t>Calculated by</t>
    <phoneticPr fontId="1" type="noConversion"/>
  </si>
  <si>
    <t>Checked by</t>
    <phoneticPr fontId="1" type="noConversion"/>
  </si>
  <si>
    <t xml:space="preserve"> Date</t>
    <phoneticPr fontId="1" type="noConversion"/>
  </si>
  <si>
    <t xml:space="preserve">Company </t>
    <phoneticPr fontId="1" type="noConversion"/>
  </si>
  <si>
    <t>Inflow flow,m3/s</t>
    <phoneticPr fontId="1" type="noConversion"/>
  </si>
  <si>
    <t>Elevations of reservoir water level, beginning, m</t>
    <phoneticPr fontId="1" type="noConversion"/>
  </si>
  <si>
    <t>Channel Width, beginning, m</t>
    <phoneticPr fontId="1" type="noConversion"/>
  </si>
  <si>
    <t>Incipient velocity,m/s</t>
    <phoneticPr fontId="1" type="noConversion"/>
  </si>
  <si>
    <t>Erosion coefficienta</t>
    <phoneticPr fontId="1" type="noConversion"/>
  </si>
  <si>
    <t>Erosion coefficientb</t>
    <phoneticPr fontId="1" type="noConversion"/>
  </si>
  <si>
    <t>Specific gravity</t>
    <phoneticPr fontId="1" type="noConversion"/>
  </si>
  <si>
    <t>结束高程, m</t>
    <phoneticPr fontId="1" type="noConversion"/>
  </si>
  <si>
    <t>Elevation ending, m</t>
    <phoneticPr fontId="1" type="noConversion"/>
  </si>
  <si>
    <r>
      <t xml:space="preserve">                                  D</t>
    </r>
    <r>
      <rPr>
        <sz val="11"/>
        <color theme="1"/>
        <rFont val="宋体"/>
        <family val="3"/>
        <charset val="134"/>
      </rPr>
      <t>isclaimer: The author a</t>
    </r>
    <r>
      <rPr>
        <sz val="11"/>
        <color theme="1"/>
        <rFont val="Times New Roman"/>
        <family val="1"/>
      </rPr>
      <t>ssumes No responsibility and makes no guarantees, expressed or implied, on the quality, reliability, or any other characteristic of this software</t>
    </r>
    <phoneticPr fontId="1" type="noConversion"/>
  </si>
  <si>
    <t>W~H curve coefficient1</t>
    <phoneticPr fontId="1" type="noConversion"/>
  </si>
  <si>
    <t>W~H curve coefficient2</t>
    <phoneticPr fontId="1" type="noConversion"/>
  </si>
  <si>
    <t>W~H curve coefficient3</t>
    <phoneticPr fontId="1" type="noConversion"/>
  </si>
  <si>
    <t>Incipient shear stress</t>
    <phoneticPr fontId="1" type="noConversion"/>
  </si>
  <si>
    <t>Bulk Density</t>
    <phoneticPr fontId="1" type="noConversion"/>
  </si>
  <si>
    <t>Average particle size, m</t>
    <phoneticPr fontId="1" type="noConversion"/>
  </si>
  <si>
    <t>Material density, kg/m3</t>
    <phoneticPr fontId="1" type="noConversion"/>
  </si>
  <si>
    <t>Void ratio</t>
    <phoneticPr fontId="1" type="noConversion"/>
  </si>
  <si>
    <t>Erosion length, m</t>
    <phoneticPr fontId="1" type="noConversion"/>
  </si>
  <si>
    <t>Roughness of river</t>
    <phoneticPr fontId="1" type="noConversion"/>
  </si>
  <si>
    <t>Lateral enlargement coefficient1</t>
    <phoneticPr fontId="1" type="noConversion"/>
  </si>
  <si>
    <t>Lateral enlargement coefficient2</t>
    <phoneticPr fontId="1" type="noConversion"/>
  </si>
  <si>
    <t>slope inclination,beginning</t>
    <phoneticPr fontId="1" type="noConversion"/>
  </si>
  <si>
    <t>Magnitude</t>
    <phoneticPr fontId="1" type="noConversion"/>
  </si>
  <si>
    <t>Time</t>
    <phoneticPr fontId="1" type="noConversion"/>
  </si>
  <si>
    <t>Total discharge capacity</t>
    <phoneticPr fontId="1" type="noConversion"/>
  </si>
  <si>
    <t>cohesion</t>
    <phoneticPr fontId="1" type="noConversion"/>
  </si>
  <si>
    <t>friction angle</t>
    <phoneticPr fontId="1" type="noConversion"/>
  </si>
  <si>
    <t>初始溃口倾角</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</si>
</sst>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76" formatCode="0.00_ "/>
    <numFmt numFmtId="177" formatCode="0.00_);[Red]\(0.00\)"/>
    <numFmt numFmtId="178" formatCode="0.000_ "/>
    <numFmt numFmtId="179" formatCode="0.00000_ "/>
    <numFmt numFmtId="180" formatCode="0_ "/>
    <numFmt numFmtId="181" formatCode="0.0000_ "/>
    <numFmt numFmtId="182" formatCode="0.0000_);[Red]\(0.0000\)"/>
    <numFmt numFmtId="183" formatCode="0.000"/>
  </numFmts>
  <fonts count="115" x14ac:knownFonts="1">
    <font>
      <sz val="11"/>
      <color theme="1"/>
      <name val="宋体"/>
      <family val="2"/>
      <charset val="134"/>
      <scheme val="minor"/>
    </font>
    <font>
      <sz val="9"/>
      <name val="宋体"/>
      <family val="2"/>
      <charset val="134"/>
      <scheme val="minor"/>
    </font>
    <font>
      <b/>
      <sz val="28"/>
      <color theme="1"/>
      <name val="隶书"/>
      <family val="3"/>
      <charset val="134"/>
    </font>
    <font>
      <b/>
      <sz val="24"/>
      <color theme="1"/>
      <name val="隶书"/>
      <family val="3"/>
      <charset val="134"/>
    </font>
    <font>
      <sz val="16"/>
      <color theme="1"/>
      <name val="隶书"/>
      <family val="3"/>
      <charset val="134"/>
    </font>
    <font>
      <sz val="12"/>
      <color theme="1"/>
      <name val="隶书"/>
      <family val="3"/>
      <charset val="134"/>
    </font>
    <font>
      <sz val="11"/>
      <color theme="1"/>
      <name val="隶书"/>
      <family val="3"/>
      <charset val="134"/>
    </font>
    <font>
      <sz val="11"/>
      <name val="宋体"/>
      <family val="2"/>
      <charset val="134"/>
      <scheme val="minor"/>
    </font>
    <font>
      <sz val="16"/>
      <name val="宋体"/>
      <family val="2"/>
      <charset val="134"/>
      <scheme val="minor"/>
    </font>
    <font>
      <sz val="11"/>
      <color rgb="FF9C6500"/>
      <name val="宋体"/>
      <family val="2"/>
      <scheme val="minor"/>
    </font>
    <font>
      <sz val="11"/>
      <color rgb="FF3F3F76"/>
      <name val="宋体"/>
      <family val="2"/>
      <scheme val="minor"/>
    </font>
    <font>
      <sz val="11"/>
      <color theme="0"/>
      <name val="宋体"/>
      <family val="2"/>
      <scheme val="minor"/>
    </font>
    <font>
      <b/>
      <sz val="11"/>
      <color theme="1"/>
      <name val="宋体"/>
      <family val="3"/>
      <charset val="134"/>
      <scheme val="minor"/>
    </font>
    <font>
      <b/>
      <sz val="11"/>
      <name val="宋体"/>
      <family val="3"/>
      <charset val="134"/>
      <scheme val="minor"/>
    </font>
    <font>
      <sz val="10.5"/>
      <name val="宋体"/>
      <family val="3"/>
      <charset val="134"/>
    </font>
    <font>
      <sz val="11"/>
      <name val="宋体"/>
      <family val="3"/>
      <charset val="134"/>
      <scheme val="minor"/>
    </font>
    <font>
      <sz val="11"/>
      <color rgb="FF3F3F76"/>
      <name val="宋体"/>
      <family val="3"/>
      <charset val="134"/>
      <scheme val="minor"/>
    </font>
    <font>
      <vertAlign val="subscript"/>
      <sz val="10.5"/>
      <name val="宋体"/>
      <family val="3"/>
      <charset val="134"/>
    </font>
    <font>
      <vertAlign val="subscript"/>
      <sz val="11"/>
      <name val="宋体"/>
      <family val="3"/>
      <charset val="134"/>
      <scheme val="minor"/>
    </font>
    <font>
      <b/>
      <sz val="11"/>
      <color theme="1"/>
      <name val="宋体"/>
      <family val="2"/>
      <scheme val="minor"/>
    </font>
    <font>
      <sz val="9"/>
      <name val="宋体"/>
      <family val="3"/>
      <charset val="134"/>
    </font>
    <font>
      <b/>
      <sz val="11"/>
      <name val="宋体"/>
      <family val="2"/>
      <scheme val="minor"/>
    </font>
    <font>
      <sz val="8"/>
      <name val="宋体"/>
      <family val="3"/>
      <charset val="134"/>
    </font>
    <font>
      <sz val="12"/>
      <name val="宋体"/>
      <family val="3"/>
      <charset val="134"/>
    </font>
    <font>
      <sz val="9"/>
      <name val="宋体"/>
      <family val="3"/>
      <charset val="134"/>
      <scheme val="minor"/>
    </font>
    <font>
      <b/>
      <sz val="12"/>
      <name val="宋体"/>
      <family val="3"/>
      <charset val="134"/>
    </font>
    <font>
      <b/>
      <sz val="11"/>
      <color theme="1"/>
      <name val="Times New Roman"/>
      <family val="1"/>
    </font>
    <font>
      <b/>
      <vertAlign val="subscript"/>
      <sz val="11"/>
      <color theme="1"/>
      <name val="Times New Roman"/>
      <family val="1"/>
    </font>
    <font>
      <sz val="11"/>
      <color theme="1"/>
      <name val="Times New Roman"/>
      <family val="1"/>
    </font>
    <font>
      <b/>
      <sz val="16"/>
      <color theme="1"/>
      <name val="宋体"/>
      <family val="3"/>
      <charset val="134"/>
      <scheme val="minor"/>
    </font>
    <font>
      <b/>
      <vertAlign val="subscript"/>
      <sz val="16"/>
      <color theme="1"/>
      <name val="宋体"/>
      <family val="3"/>
      <charset val="134"/>
      <scheme val="minor"/>
    </font>
    <font>
      <b/>
      <vertAlign val="superscript"/>
      <sz val="16"/>
      <color theme="1"/>
      <name val="宋体"/>
      <family val="3"/>
      <charset val="134"/>
      <scheme val="minor"/>
    </font>
    <font>
      <sz val="11"/>
      <color theme="0"/>
      <name val="宋体"/>
      <family val="2"/>
      <charset val="134"/>
      <scheme val="minor"/>
    </font>
    <font>
      <b/>
      <sz val="9"/>
      <color theme="1"/>
      <name val="宋体"/>
      <family val="3"/>
      <charset val="134"/>
      <scheme val="minor"/>
    </font>
    <font>
      <sz val="11"/>
      <name val="Times New Roman"/>
      <family val="1"/>
    </font>
    <font>
      <b/>
      <sz val="28"/>
      <color theme="1"/>
      <name val="Times New Roman"/>
      <family val="1"/>
    </font>
    <font>
      <sz val="16"/>
      <color theme="1"/>
      <name val="Times New Roman"/>
      <family val="1"/>
    </font>
    <font>
      <sz val="16"/>
      <name val="Times New Roman"/>
      <family val="1"/>
    </font>
    <font>
      <b/>
      <sz val="11"/>
      <name val="Times New Roman"/>
      <family val="1"/>
    </font>
    <font>
      <sz val="10.5"/>
      <name val="Times New Roman"/>
      <family val="1"/>
    </font>
    <font>
      <sz val="8"/>
      <name val="Times New Roman"/>
      <family val="1"/>
    </font>
    <font>
      <sz val="11"/>
      <color rgb="FF3F3F76"/>
      <name val="Times New Roman"/>
      <family val="1"/>
    </font>
    <font>
      <b/>
      <sz val="10.5"/>
      <name val="Times New Roman"/>
      <family val="1"/>
    </font>
    <font>
      <b/>
      <sz val="12"/>
      <color rgb="FF3F3F76"/>
      <name val="Times New Roman"/>
      <family val="1"/>
    </font>
    <font>
      <b/>
      <sz val="7"/>
      <color rgb="FF3F3F76"/>
      <name val="Times New Roman"/>
      <family val="1"/>
    </font>
    <font>
      <vertAlign val="superscript"/>
      <sz val="11"/>
      <color theme="1"/>
      <name val="Times New Roman"/>
      <family val="1"/>
    </font>
    <font>
      <sz val="8"/>
      <color theme="1"/>
      <name val="Times New Roman"/>
      <family val="1"/>
    </font>
    <font>
      <sz val="11"/>
      <color rgb="FFFF0000"/>
      <name val="Times New Roman"/>
      <family val="1"/>
    </font>
    <font>
      <sz val="9"/>
      <name val="Times New Roman"/>
      <family val="1"/>
    </font>
    <font>
      <sz val="10.5"/>
      <color theme="1"/>
      <name val="Times New Roman"/>
      <family val="1"/>
    </font>
    <font>
      <b/>
      <sz val="11"/>
      <color theme="1"/>
      <name val="宋体"/>
      <family val="2"/>
    </font>
    <font>
      <b/>
      <sz val="11"/>
      <color rgb="FF9C6500"/>
      <name val="Times New Roman"/>
      <family val="1"/>
    </font>
    <font>
      <sz val="11"/>
      <color theme="0"/>
      <name val="Times New Roman"/>
      <family val="1"/>
    </font>
    <font>
      <vertAlign val="subscript"/>
      <sz val="9"/>
      <name val="宋体"/>
      <family val="3"/>
      <charset val="134"/>
    </font>
    <font>
      <vertAlign val="superscript"/>
      <sz val="8"/>
      <name val="宋体"/>
      <family val="3"/>
      <charset val="134"/>
    </font>
    <font>
      <sz val="10.5"/>
      <name val="宋体"/>
      <family val="2"/>
      <charset val="134"/>
      <scheme val="minor"/>
    </font>
    <font>
      <sz val="8"/>
      <name val="宋体"/>
      <family val="2"/>
      <charset val="134"/>
      <scheme val="minor"/>
    </font>
    <font>
      <sz val="8"/>
      <name val="宋体"/>
      <family val="3"/>
      <charset val="134"/>
      <scheme val="minor"/>
    </font>
    <font>
      <sz val="11"/>
      <color theme="1"/>
      <name val="宋体"/>
      <family val="2"/>
      <scheme val="minor"/>
    </font>
    <font>
      <b/>
      <sz val="10.5"/>
      <name val="宋体"/>
      <family val="3"/>
      <charset val="134"/>
    </font>
    <font>
      <b/>
      <sz val="12"/>
      <color rgb="FF3F3F76"/>
      <name val="宋体"/>
      <family val="2"/>
      <scheme val="minor"/>
    </font>
    <font>
      <b/>
      <sz val="7"/>
      <color rgb="FF3F3F76"/>
      <name val="宋体"/>
      <family val="2"/>
      <scheme val="minor"/>
    </font>
    <font>
      <vertAlign val="superscript"/>
      <sz val="11"/>
      <color theme="1"/>
      <name val="宋体"/>
      <family val="3"/>
      <charset val="134"/>
      <scheme val="minor"/>
    </font>
    <font>
      <sz val="8"/>
      <color theme="1"/>
      <name val="宋体"/>
      <family val="3"/>
      <charset val="134"/>
      <scheme val="minor"/>
    </font>
    <font>
      <vertAlign val="subscript"/>
      <sz val="11"/>
      <color theme="1"/>
      <name val="宋体"/>
      <family val="3"/>
      <charset val="134"/>
      <scheme val="minor"/>
    </font>
    <font>
      <sz val="11"/>
      <color rgb="FFFF0000"/>
      <name val="宋体"/>
      <family val="3"/>
      <charset val="134"/>
      <scheme val="minor"/>
    </font>
    <font>
      <sz val="10.5"/>
      <color theme="1"/>
      <name val="宋体"/>
      <family val="3"/>
      <charset val="134"/>
    </font>
    <font>
      <b/>
      <sz val="11"/>
      <color rgb="FF9C6500"/>
      <name val="宋体"/>
      <family val="2"/>
      <scheme val="minor"/>
    </font>
    <font>
      <sz val="11"/>
      <name val="宋体"/>
      <family val="2"/>
      <scheme val="minor"/>
    </font>
    <font>
      <sz val="11"/>
      <color theme="1"/>
      <name val="宋体"/>
      <family val="3"/>
      <charset val="134"/>
      <scheme val="minor"/>
    </font>
    <font>
      <sz val="11"/>
      <color theme="1"/>
      <name val="宋体"/>
      <family val="3"/>
      <charset val="134"/>
    </font>
    <font>
      <sz val="11"/>
      <color theme="0" tint="-0.14999847407452621"/>
      <name val="Times New Roman"/>
      <family val="1"/>
    </font>
    <font>
      <sz val="10.5"/>
      <color theme="0" tint="-0.14999847407452621"/>
      <name val="Times New Roman"/>
      <family val="1"/>
    </font>
    <font>
      <sz val="11"/>
      <color theme="0" tint="-0.14999847407452621"/>
      <name val="宋体"/>
      <family val="3"/>
      <charset val="134"/>
    </font>
    <font>
      <sz val="11"/>
      <color theme="0" tint="-0.14999847407452621"/>
      <name val="宋体"/>
      <family val="2"/>
      <charset val="134"/>
      <scheme val="minor"/>
    </font>
    <font>
      <i/>
      <sz val="11"/>
      <name val="Times New Roman"/>
      <family val="1"/>
    </font>
    <font>
      <i/>
      <sz val="6"/>
      <name val="Times New Roman"/>
      <family val="1"/>
    </font>
    <font>
      <i/>
      <sz val="11"/>
      <color theme="1"/>
      <name val="Times New Roman"/>
      <family val="1"/>
    </font>
    <font>
      <i/>
      <sz val="10.5"/>
      <name val="Times New Roman"/>
      <family val="1"/>
    </font>
    <font>
      <i/>
      <vertAlign val="subscript"/>
      <sz val="9"/>
      <name val="Times New Roman"/>
      <family val="1"/>
    </font>
    <font>
      <i/>
      <vertAlign val="subscript"/>
      <sz val="10.5"/>
      <name val="Times New Roman"/>
      <family val="1"/>
    </font>
    <font>
      <i/>
      <vertAlign val="subscript"/>
      <sz val="11"/>
      <name val="Times New Roman"/>
      <family val="1"/>
    </font>
    <font>
      <i/>
      <vertAlign val="subscript"/>
      <sz val="8"/>
      <name val="Times New Roman"/>
      <family val="1"/>
    </font>
    <font>
      <i/>
      <vertAlign val="subscript"/>
      <sz val="11"/>
      <color theme="1"/>
      <name val="Times New Roman"/>
      <family val="1"/>
    </font>
    <font>
      <i/>
      <vertAlign val="subscript"/>
      <sz val="9.35"/>
      <color theme="1"/>
      <name val="Times New Roman"/>
      <family val="1"/>
    </font>
    <font>
      <sz val="10"/>
      <name val="Times New Roman"/>
      <family val="1"/>
    </font>
    <font>
      <sz val="12"/>
      <name val="Times New Roman"/>
      <family val="1"/>
    </font>
    <font>
      <sz val="12"/>
      <color rgb="FF222222"/>
      <name val="Times New Roman"/>
      <family val="1"/>
    </font>
    <font>
      <vertAlign val="superscript"/>
      <sz val="11"/>
      <name val="Times New Roman"/>
      <family val="1"/>
    </font>
    <font>
      <i/>
      <sz val="12"/>
      <name val="Times New Roman"/>
      <family val="1"/>
    </font>
    <font>
      <i/>
      <vertAlign val="subscript"/>
      <sz val="12"/>
      <name val="Times New Roman"/>
      <family val="1"/>
    </font>
    <font>
      <b/>
      <sz val="12"/>
      <name val="Times New Roman"/>
      <family val="1"/>
    </font>
    <font>
      <sz val="11"/>
      <color theme="0"/>
      <name val="宋体"/>
      <family val="3"/>
      <charset val="134"/>
      <scheme val="minor"/>
    </font>
    <font>
      <b/>
      <i/>
      <sz val="14"/>
      <color theme="1"/>
      <name val="Times New Roman"/>
      <family val="1"/>
    </font>
    <font>
      <vertAlign val="superscript"/>
      <sz val="11"/>
      <name val="宋体"/>
      <family val="3"/>
      <charset val="134"/>
      <scheme val="minor"/>
    </font>
    <font>
      <sz val="9"/>
      <color rgb="FF000000"/>
      <name val="Times New Roman"/>
      <family val="1"/>
    </font>
    <font>
      <vertAlign val="superscript"/>
      <sz val="10.5"/>
      <color theme="1"/>
      <name val="Times New Roman"/>
      <family val="1"/>
    </font>
    <font>
      <sz val="9"/>
      <color rgb="FFFF0000"/>
      <name val="Times New Roman"/>
      <family val="1"/>
    </font>
    <font>
      <sz val="8"/>
      <color theme="1"/>
      <name val="宋体"/>
      <family val="3"/>
      <charset val="134"/>
    </font>
    <font>
      <b/>
      <sz val="28"/>
      <color theme="1"/>
      <name val="Symbol"/>
      <family val="1"/>
      <charset val="2"/>
    </font>
    <font>
      <sz val="11"/>
      <color rgb="FF000000"/>
      <name val="Calibri"/>
      <family val="2"/>
    </font>
    <font>
      <sz val="9"/>
      <color rgb="FF000000"/>
      <name val="Microsoft YaHei UI"/>
      <family val="2"/>
      <charset val="134"/>
    </font>
    <font>
      <sz val="10"/>
      <color theme="1"/>
      <name val="Times New Roman"/>
      <family val="1"/>
    </font>
    <font>
      <b/>
      <sz val="14"/>
      <name val="Times New Roman"/>
      <family val="1"/>
    </font>
    <font>
      <b/>
      <sz val="16"/>
      <color theme="1"/>
      <name val="Times New Roman"/>
      <family val="1"/>
    </font>
    <font>
      <i/>
      <sz val="10"/>
      <name val="Times New Roman"/>
      <family val="1"/>
    </font>
    <font>
      <i/>
      <sz val="11"/>
      <color theme="1"/>
      <name val="宋体"/>
      <family val="3"/>
      <charset val="134"/>
      <scheme val="minor"/>
    </font>
    <font>
      <sz val="9"/>
      <color theme="1"/>
      <name val="Times New Roman"/>
      <family val="1"/>
    </font>
    <font>
      <i/>
      <sz val="11"/>
      <name val="等线"/>
      <family val="3"/>
      <charset val="134"/>
    </font>
    <font>
      <sz val="9"/>
      <color rgb="FF000000"/>
      <name val="宋体"/>
      <family val="3"/>
      <charset val="134"/>
    </font>
    <font>
      <b/>
      <sz val="16"/>
      <color rgb="FF000000"/>
      <name val="宋体"/>
      <family val="3"/>
      <charset val="134"/>
    </font>
    <font>
      <sz val="11"/>
      <color rgb="FF000000"/>
      <name val="宋体"/>
      <family val="3"/>
      <charset val="134"/>
    </font>
    <font>
      <b/>
      <sz val="14"/>
      <color rgb="FF000000"/>
      <name val="宋体"/>
      <family val="3"/>
      <charset val="134"/>
    </font>
    <font>
      <sz val="14"/>
      <color rgb="FF000000"/>
      <name val="宋体"/>
      <family val="3"/>
      <charset val="134"/>
    </font>
    <font>
      <sz val="12"/>
      <color rgb="FF000000"/>
      <name val="宋体"/>
      <family val="3"/>
      <charset val="134"/>
    </font>
  </fonts>
  <fills count="23">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rgb="FFFFEB9C"/>
      </patternFill>
    </fill>
    <fill>
      <patternFill patternType="solid">
        <fgColor rgb="FFFFCC99"/>
      </patternFill>
    </fill>
    <fill>
      <patternFill patternType="solid">
        <fgColor theme="5"/>
      </patternFill>
    </fill>
    <fill>
      <patternFill patternType="solid">
        <fgColor theme="9"/>
      </patternFill>
    </fill>
    <fill>
      <patternFill patternType="solid">
        <fgColor theme="0"/>
        <bgColor indexed="64"/>
      </patternFill>
    </fill>
    <fill>
      <patternFill patternType="solid">
        <fgColor theme="7" tint="0.79998168889431442"/>
        <bgColor indexed="64"/>
      </patternFill>
    </fill>
    <fill>
      <patternFill patternType="solid">
        <fgColor theme="0" tint="-0.149967955565050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theme="5"/>
        <bgColor indexed="64"/>
      </patternFill>
    </fill>
    <fill>
      <patternFill patternType="solid">
        <fgColor theme="8"/>
      </patternFill>
    </fill>
    <fill>
      <patternFill patternType="solid">
        <fgColor theme="6" tint="0.39997558519241921"/>
        <bgColor indexed="64"/>
      </patternFill>
    </fill>
    <fill>
      <patternFill patternType="solid">
        <fgColor rgb="FFF3D9D9"/>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FFFF00"/>
        <bgColor indexed="64"/>
      </patternFill>
    </fill>
    <fill>
      <patternFill patternType="solid">
        <fgColor indexed="9"/>
        <bgColor indexed="64"/>
      </patternFill>
    </fill>
    <fill>
      <patternFill patternType="solid">
        <fgColor rgb="FFDCDCDC"/>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thin">
        <color auto="1"/>
      </left>
      <right style="thin">
        <color auto="1"/>
      </right>
      <top style="thin">
        <color indexed="64"/>
      </top>
      <bottom style="thin">
        <color indexed="64"/>
      </bottom>
      <diagonal/>
    </border>
    <border>
      <left/>
      <right/>
      <top style="thin">
        <color indexed="64"/>
      </top>
      <bottom/>
      <diagonal/>
    </border>
    <border>
      <left style="thin">
        <color auto="1"/>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thin">
        <color auto="1"/>
      </right>
      <top style="thin">
        <color indexed="64"/>
      </top>
      <bottom/>
      <diagonal/>
    </border>
    <border>
      <left/>
      <right/>
      <top style="medium">
        <color indexed="64"/>
      </top>
      <bottom style="thin">
        <color indexed="64"/>
      </bottom>
      <diagonal/>
    </border>
    <border>
      <left/>
      <right style="medium">
        <color indexed="64"/>
      </right>
      <top style="medium">
        <color indexed="64"/>
      </top>
      <bottom/>
      <diagonal/>
    </border>
    <border>
      <left style="thin">
        <color auto="1"/>
      </left>
      <right style="thin">
        <color auto="1"/>
      </right>
      <top/>
      <bottom style="thin">
        <color indexed="64"/>
      </bottom>
      <diagonal/>
    </border>
    <border>
      <left/>
      <right style="thin">
        <color indexed="64"/>
      </right>
      <top/>
      <bottom style="medium">
        <color indexed="64"/>
      </bottom>
      <diagonal/>
    </border>
  </borders>
  <cellStyleXfs count="6">
    <xf numFmtId="0" fontId="0" fillId="0" borderId="0">
      <alignment vertical="center"/>
    </xf>
    <xf numFmtId="0" fontId="9" fillId="4" borderId="0" applyNumberFormat="0" applyBorder="0" applyAlignment="0" applyProtection="0"/>
    <xf numFmtId="0" fontId="10" fillId="5" borderId="1" applyNumberFormat="0" applyAlignment="0" applyProtection="0"/>
    <xf numFmtId="0" fontId="11" fillId="6" borderId="0" applyNumberFormat="0" applyBorder="0" applyAlignment="0" applyProtection="0"/>
    <xf numFmtId="0" fontId="11" fillId="7" borderId="0" applyNumberFormat="0" applyBorder="0" applyAlignment="0" applyProtection="0"/>
    <xf numFmtId="0" fontId="32" fillId="14" borderId="0" applyNumberFormat="0" applyBorder="0" applyAlignment="0" applyProtection="0">
      <alignment vertical="center"/>
    </xf>
  </cellStyleXfs>
  <cellXfs count="467">
    <xf numFmtId="0" fontId="0" fillId="0" borderId="0" xfId="0">
      <alignment vertical="center"/>
    </xf>
    <xf numFmtId="0" fontId="0" fillId="3" borderId="0" xfId="0" applyFill="1">
      <alignment vertical="center"/>
    </xf>
    <xf numFmtId="0" fontId="7" fillId="2" borderId="0" xfId="0" applyFont="1" applyFill="1">
      <alignment vertical="center"/>
    </xf>
    <xf numFmtId="0" fontId="8" fillId="2" borderId="0" xfId="0" applyFont="1" applyFill="1" applyAlignment="1">
      <alignment horizontal="center" vertical="center"/>
    </xf>
    <xf numFmtId="0" fontId="0" fillId="2" borderId="0" xfId="0" applyFill="1" applyProtection="1">
      <alignment vertical="center"/>
      <protection locked="0"/>
    </xf>
    <xf numFmtId="0" fontId="7" fillId="2" borderId="0" xfId="0" applyFont="1" applyFill="1" applyProtection="1">
      <alignment vertical="center"/>
      <protection locked="0"/>
    </xf>
    <xf numFmtId="49" fontId="13" fillId="2" borderId="0" xfId="0" applyNumberFormat="1" applyFont="1" applyFill="1" applyProtection="1">
      <alignment vertical="center"/>
      <protection locked="0"/>
    </xf>
    <xf numFmtId="0" fontId="15" fillId="2" borderId="0" xfId="0" applyFont="1" applyFill="1" applyProtection="1">
      <alignment vertical="center"/>
      <protection locked="0"/>
    </xf>
    <xf numFmtId="176" fontId="7" fillId="0" borderId="0" xfId="0" applyNumberFormat="1" applyFont="1" applyProtection="1">
      <alignment vertical="center"/>
      <protection locked="0"/>
    </xf>
    <xf numFmtId="0" fontId="7" fillId="0" borderId="0" xfId="0" applyFont="1">
      <alignment vertical="center"/>
    </xf>
    <xf numFmtId="0" fontId="8" fillId="0" borderId="0" xfId="0" applyFont="1" applyAlignment="1">
      <alignment horizontal="center" vertical="center"/>
    </xf>
    <xf numFmtId="176" fontId="21" fillId="0" borderId="0" xfId="0" applyNumberFormat="1" applyFont="1" applyAlignment="1" applyProtection="1">
      <alignment horizontal="center" vertical="center"/>
      <protection locked="0"/>
    </xf>
    <xf numFmtId="176" fontId="7" fillId="0" borderId="0" xfId="0" applyNumberFormat="1" applyFont="1" applyAlignment="1" applyProtection="1">
      <alignment horizontal="center" vertical="center"/>
      <protection locked="0"/>
    </xf>
    <xf numFmtId="49" fontId="14" fillId="2" borderId="0" xfId="0" applyNumberFormat="1" applyFont="1" applyFill="1" applyAlignment="1" applyProtection="1">
      <alignment horizontal="left" vertical="center"/>
      <protection locked="0"/>
    </xf>
    <xf numFmtId="0" fontId="0" fillId="2" borderId="0" xfId="0" applyFill="1">
      <alignment vertical="center"/>
    </xf>
    <xf numFmtId="0" fontId="14" fillId="2" borderId="0" xfId="0" applyFont="1" applyFill="1" applyAlignment="1" applyProtection="1">
      <alignment horizontal="left" vertical="center"/>
      <protection locked="0"/>
    </xf>
    <xf numFmtId="0" fontId="14" fillId="2" borderId="0" xfId="0" applyFont="1" applyFill="1" applyAlignment="1" applyProtection="1">
      <alignment vertical="top"/>
      <protection locked="0"/>
    </xf>
    <xf numFmtId="0" fontId="12" fillId="2" borderId="0" xfId="0" applyFont="1" applyFill="1">
      <alignment vertical="center"/>
    </xf>
    <xf numFmtId="0" fontId="0" fillId="2" borderId="0" xfId="0" applyFill="1" applyAlignment="1">
      <alignment horizontal="center" vertical="center"/>
    </xf>
    <xf numFmtId="0" fontId="16" fillId="2" borderId="0" xfId="2" applyFont="1" applyFill="1" applyBorder="1" applyAlignment="1" applyProtection="1">
      <alignment horizontal="left" vertical="center"/>
      <protection locked="0"/>
    </xf>
    <xf numFmtId="0" fontId="0" fillId="0" borderId="11" xfId="0" applyBorder="1">
      <alignment vertical="center"/>
    </xf>
    <xf numFmtId="0" fontId="0" fillId="0" borderId="20" xfId="0" applyBorder="1" applyAlignment="1">
      <alignment horizontal="center" vertical="center"/>
    </xf>
    <xf numFmtId="0" fontId="0" fillId="0" borderId="20" xfId="0" applyBorder="1" applyAlignment="1">
      <alignment horizontal="centerContinuous" vertical="center"/>
    </xf>
    <xf numFmtId="0" fontId="14" fillId="8" borderId="0" xfId="0" applyFont="1" applyFill="1" applyAlignment="1" applyProtection="1">
      <alignment horizontal="left" vertical="center"/>
      <protection locked="0"/>
    </xf>
    <xf numFmtId="0" fontId="7" fillId="0" borderId="0" xfId="0" applyFont="1" applyAlignment="1">
      <alignment horizontal="left" vertical="center"/>
    </xf>
    <xf numFmtId="0" fontId="0" fillId="0" borderId="0" xfId="0" applyAlignment="1">
      <alignment horizontal="left" vertical="center"/>
    </xf>
    <xf numFmtId="0" fontId="0" fillId="8" borderId="0" xfId="0" applyFill="1" applyAlignment="1">
      <alignment horizontal="left" vertical="center"/>
    </xf>
    <xf numFmtId="178" fontId="0" fillId="0" borderId="0" xfId="0" applyNumberFormat="1">
      <alignment vertical="center"/>
    </xf>
    <xf numFmtId="176" fontId="7" fillId="0" borderId="0" xfId="0" applyNumberFormat="1" applyFont="1">
      <alignment vertical="center"/>
    </xf>
    <xf numFmtId="176" fontId="7" fillId="2" borderId="0" xfId="0" applyNumberFormat="1" applyFont="1" applyFill="1">
      <alignment vertical="center"/>
    </xf>
    <xf numFmtId="176" fontId="8" fillId="0" borderId="0" xfId="0" applyNumberFormat="1" applyFont="1" applyAlignment="1">
      <alignment horizontal="center" vertical="center"/>
    </xf>
    <xf numFmtId="176" fontId="8" fillId="2" borderId="0" xfId="0" applyNumberFormat="1" applyFont="1" applyFill="1" applyAlignment="1">
      <alignment horizontal="center" vertical="center"/>
    </xf>
    <xf numFmtId="176" fontId="7" fillId="2" borderId="0" xfId="0" applyNumberFormat="1" applyFont="1" applyFill="1" applyProtection="1">
      <alignment vertical="center"/>
      <protection locked="0"/>
    </xf>
    <xf numFmtId="176" fontId="22" fillId="2" borderId="0" xfId="0" applyNumberFormat="1" applyFont="1" applyFill="1" applyProtection="1">
      <alignment vertical="center"/>
      <protection locked="0"/>
    </xf>
    <xf numFmtId="176" fontId="19" fillId="0" borderId="21" xfId="0" applyNumberFormat="1" applyFont="1" applyBorder="1" applyAlignment="1" applyProtection="1">
      <alignment horizontal="center" vertical="center"/>
      <protection locked="0"/>
    </xf>
    <xf numFmtId="176" fontId="21" fillId="0" borderId="0" xfId="0" applyNumberFormat="1" applyFont="1" applyProtection="1">
      <alignment vertical="center"/>
      <protection locked="0"/>
    </xf>
    <xf numFmtId="176" fontId="7" fillId="12" borderId="0" xfId="0" applyNumberFormat="1" applyFont="1" applyFill="1" applyProtection="1">
      <alignment vertical="center"/>
      <protection locked="0"/>
    </xf>
    <xf numFmtId="176" fontId="28" fillId="12" borderId="11" xfId="0" applyNumberFormat="1" applyFont="1" applyFill="1" applyBorder="1">
      <alignment vertical="center"/>
    </xf>
    <xf numFmtId="176" fontId="7" fillId="0" borderId="14" xfId="0" applyNumberFormat="1" applyFont="1" applyBorder="1" applyAlignment="1" applyProtection="1">
      <alignment horizontal="center" vertical="center"/>
      <protection locked="0"/>
    </xf>
    <xf numFmtId="176" fontId="7" fillId="0" borderId="15" xfId="0" applyNumberFormat="1" applyFont="1" applyBorder="1" applyAlignment="1" applyProtection="1">
      <alignment horizontal="center" vertical="center"/>
      <protection locked="0"/>
    </xf>
    <xf numFmtId="176" fontId="0" fillId="0" borderId="0" xfId="0" applyNumberFormat="1" applyAlignment="1" applyProtection="1">
      <alignment horizontal="center" vertical="center"/>
      <protection locked="0"/>
    </xf>
    <xf numFmtId="176" fontId="7" fillId="11" borderId="0" xfId="0" applyNumberFormat="1" applyFont="1" applyFill="1" applyProtection="1">
      <alignment vertical="center"/>
      <protection locked="0"/>
    </xf>
    <xf numFmtId="176" fontId="0" fillId="0" borderId="10" xfId="0" applyNumberFormat="1" applyBorder="1" applyProtection="1">
      <alignment vertical="center"/>
      <protection locked="0"/>
    </xf>
    <xf numFmtId="176" fontId="0" fillId="0" borderId="0" xfId="0" applyNumberFormat="1">
      <alignment vertical="center"/>
    </xf>
    <xf numFmtId="176" fontId="7" fillId="0" borderId="16" xfId="0" applyNumberFormat="1" applyFont="1" applyBorder="1" applyProtection="1">
      <alignment vertical="center"/>
      <protection locked="0"/>
    </xf>
    <xf numFmtId="176" fontId="0" fillId="0" borderId="13" xfId="0" applyNumberFormat="1" applyBorder="1" applyProtection="1">
      <alignment vertical="center"/>
      <protection locked="0"/>
    </xf>
    <xf numFmtId="176" fontId="0" fillId="0" borderId="0" xfId="0" applyNumberFormat="1" applyProtection="1">
      <alignment vertical="center"/>
      <protection locked="0"/>
    </xf>
    <xf numFmtId="0" fontId="2" fillId="0" borderId="0" xfId="0" applyFont="1">
      <alignment vertical="center"/>
    </xf>
    <xf numFmtId="0" fontId="4" fillId="0" borderId="0" xfId="0" applyFont="1">
      <alignment vertical="center"/>
    </xf>
    <xf numFmtId="0" fontId="6" fillId="0" borderId="0" xfId="0" applyFont="1" applyAlignment="1">
      <alignment vertical="center" wrapText="1"/>
    </xf>
    <xf numFmtId="0" fontId="15" fillId="8" borderId="0" xfId="0" applyFont="1" applyFill="1" applyAlignment="1" applyProtection="1">
      <alignment horizontal="left" vertical="center"/>
      <protection locked="0"/>
    </xf>
    <xf numFmtId="180" fontId="0" fillId="2" borderId="0" xfId="0" applyNumberFormat="1" applyFill="1">
      <alignment vertical="center"/>
    </xf>
    <xf numFmtId="0" fontId="15" fillId="2" borderId="0" xfId="2" applyFont="1" applyFill="1" applyBorder="1" applyAlignment="1" applyProtection="1">
      <alignment horizontal="center" vertical="center"/>
      <protection locked="0"/>
    </xf>
    <xf numFmtId="177" fontId="15" fillId="2" borderId="0" xfId="2" applyNumberFormat="1" applyFont="1" applyFill="1" applyBorder="1" applyAlignment="1" applyProtection="1">
      <alignment horizontal="center" vertical="center"/>
      <protection locked="0"/>
    </xf>
    <xf numFmtId="177" fontId="14" fillId="2" borderId="0" xfId="0" applyNumberFormat="1" applyFont="1" applyFill="1" applyAlignment="1" applyProtection="1">
      <alignment horizontal="left" vertical="center"/>
      <protection locked="0"/>
    </xf>
    <xf numFmtId="177" fontId="0" fillId="2" borderId="0" xfId="0" applyNumberFormat="1" applyFill="1" applyAlignment="1">
      <alignment horizontal="left" vertical="center"/>
    </xf>
    <xf numFmtId="176" fontId="15" fillId="0" borderId="0" xfId="0" applyNumberFormat="1" applyFont="1" applyAlignment="1">
      <alignment horizontal="center" vertical="center"/>
    </xf>
    <xf numFmtId="49" fontId="23" fillId="2" borderId="0" xfId="0" applyNumberFormat="1" applyFont="1" applyFill="1" applyAlignment="1" applyProtection="1">
      <alignment horizontal="center" vertical="center"/>
      <protection locked="0"/>
    </xf>
    <xf numFmtId="2" fontId="25" fillId="2" borderId="0" xfId="0" applyNumberFormat="1" applyFont="1" applyFill="1" applyAlignment="1" applyProtection="1">
      <alignment horizontal="center" vertical="center" wrapText="1"/>
      <protection locked="0"/>
    </xf>
    <xf numFmtId="0" fontId="0" fillId="0" borderId="0" xfId="0" applyAlignment="1">
      <alignment horizontal="centerContinuous" vertical="center"/>
    </xf>
    <xf numFmtId="0" fontId="0" fillId="0" borderId="0" xfId="0" applyAlignment="1">
      <alignment horizontal="center" vertical="center"/>
    </xf>
    <xf numFmtId="177" fontId="15" fillId="2" borderId="0" xfId="0" applyNumberFormat="1" applyFont="1" applyFill="1" applyAlignment="1">
      <alignment horizontal="center" vertical="center"/>
    </xf>
    <xf numFmtId="177" fontId="0" fillId="2" borderId="0" xfId="0" applyNumberFormat="1" applyFill="1" applyAlignment="1">
      <alignment horizontal="center" vertical="center"/>
    </xf>
    <xf numFmtId="176" fontId="14" fillId="2" borderId="2" xfId="0" applyNumberFormat="1" applyFont="1" applyFill="1" applyBorder="1" applyAlignment="1" applyProtection="1">
      <alignment horizontal="center" vertical="center"/>
      <protection locked="0"/>
    </xf>
    <xf numFmtId="0" fontId="15" fillId="0" borderId="0" xfId="2" applyFont="1" applyFill="1" applyBorder="1" applyAlignment="1" applyProtection="1">
      <alignment horizontal="center" vertical="center"/>
      <protection locked="0"/>
    </xf>
    <xf numFmtId="176" fontId="14" fillId="16" borderId="2" xfId="0" applyNumberFormat="1" applyFont="1" applyFill="1" applyBorder="1" applyAlignment="1" applyProtection="1">
      <alignment horizontal="center" vertical="center"/>
      <protection locked="0"/>
    </xf>
    <xf numFmtId="179" fontId="14" fillId="16" borderId="2" xfId="0" applyNumberFormat="1" applyFont="1" applyFill="1" applyBorder="1" applyAlignment="1" applyProtection="1">
      <alignment horizontal="center" vertical="center"/>
      <protection locked="0"/>
    </xf>
    <xf numFmtId="176" fontId="34" fillId="2" borderId="0" xfId="0" applyNumberFormat="1" applyFont="1" applyFill="1" applyProtection="1">
      <alignment vertical="center"/>
      <protection locked="0"/>
    </xf>
    <xf numFmtId="176" fontId="38" fillId="2" borderId="0" xfId="0" applyNumberFormat="1" applyFont="1" applyFill="1" applyProtection="1">
      <alignment vertical="center"/>
      <protection locked="0"/>
    </xf>
    <xf numFmtId="176" fontId="34" fillId="0" borderId="0" xfId="0" applyNumberFormat="1" applyFont="1" applyProtection="1">
      <alignment vertical="center"/>
      <protection locked="0"/>
    </xf>
    <xf numFmtId="176" fontId="28" fillId="2" borderId="0" xfId="0" applyNumberFormat="1" applyFont="1" applyFill="1" applyProtection="1">
      <alignment vertical="center"/>
      <protection locked="0"/>
    </xf>
    <xf numFmtId="176" fontId="34" fillId="2" borderId="0" xfId="0" applyNumberFormat="1" applyFont="1" applyFill="1" applyAlignment="1" applyProtection="1">
      <alignment horizontal="center" vertical="center"/>
      <protection locked="0"/>
    </xf>
    <xf numFmtId="176" fontId="39" fillId="2" borderId="0" xfId="0" applyNumberFormat="1" applyFont="1" applyFill="1" applyAlignment="1" applyProtection="1">
      <alignment horizontal="left" vertical="center"/>
      <protection locked="0"/>
    </xf>
    <xf numFmtId="176" fontId="28" fillId="2" borderId="0" xfId="0" applyNumberFormat="1" applyFont="1" applyFill="1" applyAlignment="1" applyProtection="1">
      <alignment horizontal="center" vertical="center"/>
      <protection locked="0"/>
    </xf>
    <xf numFmtId="176" fontId="28" fillId="0" borderId="0" xfId="0" applyNumberFormat="1" applyFont="1" applyAlignment="1" applyProtection="1">
      <alignment horizontal="center" vertical="center"/>
      <protection locked="0"/>
    </xf>
    <xf numFmtId="176" fontId="39" fillId="16" borderId="0" xfId="0" applyNumberFormat="1" applyFont="1" applyFill="1" applyAlignment="1" applyProtection="1">
      <alignment horizontal="left" vertical="center" wrapText="1"/>
      <protection locked="0"/>
    </xf>
    <xf numFmtId="176" fontId="34" fillId="2" borderId="2" xfId="0" applyNumberFormat="1" applyFont="1" applyFill="1" applyBorder="1" applyAlignment="1" applyProtection="1">
      <alignment horizontal="center" vertical="center"/>
      <protection locked="0"/>
    </xf>
    <xf numFmtId="176" fontId="39" fillId="10" borderId="0" xfId="0" applyNumberFormat="1" applyFont="1" applyFill="1" applyAlignment="1" applyProtection="1">
      <alignment vertical="top"/>
      <protection locked="0"/>
    </xf>
    <xf numFmtId="176" fontId="28" fillId="2" borderId="0" xfId="2" applyNumberFormat="1" applyFont="1" applyFill="1" applyBorder="1" applyAlignment="1" applyProtection="1">
      <alignment horizontal="center" vertical="center"/>
      <protection locked="0"/>
    </xf>
    <xf numFmtId="176" fontId="39" fillId="2" borderId="0" xfId="0" applyNumberFormat="1" applyFont="1" applyFill="1" applyAlignment="1" applyProtection="1">
      <alignment horizontal="left" vertical="top"/>
      <protection locked="0"/>
    </xf>
    <xf numFmtId="176" fontId="34" fillId="0" borderId="0" xfId="0" applyNumberFormat="1" applyFont="1" applyAlignment="1" applyProtection="1">
      <alignment horizontal="center" vertical="center"/>
      <protection locked="0"/>
    </xf>
    <xf numFmtId="176" fontId="43" fillId="2" borderId="0" xfId="2" applyNumberFormat="1" applyFont="1" applyFill="1" applyBorder="1" applyAlignment="1" applyProtection="1">
      <alignment horizontal="left" vertical="center"/>
      <protection locked="0"/>
    </xf>
    <xf numFmtId="176" fontId="44" fillId="2" borderId="0" xfId="2" applyNumberFormat="1" applyFont="1" applyFill="1" applyBorder="1" applyAlignment="1" applyProtection="1">
      <alignment horizontal="left" vertical="center"/>
      <protection locked="0"/>
    </xf>
    <xf numFmtId="176" fontId="34" fillId="15" borderId="22" xfId="5" applyNumberFormat="1" applyFont="1" applyFill="1" applyBorder="1" applyAlignment="1" applyProtection="1">
      <alignment horizontal="center" vertical="center"/>
      <protection locked="0"/>
    </xf>
    <xf numFmtId="176" fontId="34" fillId="2" borderId="2" xfId="0" applyNumberFormat="1" applyFont="1" applyFill="1" applyBorder="1" applyAlignment="1" applyProtection="1">
      <alignment horizontal="left" vertical="center"/>
      <protection locked="0"/>
    </xf>
    <xf numFmtId="178" fontId="47" fillId="12" borderId="8" xfId="0" applyNumberFormat="1" applyFont="1" applyFill="1" applyBorder="1" applyProtection="1">
      <alignment vertical="center"/>
      <protection locked="0"/>
    </xf>
    <xf numFmtId="178" fontId="28" fillId="12" borderId="9" xfId="0" applyNumberFormat="1" applyFont="1" applyFill="1" applyBorder="1" applyProtection="1">
      <alignment vertical="center"/>
      <protection locked="0"/>
    </xf>
    <xf numFmtId="178" fontId="34" fillId="12" borderId="9" xfId="0" applyNumberFormat="1" applyFont="1" applyFill="1" applyBorder="1" applyProtection="1">
      <alignment vertical="center"/>
      <protection locked="0"/>
    </xf>
    <xf numFmtId="178" fontId="34" fillId="0" borderId="0" xfId="0" applyNumberFormat="1" applyFont="1" applyProtection="1">
      <alignment vertical="center"/>
      <protection locked="0"/>
    </xf>
    <xf numFmtId="178" fontId="7" fillId="0" borderId="0" xfId="0" applyNumberFormat="1" applyFont="1" applyProtection="1">
      <alignment vertical="center"/>
      <protection locked="0"/>
    </xf>
    <xf numFmtId="178" fontId="28" fillId="12" borderId="10" xfId="0" applyNumberFormat="1" applyFont="1" applyFill="1" applyBorder="1" applyProtection="1">
      <alignment vertical="center"/>
      <protection locked="0"/>
    </xf>
    <xf numFmtId="178" fontId="39" fillId="12" borderId="0" xfId="0" applyNumberFormat="1" applyFont="1" applyFill="1" applyAlignment="1" applyProtection="1">
      <alignment horizontal="left" vertical="center" wrapText="1"/>
      <protection locked="0"/>
    </xf>
    <xf numFmtId="178" fontId="28" fillId="12" borderId="0" xfId="0" applyNumberFormat="1" applyFont="1" applyFill="1" applyAlignment="1" applyProtection="1">
      <alignment horizontal="left" vertical="center"/>
      <protection locked="0"/>
    </xf>
    <xf numFmtId="178" fontId="34" fillId="12" borderId="0" xfId="0" applyNumberFormat="1" applyFont="1" applyFill="1" applyAlignment="1" applyProtection="1">
      <alignment horizontal="left" vertical="center"/>
      <protection locked="0"/>
    </xf>
    <xf numFmtId="178" fontId="49" fillId="12" borderId="0" xfId="0" applyNumberFormat="1" applyFont="1" applyFill="1" applyAlignment="1" applyProtection="1">
      <alignment horizontal="left" vertical="center" wrapText="1"/>
      <protection locked="0"/>
    </xf>
    <xf numFmtId="178" fontId="34" fillId="12" borderId="0" xfId="0" applyNumberFormat="1" applyFont="1" applyFill="1" applyProtection="1">
      <alignment vertical="center"/>
      <protection locked="0"/>
    </xf>
    <xf numFmtId="178" fontId="39" fillId="12" borderId="0" xfId="0" applyNumberFormat="1" applyFont="1" applyFill="1" applyAlignment="1" applyProtection="1">
      <alignment horizontal="left" vertical="center"/>
      <protection locked="0"/>
    </xf>
    <xf numFmtId="178" fontId="34" fillId="12" borderId="10" xfId="0" applyNumberFormat="1" applyFont="1" applyFill="1" applyBorder="1" applyProtection="1">
      <alignment vertical="center"/>
      <protection locked="0"/>
    </xf>
    <xf numFmtId="178" fontId="28" fillId="12" borderId="13" xfId="0" applyNumberFormat="1" applyFont="1" applyFill="1" applyBorder="1" applyProtection="1">
      <alignment vertical="center"/>
      <protection locked="0"/>
    </xf>
    <xf numFmtId="178" fontId="28" fillId="12" borderId="11" xfId="0" applyNumberFormat="1" applyFont="1" applyFill="1" applyBorder="1" applyProtection="1">
      <alignment vertical="center"/>
      <protection locked="0"/>
    </xf>
    <xf numFmtId="178" fontId="34" fillId="12" borderId="11" xfId="0" applyNumberFormat="1" applyFont="1" applyFill="1" applyBorder="1" applyProtection="1">
      <alignment vertical="center"/>
      <protection locked="0"/>
    </xf>
    <xf numFmtId="178" fontId="28" fillId="11" borderId="10" xfId="0" applyNumberFormat="1" applyFont="1" applyFill="1" applyBorder="1" applyAlignment="1" applyProtection="1">
      <alignment horizontal="center" vertical="center"/>
      <protection locked="0"/>
    </xf>
    <xf numFmtId="178" fontId="28" fillId="12" borderId="10" xfId="0" applyNumberFormat="1" applyFont="1" applyFill="1" applyBorder="1" applyAlignment="1" applyProtection="1">
      <alignment horizontal="center" vertical="center"/>
      <protection locked="0"/>
    </xf>
    <xf numFmtId="178" fontId="28" fillId="12" borderId="0" xfId="0" applyNumberFormat="1" applyFont="1" applyFill="1" applyProtection="1">
      <alignment vertical="center"/>
      <protection locked="0"/>
    </xf>
    <xf numFmtId="178" fontId="28" fillId="12" borderId="0" xfId="0" applyNumberFormat="1" applyFont="1" applyFill="1" applyAlignment="1" applyProtection="1">
      <alignment horizontal="center" vertical="center"/>
      <protection locked="0"/>
    </xf>
    <xf numFmtId="178" fontId="34" fillId="12" borderId="0" xfId="0" applyNumberFormat="1" applyFont="1" applyFill="1" applyAlignment="1" applyProtection="1">
      <alignment horizontal="center" vertical="center"/>
      <protection locked="0"/>
    </xf>
    <xf numFmtId="178" fontId="28" fillId="16" borderId="0" xfId="0" applyNumberFormat="1" applyFont="1" applyFill="1" applyAlignment="1" applyProtection="1">
      <alignment horizontal="center" vertical="center"/>
      <protection locked="0"/>
    </xf>
    <xf numFmtId="178" fontId="34" fillId="16" borderId="0" xfId="0" applyNumberFormat="1" applyFont="1" applyFill="1" applyAlignment="1" applyProtection="1">
      <alignment horizontal="center" vertical="center"/>
      <protection locked="0"/>
    </xf>
    <xf numFmtId="178" fontId="34" fillId="17" borderId="0" xfId="0" applyNumberFormat="1" applyFont="1" applyFill="1" applyAlignment="1" applyProtection="1">
      <alignment horizontal="center" vertical="center"/>
      <protection locked="0"/>
    </xf>
    <xf numFmtId="178" fontId="28" fillId="17" borderId="0" xfId="0" applyNumberFormat="1" applyFont="1" applyFill="1" applyAlignment="1" applyProtection="1">
      <alignment horizontal="center" vertical="center"/>
      <protection locked="0"/>
    </xf>
    <xf numFmtId="178" fontId="34" fillId="0" borderId="0" xfId="0" applyNumberFormat="1" applyFont="1" applyAlignment="1" applyProtection="1">
      <alignment horizontal="center" vertical="center"/>
      <protection locked="0"/>
    </xf>
    <xf numFmtId="178" fontId="7" fillId="0" borderId="0" xfId="0" applyNumberFormat="1" applyFont="1" applyAlignment="1" applyProtection="1">
      <alignment horizontal="center" vertical="center"/>
      <protection locked="0"/>
    </xf>
    <xf numFmtId="178" fontId="28" fillId="12" borderId="13" xfId="0" applyNumberFormat="1" applyFont="1" applyFill="1" applyBorder="1" applyAlignment="1" applyProtection="1">
      <alignment horizontal="center" vertical="center"/>
      <protection locked="0"/>
    </xf>
    <xf numFmtId="178" fontId="34" fillId="0" borderId="11" xfId="0" applyNumberFormat="1" applyFont="1" applyBorder="1" applyProtection="1">
      <alignment vertical="center"/>
      <protection locked="0"/>
    </xf>
    <xf numFmtId="178" fontId="28" fillId="11" borderId="8" xfId="0" applyNumberFormat="1" applyFont="1" applyFill="1" applyBorder="1" applyAlignment="1" applyProtection="1">
      <alignment horizontal="center" vertical="center"/>
      <protection locked="0"/>
    </xf>
    <xf numFmtId="178" fontId="28" fillId="0" borderId="9" xfId="0" applyNumberFormat="1" applyFont="1" applyBorder="1" applyAlignment="1" applyProtection="1">
      <alignment horizontal="center" vertical="center"/>
      <protection locked="0"/>
    </xf>
    <xf numFmtId="178" fontId="34" fillId="0" borderId="9" xfId="0" applyNumberFormat="1" applyFont="1" applyBorder="1" applyAlignment="1" applyProtection="1">
      <alignment horizontal="center" vertical="center"/>
      <protection locked="0"/>
    </xf>
    <xf numFmtId="178" fontId="0" fillId="0" borderId="9" xfId="0" applyNumberFormat="1" applyBorder="1" applyAlignment="1" applyProtection="1">
      <alignment horizontal="center" vertical="center"/>
      <protection locked="0"/>
    </xf>
    <xf numFmtId="178" fontId="28" fillId="0" borderId="10" xfId="0" applyNumberFormat="1" applyFont="1" applyBorder="1" applyProtection="1">
      <alignment vertical="center"/>
      <protection locked="0"/>
    </xf>
    <xf numFmtId="180" fontId="28" fillId="0" borderId="9" xfId="0" applyNumberFormat="1" applyFont="1" applyBorder="1" applyAlignment="1" applyProtection="1">
      <alignment horizontal="center" vertical="center"/>
      <protection locked="0"/>
    </xf>
    <xf numFmtId="178" fontId="12" fillId="0" borderId="9" xfId="0" applyNumberFormat="1" applyFont="1" applyBorder="1">
      <alignment vertical="center"/>
    </xf>
    <xf numFmtId="176" fontId="0" fillId="2" borderId="0" xfId="0" applyNumberFormat="1" applyFill="1" applyProtection="1">
      <alignment vertical="center"/>
      <protection locked="0"/>
    </xf>
    <xf numFmtId="178" fontId="28" fillId="0" borderId="0" xfId="0" applyNumberFormat="1" applyFont="1" applyAlignment="1" applyProtection="1">
      <alignment horizontal="center" vertical="center"/>
      <protection locked="0"/>
    </xf>
    <xf numFmtId="178" fontId="34" fillId="2" borderId="9" xfId="0" applyNumberFormat="1" applyFont="1" applyFill="1" applyBorder="1" applyProtection="1">
      <alignment vertical="center"/>
      <protection locked="0"/>
    </xf>
    <xf numFmtId="178" fontId="34" fillId="2" borderId="0" xfId="0" applyNumberFormat="1" applyFont="1" applyFill="1" applyProtection="1">
      <alignment vertical="center"/>
      <protection locked="0"/>
    </xf>
    <xf numFmtId="178" fontId="34" fillId="2" borderId="0" xfId="0" applyNumberFormat="1" applyFont="1" applyFill="1" applyAlignment="1" applyProtection="1">
      <alignment horizontal="left" vertical="center"/>
      <protection locked="0"/>
    </xf>
    <xf numFmtId="180" fontId="34" fillId="2" borderId="0" xfId="0" applyNumberFormat="1" applyFont="1" applyFill="1" applyProtection="1">
      <alignment vertical="center"/>
      <protection locked="0"/>
    </xf>
    <xf numFmtId="10" fontId="34" fillId="2" borderId="0" xfId="0" applyNumberFormat="1" applyFont="1" applyFill="1" applyProtection="1">
      <alignment vertical="center"/>
      <protection locked="0"/>
    </xf>
    <xf numFmtId="178" fontId="34" fillId="2" borderId="11" xfId="0" applyNumberFormat="1" applyFont="1" applyFill="1" applyBorder="1" applyProtection="1">
      <alignment vertical="center"/>
      <protection locked="0"/>
    </xf>
    <xf numFmtId="10" fontId="34" fillId="2" borderId="2" xfId="0" applyNumberFormat="1" applyFont="1" applyFill="1" applyBorder="1" applyAlignment="1" applyProtection="1">
      <alignment horizontal="center" vertical="center"/>
      <protection locked="0"/>
    </xf>
    <xf numFmtId="176" fontId="34" fillId="2" borderId="2" xfId="0" applyNumberFormat="1" applyFont="1" applyFill="1" applyBorder="1" applyProtection="1">
      <alignment vertical="center"/>
      <protection locked="0"/>
    </xf>
    <xf numFmtId="176" fontId="34" fillId="2" borderId="4" xfId="0" applyNumberFormat="1" applyFont="1" applyFill="1" applyBorder="1" applyProtection="1">
      <alignment vertical="center"/>
      <protection locked="0"/>
    </xf>
    <xf numFmtId="176" fontId="34" fillId="2" borderId="5" xfId="0" applyNumberFormat="1" applyFont="1" applyFill="1" applyBorder="1" applyProtection="1">
      <alignment vertical="center"/>
      <protection locked="0"/>
    </xf>
    <xf numFmtId="176" fontId="34" fillId="2" borderId="6" xfId="0" applyNumberFormat="1" applyFont="1" applyFill="1" applyBorder="1" applyProtection="1">
      <alignment vertical="center"/>
      <protection locked="0"/>
    </xf>
    <xf numFmtId="178" fontId="7" fillId="2" borderId="0" xfId="0" applyNumberFormat="1" applyFont="1" applyFill="1" applyProtection="1">
      <alignment vertical="center"/>
      <protection locked="0"/>
    </xf>
    <xf numFmtId="176" fontId="2" fillId="0" borderId="0" xfId="0" applyNumberFormat="1" applyFont="1">
      <alignment vertical="center"/>
    </xf>
    <xf numFmtId="176" fontId="4" fillId="0" borderId="0" xfId="0" applyNumberFormat="1" applyFont="1">
      <alignment vertical="center"/>
    </xf>
    <xf numFmtId="176" fontId="6" fillId="0" borderId="0" xfId="0" applyNumberFormat="1" applyFont="1" applyAlignment="1">
      <alignment vertical="center" wrapText="1"/>
    </xf>
    <xf numFmtId="176" fontId="13" fillId="2" borderId="0" xfId="0" applyNumberFormat="1" applyFont="1" applyFill="1" applyProtection="1">
      <alignment vertical="center"/>
      <protection locked="0"/>
    </xf>
    <xf numFmtId="176" fontId="14" fillId="2" borderId="0" xfId="0" applyNumberFormat="1" applyFont="1" applyFill="1" applyAlignment="1" applyProtection="1">
      <alignment horizontal="center" vertical="center"/>
      <protection locked="0"/>
    </xf>
    <xf numFmtId="176" fontId="14" fillId="16" borderId="0" xfId="0" applyNumberFormat="1" applyFont="1" applyFill="1" applyAlignment="1" applyProtection="1">
      <alignment horizontal="left" vertical="top"/>
      <protection locked="0"/>
    </xf>
    <xf numFmtId="176" fontId="15" fillId="2" borderId="0" xfId="0" applyNumberFormat="1" applyFont="1" applyFill="1" applyProtection="1">
      <alignment vertical="center"/>
      <protection locked="0"/>
    </xf>
    <xf numFmtId="176" fontId="14" fillId="2" borderId="0" xfId="0" applyNumberFormat="1" applyFont="1" applyFill="1" applyProtection="1">
      <alignment vertical="center"/>
      <protection locked="0"/>
    </xf>
    <xf numFmtId="176" fontId="16" fillId="2" borderId="0" xfId="2" applyNumberFormat="1" applyFont="1" applyFill="1" applyBorder="1" applyAlignment="1" applyProtection="1">
      <alignment vertical="center"/>
      <protection locked="0"/>
    </xf>
    <xf numFmtId="176" fontId="7" fillId="2" borderId="0" xfId="0" applyNumberFormat="1" applyFont="1" applyFill="1" applyAlignment="1" applyProtection="1">
      <alignment horizontal="center" vertical="center"/>
      <protection locked="0"/>
    </xf>
    <xf numFmtId="176" fontId="55" fillId="2" borderId="0" xfId="0" applyNumberFormat="1" applyFont="1" applyFill="1" applyAlignment="1" applyProtection="1">
      <alignment horizontal="left" vertical="center"/>
      <protection locked="0"/>
    </xf>
    <xf numFmtId="176" fontId="56" fillId="2" borderId="0" xfId="0" applyNumberFormat="1" applyFont="1" applyFill="1" applyProtection="1">
      <alignment vertical="center"/>
      <protection locked="0"/>
    </xf>
    <xf numFmtId="176" fontId="57" fillId="2" borderId="0" xfId="0" applyNumberFormat="1" applyFont="1" applyFill="1" applyProtection="1">
      <alignment vertical="center"/>
      <protection locked="0"/>
    </xf>
    <xf numFmtId="176" fontId="7" fillId="2" borderId="2" xfId="0" applyNumberFormat="1" applyFont="1" applyFill="1" applyBorder="1" applyProtection="1">
      <alignment vertical="center"/>
      <protection locked="0"/>
    </xf>
    <xf numFmtId="176" fontId="7" fillId="16" borderId="2" xfId="0" applyNumberFormat="1" applyFont="1" applyFill="1" applyBorder="1" applyAlignment="1" applyProtection="1">
      <alignment horizontal="center" vertical="center"/>
      <protection locked="0"/>
    </xf>
    <xf numFmtId="176" fontId="58" fillId="16" borderId="2" xfId="0" applyNumberFormat="1" applyFont="1" applyFill="1" applyBorder="1" applyAlignment="1" applyProtection="1">
      <alignment horizontal="center" vertical="center"/>
      <protection locked="0"/>
    </xf>
    <xf numFmtId="176" fontId="58" fillId="8" borderId="2" xfId="2" applyNumberFormat="1" applyFont="1" applyFill="1" applyBorder="1" applyAlignment="1" applyProtection="1">
      <alignment horizontal="center" vertical="center"/>
      <protection locked="0"/>
    </xf>
    <xf numFmtId="176" fontId="58" fillId="8" borderId="2" xfId="0" applyNumberFormat="1" applyFont="1" applyFill="1" applyBorder="1" applyAlignment="1" applyProtection="1">
      <alignment horizontal="center" vertical="center"/>
      <protection locked="0"/>
    </xf>
    <xf numFmtId="176" fontId="58" fillId="2" borderId="0" xfId="2" applyNumberFormat="1" applyFont="1" applyFill="1" applyBorder="1" applyAlignment="1" applyProtection="1">
      <alignment horizontal="center" vertical="center"/>
      <protection locked="0"/>
    </xf>
    <xf numFmtId="176" fontId="58" fillId="2" borderId="0" xfId="0" applyNumberFormat="1" applyFont="1" applyFill="1" applyAlignment="1" applyProtection="1">
      <alignment horizontal="center" vertical="center"/>
      <protection locked="0"/>
    </xf>
    <xf numFmtId="176" fontId="58" fillId="0" borderId="0" xfId="0" applyNumberFormat="1" applyFont="1" applyAlignment="1" applyProtection="1">
      <alignment horizontal="center" vertical="center"/>
      <protection locked="0"/>
    </xf>
    <xf numFmtId="176" fontId="58" fillId="16" borderId="2" xfId="2" applyNumberFormat="1" applyFont="1" applyFill="1" applyBorder="1" applyAlignment="1" applyProtection="1">
      <alignment horizontal="center" vertical="center"/>
      <protection locked="0"/>
    </xf>
    <xf numFmtId="176" fontId="14" fillId="10" borderId="0" xfId="0" applyNumberFormat="1" applyFont="1" applyFill="1" applyAlignment="1" applyProtection="1">
      <alignment vertical="top"/>
      <protection locked="0"/>
    </xf>
    <xf numFmtId="176" fontId="14" fillId="2" borderId="0" xfId="0" applyNumberFormat="1" applyFont="1" applyFill="1" applyAlignment="1" applyProtection="1">
      <alignment horizontal="center" vertical="top"/>
      <protection locked="0"/>
    </xf>
    <xf numFmtId="176" fontId="14" fillId="2" borderId="0" xfId="0" applyNumberFormat="1" applyFont="1" applyFill="1" applyAlignment="1" applyProtection="1">
      <alignment horizontal="left" vertical="top"/>
      <protection locked="0"/>
    </xf>
    <xf numFmtId="176" fontId="14" fillId="16" borderId="0" xfId="0" applyNumberFormat="1" applyFont="1" applyFill="1" applyAlignment="1" applyProtection="1">
      <alignment horizontal="left" vertical="center"/>
      <protection locked="0"/>
    </xf>
    <xf numFmtId="179" fontId="14" fillId="16" borderId="0" xfId="0" applyNumberFormat="1" applyFont="1" applyFill="1" applyAlignment="1" applyProtection="1">
      <alignment horizontal="left" vertical="center"/>
      <protection locked="0"/>
    </xf>
    <xf numFmtId="176" fontId="7" fillId="8" borderId="2" xfId="0" applyNumberFormat="1" applyFont="1" applyFill="1" applyBorder="1" applyAlignment="1" applyProtection="1">
      <alignment horizontal="center" vertical="center"/>
      <protection locked="0"/>
    </xf>
    <xf numFmtId="176" fontId="14" fillId="2" borderId="0" xfId="0" applyNumberFormat="1" applyFont="1" applyFill="1" applyAlignment="1" applyProtection="1">
      <alignment horizontal="left" vertical="center"/>
      <protection locked="0"/>
    </xf>
    <xf numFmtId="176" fontId="60" fillId="2" borderId="3" xfId="2" applyNumberFormat="1" applyFont="1" applyFill="1" applyBorder="1" applyAlignment="1" applyProtection="1">
      <alignment horizontal="left" vertical="center"/>
      <protection locked="0"/>
    </xf>
    <xf numFmtId="176" fontId="61" fillId="2" borderId="3" xfId="2" applyNumberFormat="1" applyFont="1" applyFill="1" applyBorder="1" applyAlignment="1" applyProtection="1">
      <alignment horizontal="left" vertical="center"/>
      <protection locked="0"/>
    </xf>
    <xf numFmtId="176" fontId="61" fillId="2" borderId="0" xfId="2" applyNumberFormat="1" applyFont="1" applyFill="1" applyBorder="1" applyAlignment="1" applyProtection="1">
      <alignment horizontal="left" vertical="center"/>
      <protection locked="0"/>
    </xf>
    <xf numFmtId="176" fontId="16" fillId="2" borderId="0" xfId="2" applyNumberFormat="1" applyFont="1" applyFill="1" applyBorder="1" applyAlignment="1" applyProtection="1">
      <alignment horizontal="center" vertical="center"/>
      <protection locked="0"/>
    </xf>
    <xf numFmtId="176" fontId="14" fillId="2" borderId="7" xfId="0" applyNumberFormat="1" applyFont="1" applyFill="1" applyBorder="1" applyAlignment="1" applyProtection="1">
      <alignment horizontal="center" vertical="center"/>
      <protection locked="0"/>
    </xf>
    <xf numFmtId="176" fontId="14" fillId="2" borderId="7" xfId="0" applyNumberFormat="1" applyFont="1" applyFill="1" applyBorder="1" applyAlignment="1" applyProtection="1">
      <alignment horizontal="left" vertical="center"/>
      <protection locked="0"/>
    </xf>
    <xf numFmtId="176" fontId="7" fillId="2" borderId="22" xfId="0" applyNumberFormat="1" applyFont="1" applyFill="1" applyBorder="1" applyAlignment="1" applyProtection="1">
      <alignment horizontal="center" vertical="center"/>
      <protection locked="0"/>
    </xf>
    <xf numFmtId="176" fontId="7" fillId="15" borderId="22" xfId="5" applyNumberFormat="1" applyFont="1" applyFill="1" applyBorder="1" applyAlignment="1" applyProtection="1">
      <alignment horizontal="center" vertical="center"/>
      <protection locked="0"/>
    </xf>
    <xf numFmtId="176" fontId="0" fillId="2" borderId="22" xfId="0" applyNumberFormat="1" applyFill="1" applyBorder="1" applyAlignment="1">
      <alignment horizontal="left" vertical="center"/>
    </xf>
    <xf numFmtId="176" fontId="63" fillId="2" borderId="17" xfId="0" applyNumberFormat="1" applyFont="1" applyFill="1" applyBorder="1" applyAlignment="1">
      <alignment horizontal="left" vertical="center"/>
    </xf>
    <xf numFmtId="176" fontId="63" fillId="2" borderId="7" xfId="0" applyNumberFormat="1" applyFont="1" applyFill="1" applyBorder="1" applyAlignment="1">
      <alignment horizontal="left" vertical="center"/>
    </xf>
    <xf numFmtId="176" fontId="63" fillId="2" borderId="18" xfId="0" applyNumberFormat="1" applyFont="1" applyFill="1" applyBorder="1" applyAlignment="1">
      <alignment horizontal="left" vertical="center"/>
    </xf>
    <xf numFmtId="176" fontId="0" fillId="2" borderId="2" xfId="0" applyNumberFormat="1" applyFill="1" applyBorder="1" applyAlignment="1" applyProtection="1">
      <alignment horizontal="center" vertical="center"/>
      <protection locked="0"/>
    </xf>
    <xf numFmtId="176" fontId="0" fillId="15" borderId="2" xfId="0" applyNumberFormat="1" applyFill="1" applyBorder="1" applyAlignment="1">
      <alignment horizontal="center" vertical="center"/>
    </xf>
    <xf numFmtId="176" fontId="7" fillId="2" borderId="2" xfId="0" applyNumberFormat="1" applyFont="1" applyFill="1" applyBorder="1" applyAlignment="1" applyProtection="1">
      <alignment horizontal="left" vertical="center"/>
      <protection locked="0"/>
    </xf>
    <xf numFmtId="176" fontId="63" fillId="2" borderId="4" xfId="0" applyNumberFormat="1" applyFont="1" applyFill="1" applyBorder="1" applyAlignment="1">
      <alignment horizontal="left" vertical="center"/>
    </xf>
    <xf numFmtId="176" fontId="63" fillId="2" borderId="5" xfId="0" applyNumberFormat="1" applyFont="1" applyFill="1" applyBorder="1" applyAlignment="1">
      <alignment horizontal="left" vertical="center"/>
    </xf>
    <xf numFmtId="176" fontId="63" fillId="2" borderId="6" xfId="0" applyNumberFormat="1" applyFont="1" applyFill="1" applyBorder="1" applyAlignment="1">
      <alignment horizontal="left" vertical="center"/>
    </xf>
    <xf numFmtId="176" fontId="65" fillId="12" borderId="8" xfId="0" applyNumberFormat="1" applyFont="1" applyFill="1" applyBorder="1" applyProtection="1">
      <alignment vertical="center"/>
      <protection locked="0"/>
    </xf>
    <xf numFmtId="176" fontId="0" fillId="12" borderId="9" xfId="0" applyNumberFormat="1" applyFill="1" applyBorder="1" applyProtection="1">
      <alignment vertical="center"/>
      <protection locked="0"/>
    </xf>
    <xf numFmtId="176" fontId="7" fillId="12" borderId="9" xfId="0" applyNumberFormat="1" applyFont="1" applyFill="1" applyBorder="1" applyProtection="1">
      <alignment vertical="center"/>
      <protection locked="0"/>
    </xf>
    <xf numFmtId="176" fontId="7" fillId="12" borderId="21" xfId="0" applyNumberFormat="1" applyFont="1" applyFill="1" applyBorder="1" applyProtection="1">
      <alignment vertical="center"/>
      <protection locked="0"/>
    </xf>
    <xf numFmtId="176" fontId="0" fillId="12" borderId="10" xfId="0" applyNumberFormat="1" applyFill="1" applyBorder="1" applyProtection="1">
      <alignment vertical="center"/>
      <protection locked="0"/>
    </xf>
    <xf numFmtId="176" fontId="14" fillId="12" borderId="0" xfId="0" applyNumberFormat="1" applyFont="1" applyFill="1" applyAlignment="1" applyProtection="1">
      <alignment horizontal="left" vertical="center" wrapText="1"/>
      <protection locked="0"/>
    </xf>
    <xf numFmtId="176" fontId="0" fillId="12" borderId="0" xfId="0" applyNumberFormat="1" applyFill="1" applyAlignment="1" applyProtection="1">
      <alignment horizontal="left" vertical="center"/>
      <protection locked="0"/>
    </xf>
    <xf numFmtId="176" fontId="0" fillId="12" borderId="0" xfId="0" applyNumberFormat="1" applyFill="1" applyAlignment="1">
      <alignment horizontal="left" vertical="center"/>
    </xf>
    <xf numFmtId="176" fontId="7" fillId="12" borderId="0" xfId="0" applyNumberFormat="1" applyFont="1" applyFill="1" applyAlignment="1" applyProtection="1">
      <alignment horizontal="left" vertical="center"/>
      <protection locked="0"/>
    </xf>
    <xf numFmtId="176" fontId="66" fillId="12" borderId="0" xfId="0" applyNumberFormat="1" applyFont="1" applyFill="1" applyAlignment="1" applyProtection="1">
      <alignment horizontal="left" vertical="center" wrapText="1"/>
      <protection locked="0"/>
    </xf>
    <xf numFmtId="176" fontId="7" fillId="12" borderId="12" xfId="0" applyNumberFormat="1" applyFont="1" applyFill="1" applyBorder="1" applyProtection="1">
      <alignment vertical="center"/>
      <protection locked="0"/>
    </xf>
    <xf numFmtId="176" fontId="14" fillId="12" borderId="0" xfId="0" applyNumberFormat="1" applyFont="1" applyFill="1" applyAlignment="1" applyProtection="1">
      <alignment horizontal="left" vertical="center"/>
      <protection locked="0"/>
    </xf>
    <xf numFmtId="176" fontId="7" fillId="12" borderId="10" xfId="0" applyNumberFormat="1" applyFont="1" applyFill="1" applyBorder="1" applyProtection="1">
      <alignment vertical="center"/>
      <protection locked="0"/>
    </xf>
    <xf numFmtId="176" fontId="0" fillId="12" borderId="13" xfId="0" applyNumberFormat="1" applyFill="1" applyBorder="1" applyProtection="1">
      <alignment vertical="center"/>
      <protection locked="0"/>
    </xf>
    <xf numFmtId="176" fontId="0" fillId="12" borderId="11" xfId="0" applyNumberFormat="1" applyFill="1" applyBorder="1" applyProtection="1">
      <alignment vertical="center"/>
      <protection locked="0"/>
    </xf>
    <xf numFmtId="176" fontId="7" fillId="12" borderId="11" xfId="0" applyNumberFormat="1" applyFont="1" applyFill="1" applyBorder="1" applyProtection="1">
      <alignment vertical="center"/>
      <protection locked="0"/>
    </xf>
    <xf numFmtId="176" fontId="7" fillId="12" borderId="14" xfId="0" applyNumberFormat="1" applyFont="1" applyFill="1" applyBorder="1" applyProtection="1">
      <alignment vertical="center"/>
      <protection locked="0"/>
    </xf>
    <xf numFmtId="176" fontId="58" fillId="11" borderId="10" xfId="0" applyNumberFormat="1" applyFont="1" applyFill="1" applyBorder="1" applyAlignment="1" applyProtection="1">
      <alignment horizontal="center" vertical="center"/>
      <protection locked="0"/>
    </xf>
    <xf numFmtId="176" fontId="19" fillId="0" borderId="0" xfId="0" applyNumberFormat="1" applyFont="1">
      <alignment vertical="center"/>
    </xf>
    <xf numFmtId="176" fontId="26" fillId="0" borderId="0" xfId="0" applyNumberFormat="1" applyFont="1">
      <alignment vertical="center"/>
    </xf>
    <xf numFmtId="176" fontId="21" fillId="16" borderId="0" xfId="4" applyNumberFormat="1" applyFont="1" applyFill="1" applyAlignment="1">
      <alignment vertical="center"/>
    </xf>
    <xf numFmtId="176" fontId="67" fillId="17" borderId="0" xfId="1" applyNumberFormat="1" applyFont="1" applyFill="1" applyAlignment="1">
      <alignment vertical="center"/>
    </xf>
    <xf numFmtId="176" fontId="67" fillId="17" borderId="9" xfId="1" applyNumberFormat="1" applyFont="1" applyFill="1" applyBorder="1" applyAlignment="1">
      <alignment vertical="center"/>
    </xf>
    <xf numFmtId="176" fontId="19" fillId="0" borderId="9" xfId="0" applyNumberFormat="1" applyFont="1" applyBorder="1">
      <alignment vertical="center"/>
    </xf>
    <xf numFmtId="176" fontId="0" fillId="12" borderId="10" xfId="0" applyNumberFormat="1" applyFill="1" applyBorder="1" applyAlignment="1" applyProtection="1">
      <alignment horizontal="center" vertical="center"/>
      <protection locked="0"/>
    </xf>
    <xf numFmtId="176" fontId="0" fillId="12" borderId="0" xfId="0" applyNumberFormat="1" applyFill="1" applyProtection="1">
      <alignment vertical="center"/>
      <protection locked="0"/>
    </xf>
    <xf numFmtId="176" fontId="0" fillId="12" borderId="0" xfId="0" applyNumberFormat="1" applyFill="1" applyAlignment="1" applyProtection="1">
      <alignment horizontal="center" vertical="center"/>
      <protection locked="0"/>
    </xf>
    <xf numFmtId="176" fontId="7" fillId="12" borderId="0" xfId="0" applyNumberFormat="1" applyFont="1" applyFill="1" applyAlignment="1" applyProtection="1">
      <alignment horizontal="center" vertical="center"/>
      <protection locked="0"/>
    </xf>
    <xf numFmtId="176" fontId="28" fillId="12" borderId="0" xfId="0" applyNumberFormat="1" applyFont="1" applyFill="1" applyAlignment="1" applyProtection="1">
      <alignment horizontal="center" vertical="center"/>
      <protection locked="0"/>
    </xf>
    <xf numFmtId="176" fontId="0" fillId="16" borderId="0" xfId="0" applyNumberFormat="1" applyFill="1" applyAlignment="1" applyProtection="1">
      <alignment horizontal="center" vertical="center"/>
      <protection locked="0"/>
    </xf>
    <xf numFmtId="176" fontId="7" fillId="16" borderId="0" xfId="0" applyNumberFormat="1" applyFont="1" applyFill="1" applyAlignment="1" applyProtection="1">
      <alignment horizontal="center" vertical="center"/>
      <protection locked="0"/>
    </xf>
    <xf numFmtId="176" fontId="7" fillId="17" borderId="0" xfId="0" applyNumberFormat="1" applyFont="1" applyFill="1" applyAlignment="1" applyProtection="1">
      <alignment horizontal="center" vertical="center"/>
      <protection locked="0"/>
    </xf>
    <xf numFmtId="176" fontId="0" fillId="17" borderId="0" xfId="0" applyNumberFormat="1" applyFill="1" applyAlignment="1" applyProtection="1">
      <alignment horizontal="center" vertical="center"/>
      <protection locked="0"/>
    </xf>
    <xf numFmtId="176" fontId="0" fillId="12" borderId="13" xfId="0" applyNumberFormat="1" applyFill="1" applyBorder="1" applyAlignment="1" applyProtection="1">
      <alignment horizontal="center" vertical="center"/>
      <protection locked="0"/>
    </xf>
    <xf numFmtId="176" fontId="0" fillId="12" borderId="11" xfId="0" applyNumberFormat="1" applyFill="1" applyBorder="1">
      <alignment vertical="center"/>
    </xf>
    <xf numFmtId="176" fontId="0" fillId="16" borderId="11" xfId="0" applyNumberFormat="1" applyFill="1" applyBorder="1">
      <alignment vertical="center"/>
    </xf>
    <xf numFmtId="176" fontId="0" fillId="16" borderId="0" xfId="0" applyNumberFormat="1" applyFill="1">
      <alignment vertical="center"/>
    </xf>
    <xf numFmtId="176" fontId="0" fillId="17" borderId="11" xfId="0" applyNumberFormat="1" applyFill="1" applyBorder="1">
      <alignment vertical="center"/>
    </xf>
    <xf numFmtId="176" fontId="0" fillId="0" borderId="11" xfId="0" applyNumberFormat="1" applyBorder="1">
      <alignment vertical="center"/>
    </xf>
    <xf numFmtId="176" fontId="7" fillId="0" borderId="11" xfId="0" applyNumberFormat="1" applyFont="1" applyBorder="1" applyProtection="1">
      <alignment vertical="center"/>
      <protection locked="0"/>
    </xf>
    <xf numFmtId="176" fontId="0" fillId="11" borderId="8" xfId="0" applyNumberFormat="1" applyFill="1" applyBorder="1" applyAlignment="1" applyProtection="1">
      <alignment horizontal="center" vertical="center"/>
      <protection locked="0"/>
    </xf>
    <xf numFmtId="176" fontId="0" fillId="0" borderId="9" xfId="0" applyNumberFormat="1" applyBorder="1" applyAlignment="1" applyProtection="1">
      <alignment horizontal="center" vertical="center"/>
      <protection locked="0"/>
    </xf>
    <xf numFmtId="176" fontId="28" fillId="0" borderId="9" xfId="0" applyNumberFormat="1" applyFont="1" applyBorder="1" applyAlignment="1" applyProtection="1">
      <alignment horizontal="center" vertical="center"/>
      <protection locked="0"/>
    </xf>
    <xf numFmtId="176" fontId="0" fillId="13" borderId="9" xfId="0" applyNumberFormat="1" applyFill="1" applyBorder="1">
      <alignment vertical="center"/>
    </xf>
    <xf numFmtId="176" fontId="0" fillId="0" borderId="9" xfId="0" applyNumberFormat="1" applyBorder="1">
      <alignment vertical="center"/>
    </xf>
    <xf numFmtId="176" fontId="7" fillId="0" borderId="9" xfId="0" applyNumberFormat="1" applyFont="1" applyBorder="1" applyAlignment="1" applyProtection="1">
      <alignment horizontal="center" vertical="center"/>
      <protection locked="0"/>
    </xf>
    <xf numFmtId="176" fontId="68" fillId="6" borderId="0" xfId="3" applyNumberFormat="1" applyFont="1" applyAlignment="1">
      <alignment vertical="center"/>
    </xf>
    <xf numFmtId="176" fontId="69" fillId="0" borderId="0" xfId="0" applyNumberFormat="1" applyFont="1">
      <alignment vertical="center"/>
    </xf>
    <xf numFmtId="176" fontId="28" fillId="0" borderId="0" xfId="0" applyNumberFormat="1" applyFont="1">
      <alignment vertical="center"/>
    </xf>
    <xf numFmtId="176" fontId="0" fillId="8" borderId="0" xfId="0" applyNumberFormat="1" applyFill="1">
      <alignment vertical="center"/>
    </xf>
    <xf numFmtId="176" fontId="11" fillId="0" borderId="0" xfId="3" applyNumberFormat="1" applyFill="1" applyAlignment="1">
      <alignment vertical="center"/>
    </xf>
    <xf numFmtId="176" fontId="0" fillId="17" borderId="0" xfId="0" applyNumberFormat="1" applyFill="1">
      <alignment vertical="center"/>
    </xf>
    <xf numFmtId="176" fontId="7" fillId="16" borderId="0" xfId="0" applyNumberFormat="1" applyFont="1" applyFill="1">
      <alignment vertical="center"/>
    </xf>
    <xf numFmtId="176" fontId="58" fillId="16" borderId="0" xfId="1" applyNumberFormat="1" applyFont="1" applyFill="1" applyAlignment="1">
      <alignment vertical="center"/>
    </xf>
    <xf numFmtId="176" fontId="0" fillId="18" borderId="0" xfId="0" applyNumberFormat="1" applyFill="1">
      <alignment vertical="center"/>
    </xf>
    <xf numFmtId="176" fontId="0" fillId="19" borderId="0" xfId="0" applyNumberFormat="1" applyFill="1">
      <alignment vertical="center"/>
    </xf>
    <xf numFmtId="176" fontId="0" fillId="18" borderId="0" xfId="0" applyNumberFormat="1" applyFill="1" applyProtection="1">
      <alignment vertical="center"/>
      <protection locked="0"/>
    </xf>
    <xf numFmtId="176" fontId="7" fillId="18" borderId="0" xfId="0" applyNumberFormat="1" applyFont="1" applyFill="1" applyProtection="1">
      <alignment vertical="center"/>
      <protection locked="0"/>
    </xf>
    <xf numFmtId="176" fontId="7" fillId="0" borderId="16" xfId="0" applyNumberFormat="1" applyFont="1" applyBorder="1" applyAlignment="1" applyProtection="1">
      <alignment horizontal="center" vertical="center"/>
      <protection locked="0"/>
    </xf>
    <xf numFmtId="176" fontId="7" fillId="0" borderId="11" xfId="0" applyNumberFormat="1" applyFont="1" applyBorder="1" applyAlignment="1" applyProtection="1">
      <alignment horizontal="center" vertical="center"/>
      <protection locked="0"/>
    </xf>
    <xf numFmtId="176" fontId="7" fillId="0" borderId="23" xfId="0" applyNumberFormat="1" applyFont="1" applyBorder="1" applyAlignment="1" applyProtection="1">
      <alignment horizontal="center" vertical="center"/>
      <protection locked="0"/>
    </xf>
    <xf numFmtId="176" fontId="0" fillId="0" borderId="15" xfId="0" applyNumberFormat="1" applyBorder="1" applyAlignment="1" applyProtection="1">
      <alignment horizontal="center" vertical="center"/>
      <protection locked="0"/>
    </xf>
    <xf numFmtId="176" fontId="6" fillId="3" borderId="0" xfId="0" applyNumberFormat="1" applyFont="1" applyFill="1" applyAlignment="1">
      <alignment horizontal="center" vertical="center" wrapText="1"/>
    </xf>
    <xf numFmtId="176" fontId="42" fillId="2" borderId="0" xfId="0" applyNumberFormat="1" applyFont="1" applyFill="1" applyAlignment="1" applyProtection="1">
      <alignment horizontal="left" vertical="center"/>
      <protection locked="0"/>
    </xf>
    <xf numFmtId="176" fontId="39" fillId="10" borderId="0" xfId="0" applyNumberFormat="1" applyFont="1" applyFill="1" applyAlignment="1" applyProtection="1">
      <alignment horizontal="left" vertical="center"/>
      <protection locked="0"/>
    </xf>
    <xf numFmtId="176" fontId="40" fillId="2" borderId="0" xfId="0" applyNumberFormat="1" applyFont="1" applyFill="1" applyAlignment="1" applyProtection="1">
      <alignment vertical="top"/>
      <protection locked="0"/>
    </xf>
    <xf numFmtId="176" fontId="26" fillId="2" borderId="0" xfId="0" applyNumberFormat="1" applyFont="1" applyFill="1" applyProtection="1">
      <alignment vertical="center"/>
      <protection locked="0"/>
    </xf>
    <xf numFmtId="176" fontId="39" fillId="2" borderId="0" xfId="0" applyNumberFormat="1" applyFont="1" applyFill="1" applyAlignment="1" applyProtection="1">
      <alignment vertical="center" wrapText="1"/>
      <protection locked="0"/>
    </xf>
    <xf numFmtId="176" fontId="28" fillId="2" borderId="0" xfId="2" applyNumberFormat="1" applyFont="1" applyFill="1" applyBorder="1" applyAlignment="1" applyProtection="1">
      <alignment vertical="center"/>
      <protection locked="0"/>
    </xf>
    <xf numFmtId="176" fontId="28" fillId="2" borderId="0" xfId="2" applyNumberFormat="1" applyFont="1" applyFill="1" applyBorder="1" applyAlignment="1" applyProtection="1">
      <alignment horizontal="left" vertical="center"/>
      <protection locked="0"/>
    </xf>
    <xf numFmtId="176" fontId="0" fillId="2" borderId="0" xfId="0" applyNumberFormat="1" applyFill="1" applyAlignment="1" applyProtection="1">
      <alignment horizontal="left" vertical="center"/>
      <protection locked="0"/>
    </xf>
    <xf numFmtId="176" fontId="70" fillId="2" borderId="0" xfId="0" applyNumberFormat="1" applyFont="1" applyFill="1" applyAlignment="1" applyProtection="1">
      <alignment horizontal="left" vertical="center"/>
      <protection locked="0"/>
    </xf>
    <xf numFmtId="178" fontId="28" fillId="12" borderId="9" xfId="0" applyNumberFormat="1" applyFont="1" applyFill="1" applyBorder="1" applyAlignment="1" applyProtection="1">
      <alignment horizontal="left" vertical="center"/>
      <protection locked="0"/>
    </xf>
    <xf numFmtId="176" fontId="75" fillId="2" borderId="0" xfId="0" applyNumberFormat="1" applyFont="1" applyFill="1" applyAlignment="1" applyProtection="1">
      <alignment horizontal="center" vertical="center"/>
      <protection locked="0"/>
    </xf>
    <xf numFmtId="176" fontId="77" fillId="2" borderId="0" xfId="0" applyNumberFormat="1" applyFont="1" applyFill="1" applyAlignment="1" applyProtection="1">
      <alignment horizontal="center" vertical="center"/>
      <protection locked="0"/>
    </xf>
    <xf numFmtId="176" fontId="78" fillId="2" borderId="0" xfId="0" applyNumberFormat="1" applyFont="1" applyFill="1" applyAlignment="1" applyProtection="1">
      <alignment horizontal="center" vertical="center"/>
      <protection locked="0"/>
    </xf>
    <xf numFmtId="176" fontId="78" fillId="2" borderId="0" xfId="0" applyNumberFormat="1" applyFont="1" applyFill="1" applyAlignment="1" applyProtection="1">
      <alignment horizontal="center" vertical="top"/>
      <protection locked="0"/>
    </xf>
    <xf numFmtId="176" fontId="39" fillId="2" borderId="0" xfId="0" applyNumberFormat="1" applyFont="1" applyFill="1" applyAlignment="1" applyProtection="1">
      <alignment horizontal="left" vertical="center" wrapText="1"/>
      <protection locked="0"/>
    </xf>
    <xf numFmtId="176" fontId="28" fillId="8" borderId="0" xfId="0" applyNumberFormat="1" applyFont="1" applyFill="1" applyAlignment="1" applyProtection="1">
      <alignment horizontal="center" vertical="center"/>
      <protection locked="0"/>
    </xf>
    <xf numFmtId="176" fontId="39" fillId="8" borderId="0" xfId="0" applyNumberFormat="1" applyFont="1" applyFill="1" applyAlignment="1" applyProtection="1">
      <alignment horizontal="left" vertical="top"/>
      <protection locked="0"/>
    </xf>
    <xf numFmtId="176" fontId="39" fillId="8" borderId="0" xfId="0" applyNumberFormat="1" applyFont="1" applyFill="1" applyAlignment="1" applyProtection="1">
      <alignment horizontal="left" vertical="center" wrapText="1"/>
      <protection locked="0"/>
    </xf>
    <xf numFmtId="176" fontId="39" fillId="8" borderId="0" xfId="0" applyNumberFormat="1" applyFont="1" applyFill="1" applyAlignment="1" applyProtection="1">
      <alignment horizontal="left" vertical="center"/>
      <protection locked="0"/>
    </xf>
    <xf numFmtId="181" fontId="39" fillId="8" borderId="0" xfId="0" applyNumberFormat="1" applyFont="1" applyFill="1" applyAlignment="1" applyProtection="1">
      <alignment horizontal="left" vertical="center"/>
      <protection locked="0"/>
    </xf>
    <xf numFmtId="181" fontId="28" fillId="8" borderId="0" xfId="0" applyNumberFormat="1" applyFont="1" applyFill="1" applyAlignment="1" applyProtection="1">
      <alignment horizontal="center" vertical="center"/>
      <protection locked="0"/>
    </xf>
    <xf numFmtId="181" fontId="34" fillId="8" borderId="0" xfId="0" applyNumberFormat="1" applyFont="1" applyFill="1" applyAlignment="1" applyProtection="1">
      <alignment horizontal="center" vertical="center"/>
      <protection locked="0"/>
    </xf>
    <xf numFmtId="176" fontId="38" fillId="0" borderId="0" xfId="0" applyNumberFormat="1" applyFont="1" applyProtection="1">
      <alignment vertical="center"/>
      <protection locked="0"/>
    </xf>
    <xf numFmtId="176" fontId="39" fillId="0" borderId="0" xfId="0" applyNumberFormat="1" applyFont="1" applyProtection="1">
      <alignment vertical="center"/>
      <protection locked="0"/>
    </xf>
    <xf numFmtId="176" fontId="71" fillId="0" borderId="0" xfId="0" applyNumberFormat="1" applyFont="1" applyProtection="1">
      <alignment vertical="center"/>
      <protection locked="0"/>
    </xf>
    <xf numFmtId="176" fontId="41" fillId="0" borderId="0" xfId="2" applyNumberFormat="1" applyFont="1" applyFill="1" applyBorder="1" applyAlignment="1" applyProtection="1">
      <alignment vertical="center"/>
      <protection locked="0"/>
    </xf>
    <xf numFmtId="176" fontId="71" fillId="0" borderId="0" xfId="0" applyNumberFormat="1" applyFont="1" applyAlignment="1" applyProtection="1">
      <alignment horizontal="center" vertical="center"/>
      <protection locked="0"/>
    </xf>
    <xf numFmtId="176" fontId="74" fillId="0" borderId="0" xfId="0" applyNumberFormat="1" applyFont="1" applyProtection="1">
      <alignment vertical="center"/>
      <protection locked="0"/>
    </xf>
    <xf numFmtId="176" fontId="28" fillId="0" borderId="0" xfId="2" applyNumberFormat="1" applyFont="1" applyFill="1" applyBorder="1" applyAlignment="1" applyProtection="1">
      <alignment horizontal="center" vertical="center"/>
      <protection locked="0"/>
    </xf>
    <xf numFmtId="176" fontId="28" fillId="0" borderId="0" xfId="0" applyNumberFormat="1" applyFont="1" applyProtection="1">
      <alignment vertical="center"/>
      <protection locked="0"/>
    </xf>
    <xf numFmtId="176" fontId="41" fillId="0" borderId="0" xfId="2" applyNumberFormat="1" applyFont="1" applyFill="1" applyBorder="1" applyAlignment="1" applyProtection="1">
      <alignment horizontal="center" vertical="center"/>
      <protection locked="0"/>
    </xf>
    <xf numFmtId="176" fontId="34" fillId="0" borderId="11" xfId="0" applyNumberFormat="1" applyFont="1" applyBorder="1" applyProtection="1">
      <alignment vertical="center"/>
      <protection locked="0"/>
    </xf>
    <xf numFmtId="0" fontId="34" fillId="8" borderId="0" xfId="0" applyFont="1" applyFill="1" applyAlignment="1" applyProtection="1">
      <alignment horizontal="left" vertical="center"/>
      <protection locked="0"/>
    </xf>
    <xf numFmtId="178" fontId="47" fillId="0" borderId="9" xfId="0" applyNumberFormat="1" applyFont="1" applyBorder="1" applyAlignment="1" applyProtection="1">
      <alignment horizontal="center" vertical="center"/>
      <protection locked="0"/>
    </xf>
    <xf numFmtId="178" fontId="47" fillId="0" borderId="0" xfId="0" applyNumberFormat="1" applyFont="1" applyAlignment="1" applyProtection="1">
      <alignment horizontal="center" vertical="center"/>
      <protection locked="0"/>
    </xf>
    <xf numFmtId="176" fontId="28" fillId="8" borderId="0" xfId="0" applyNumberFormat="1" applyFont="1" applyFill="1" applyAlignment="1" applyProtection="1">
      <alignment horizontal="center"/>
      <protection locked="0"/>
    </xf>
    <xf numFmtId="176" fontId="75" fillId="2" borderId="0" xfId="0" applyNumberFormat="1" applyFont="1" applyFill="1" applyAlignment="1" applyProtection="1">
      <alignment horizontal="center" vertical="top"/>
      <protection locked="0"/>
    </xf>
    <xf numFmtId="176" fontId="28" fillId="2" borderId="0" xfId="0" applyNumberFormat="1" applyFont="1" applyFill="1" applyAlignment="1" applyProtection="1">
      <alignment horizontal="center" vertical="top"/>
      <protection locked="0"/>
    </xf>
    <xf numFmtId="176" fontId="46" fillId="2" borderId="0" xfId="2" applyNumberFormat="1" applyFont="1" applyFill="1" applyBorder="1" applyAlignment="1" applyProtection="1">
      <alignment horizontal="left" vertical="top"/>
      <protection locked="0"/>
    </xf>
    <xf numFmtId="176" fontId="75" fillId="2" borderId="22" xfId="0" applyNumberFormat="1" applyFont="1" applyFill="1" applyBorder="1" applyAlignment="1" applyProtection="1">
      <alignment horizontal="center" vertical="center"/>
      <protection locked="0"/>
    </xf>
    <xf numFmtId="176" fontId="77" fillId="2" borderId="2" xfId="0" applyNumberFormat="1" applyFont="1" applyFill="1" applyBorder="1" applyAlignment="1" applyProtection="1">
      <alignment horizontal="center" vertical="center"/>
      <protection locked="0"/>
    </xf>
    <xf numFmtId="176" fontId="85" fillId="2" borderId="2" xfId="0" applyNumberFormat="1" applyFont="1" applyFill="1" applyBorder="1" applyAlignment="1" applyProtection="1">
      <alignment horizontal="center" vertical="center"/>
      <protection locked="0"/>
    </xf>
    <xf numFmtId="176" fontId="46" fillId="2" borderId="0" xfId="0" applyNumberFormat="1" applyFont="1" applyFill="1" applyAlignment="1" applyProtection="1">
      <alignment horizontal="left" vertical="center"/>
      <protection locked="0"/>
    </xf>
    <xf numFmtId="0" fontId="75" fillId="9" borderId="2" xfId="2" applyFont="1" applyFill="1" applyBorder="1" applyAlignment="1" applyProtection="1">
      <alignment horizontal="center" vertical="center"/>
      <protection locked="0"/>
    </xf>
    <xf numFmtId="177" fontId="75" fillId="9" borderId="2" xfId="2" applyNumberFormat="1" applyFont="1" applyFill="1" applyBorder="1" applyAlignment="1" applyProtection="1">
      <alignment horizontal="center" vertical="center"/>
      <protection locked="0"/>
    </xf>
    <xf numFmtId="176" fontId="89" fillId="2" borderId="2" xfId="0" applyNumberFormat="1" applyFont="1" applyFill="1" applyBorder="1" applyAlignment="1" applyProtection="1">
      <alignment horizontal="center" vertical="center"/>
      <protection locked="0"/>
    </xf>
    <xf numFmtId="177" fontId="39" fillId="16" borderId="2" xfId="0" applyNumberFormat="1" applyFont="1" applyFill="1" applyBorder="1" applyAlignment="1" applyProtection="1">
      <alignment horizontal="center" vertical="center"/>
      <protection locked="0"/>
    </xf>
    <xf numFmtId="177" fontId="34" fillId="16" borderId="2" xfId="0" applyNumberFormat="1" applyFont="1" applyFill="1" applyBorder="1" applyAlignment="1">
      <alignment horizontal="center" vertical="center"/>
    </xf>
    <xf numFmtId="177" fontId="28" fillId="16" borderId="2" xfId="0" applyNumberFormat="1" applyFont="1" applyFill="1" applyBorder="1" applyAlignment="1">
      <alignment horizontal="center" vertical="center"/>
    </xf>
    <xf numFmtId="2" fontId="91" fillId="8" borderId="2" xfId="0" applyNumberFormat="1" applyFont="1" applyFill="1" applyBorder="1" applyAlignment="1" applyProtection="1">
      <alignment horizontal="center" vertical="center" wrapText="1"/>
      <protection locked="0"/>
    </xf>
    <xf numFmtId="0" fontId="92" fillId="0" borderId="0" xfId="0" applyFont="1">
      <alignment vertical="center"/>
    </xf>
    <xf numFmtId="176" fontId="92" fillId="0" borderId="0" xfId="0" applyNumberFormat="1" applyFont="1" applyAlignment="1">
      <alignment horizontal="center" vertical="center"/>
    </xf>
    <xf numFmtId="176" fontId="92" fillId="0" borderId="0" xfId="0" applyNumberFormat="1" applyFont="1">
      <alignment vertical="center"/>
    </xf>
    <xf numFmtId="176" fontId="92" fillId="0" borderId="0" xfId="2" applyNumberFormat="1" applyFont="1" applyFill="1" applyBorder="1" applyAlignment="1" applyProtection="1">
      <alignment horizontal="center" vertical="center"/>
      <protection locked="0"/>
    </xf>
    <xf numFmtId="0" fontId="32" fillId="0" borderId="0" xfId="0" applyFont="1">
      <alignment vertical="center"/>
    </xf>
    <xf numFmtId="0" fontId="32" fillId="0" borderId="0" xfId="2" applyFont="1" applyFill="1" applyBorder="1" applyAlignment="1" applyProtection="1">
      <alignment horizontal="center" vertical="center"/>
      <protection locked="0"/>
    </xf>
    <xf numFmtId="176" fontId="38" fillId="2" borderId="0" xfId="0" applyNumberFormat="1" applyFont="1" applyFill="1" applyAlignment="1" applyProtection="1">
      <alignment horizontal="left" vertical="center"/>
      <protection locked="0"/>
    </xf>
    <xf numFmtId="176" fontId="39" fillId="2" borderId="0" xfId="0" applyNumberFormat="1" applyFont="1" applyFill="1" applyAlignment="1" applyProtection="1">
      <alignment horizontal="center" vertical="center"/>
      <protection locked="0"/>
    </xf>
    <xf numFmtId="176" fontId="40" fillId="2" borderId="0" xfId="0" applyNumberFormat="1" applyFont="1" applyFill="1" applyProtection="1">
      <alignment vertical="center"/>
      <protection locked="0"/>
    </xf>
    <xf numFmtId="176" fontId="75" fillId="2" borderId="0" xfId="0" applyNumberFormat="1" applyFont="1" applyFill="1" applyAlignment="1" applyProtection="1">
      <alignment horizontal="center"/>
      <protection locked="0"/>
    </xf>
    <xf numFmtId="176" fontId="35" fillId="0" borderId="0" xfId="0" applyNumberFormat="1" applyFont="1" applyProtection="1">
      <alignment vertical="center"/>
      <protection locked="0"/>
    </xf>
    <xf numFmtId="176" fontId="36" fillId="3" borderId="0" xfId="0" applyNumberFormat="1" applyFont="1" applyFill="1" applyProtection="1">
      <alignment vertical="center"/>
      <protection locked="0"/>
    </xf>
    <xf numFmtId="176" fontId="36" fillId="0" borderId="0" xfId="0" applyNumberFormat="1" applyFont="1" applyProtection="1">
      <alignment vertical="center"/>
      <protection locked="0"/>
    </xf>
    <xf numFmtId="178" fontId="37" fillId="0" borderId="0" xfId="0" applyNumberFormat="1" applyFont="1" applyAlignment="1" applyProtection="1">
      <alignment horizontal="center" vertical="center"/>
      <protection locked="0"/>
    </xf>
    <xf numFmtId="176" fontId="37" fillId="0" borderId="0" xfId="0" applyNumberFormat="1" applyFont="1" applyAlignment="1" applyProtection="1">
      <alignment horizontal="center" vertical="center"/>
      <protection locked="0"/>
    </xf>
    <xf numFmtId="176" fontId="8" fillId="0" borderId="0" xfId="0" applyNumberFormat="1" applyFont="1" applyAlignment="1" applyProtection="1">
      <alignment horizontal="center" vertical="center"/>
      <protection locked="0"/>
    </xf>
    <xf numFmtId="176" fontId="8" fillId="2" borderId="0" xfId="0" applyNumberFormat="1" applyFont="1" applyFill="1" applyAlignment="1" applyProtection="1">
      <alignment horizontal="center" vertical="center"/>
      <protection locked="0"/>
    </xf>
    <xf numFmtId="176" fontId="28" fillId="3" borderId="0" xfId="0" applyNumberFormat="1" applyFont="1" applyFill="1" applyAlignment="1" applyProtection="1">
      <alignment vertical="center" wrapText="1"/>
      <protection locked="0"/>
    </xf>
    <xf numFmtId="176" fontId="28" fillId="0" borderId="0" xfId="0" applyNumberFormat="1" applyFont="1" applyAlignment="1" applyProtection="1">
      <alignment vertical="center" wrapText="1"/>
      <protection locked="0"/>
    </xf>
    <xf numFmtId="176" fontId="28" fillId="0" borderId="0" xfId="0" applyNumberFormat="1" applyFont="1" applyAlignment="1" applyProtection="1">
      <alignment horizontal="center" vertical="center" wrapText="1"/>
      <protection locked="0"/>
    </xf>
    <xf numFmtId="0" fontId="0" fillId="0" borderId="0" xfId="0" applyProtection="1">
      <alignment vertical="center"/>
      <protection locked="0"/>
    </xf>
    <xf numFmtId="176" fontId="28" fillId="2" borderId="22" xfId="0" applyNumberFormat="1" applyFont="1" applyFill="1" applyBorder="1" applyAlignment="1" applyProtection="1">
      <alignment horizontal="left" vertical="center"/>
      <protection locked="0"/>
    </xf>
    <xf numFmtId="176" fontId="28" fillId="15" borderId="2" xfId="0" applyNumberFormat="1" applyFont="1" applyFill="1" applyBorder="1" applyAlignment="1" applyProtection="1">
      <alignment horizontal="center" vertical="center"/>
      <protection locked="0"/>
    </xf>
    <xf numFmtId="178" fontId="28" fillId="2" borderId="0" xfId="0" applyNumberFormat="1" applyFont="1" applyFill="1" applyAlignment="1" applyProtection="1">
      <alignment horizontal="left" vertical="center"/>
      <protection locked="0"/>
    </xf>
    <xf numFmtId="178" fontId="26" fillId="0" borderId="0" xfId="0" applyNumberFormat="1" applyFont="1" applyProtection="1">
      <alignment vertical="center"/>
      <protection locked="0"/>
    </xf>
    <xf numFmtId="178" fontId="38" fillId="16" borderId="0" xfId="4" applyNumberFormat="1" applyFont="1" applyFill="1" applyAlignment="1" applyProtection="1">
      <alignment vertical="center"/>
      <protection locked="0"/>
    </xf>
    <xf numFmtId="178" fontId="51" fillId="17" borderId="0" xfId="1" applyNumberFormat="1" applyFont="1" applyFill="1" applyAlignment="1" applyProtection="1">
      <alignment vertical="center"/>
      <protection locked="0"/>
    </xf>
    <xf numFmtId="178" fontId="51" fillId="17" borderId="9" xfId="1" applyNumberFormat="1" applyFont="1" applyFill="1" applyBorder="1" applyAlignment="1" applyProtection="1">
      <alignment vertical="center"/>
      <protection locked="0"/>
    </xf>
    <xf numFmtId="178" fontId="26" fillId="0" borderId="9" xfId="0" applyNumberFormat="1" applyFont="1" applyBorder="1" applyProtection="1">
      <alignment vertical="center"/>
      <protection locked="0"/>
    </xf>
    <xf numFmtId="178" fontId="28" fillId="16" borderId="11" xfId="0" applyNumberFormat="1" applyFont="1" applyFill="1" applyBorder="1" applyProtection="1">
      <alignment vertical="center"/>
      <protection locked="0"/>
    </xf>
    <xf numFmtId="178" fontId="28" fillId="16" borderId="0" xfId="0" applyNumberFormat="1" applyFont="1" applyFill="1" applyProtection="1">
      <alignment vertical="center"/>
      <protection locked="0"/>
    </xf>
    <xf numFmtId="178" fontId="28" fillId="17" borderId="11" xfId="0" applyNumberFormat="1" applyFont="1" applyFill="1" applyBorder="1" applyProtection="1">
      <alignment vertical="center"/>
      <protection locked="0"/>
    </xf>
    <xf numFmtId="178" fontId="28" fillId="0" borderId="11" xfId="0" applyNumberFormat="1" applyFont="1" applyBorder="1" applyProtection="1">
      <alignment vertical="center"/>
      <protection locked="0"/>
    </xf>
    <xf numFmtId="178" fontId="0" fillId="0" borderId="11" xfId="0" applyNumberFormat="1" applyBorder="1" applyProtection="1">
      <alignment vertical="center"/>
      <protection locked="0"/>
    </xf>
    <xf numFmtId="178" fontId="28" fillId="13" borderId="9" xfId="0" applyNumberFormat="1" applyFont="1" applyFill="1" applyBorder="1" applyProtection="1">
      <alignment vertical="center"/>
      <protection locked="0"/>
    </xf>
    <xf numFmtId="178" fontId="28" fillId="0" borderId="0" xfId="0" applyNumberFormat="1" applyFont="1" applyProtection="1">
      <alignment vertical="center"/>
      <protection locked="0"/>
    </xf>
    <xf numFmtId="178" fontId="28" fillId="0" borderId="9" xfId="0" applyNumberFormat="1" applyFont="1" applyBorder="1" applyProtection="1">
      <alignment vertical="center"/>
      <protection locked="0"/>
    </xf>
    <xf numFmtId="178" fontId="34" fillId="6" borderId="0" xfId="3" applyNumberFormat="1" applyFont="1" applyAlignment="1" applyProtection="1">
      <alignment vertical="center"/>
      <protection locked="0"/>
    </xf>
    <xf numFmtId="180" fontId="34" fillId="6" borderId="0" xfId="3" applyNumberFormat="1" applyFont="1" applyAlignment="1" applyProtection="1">
      <alignment vertical="center"/>
      <protection locked="0"/>
    </xf>
    <xf numFmtId="178" fontId="28" fillId="8" borderId="0" xfId="0" applyNumberFormat="1" applyFont="1" applyFill="1" applyProtection="1">
      <alignment vertical="center"/>
      <protection locked="0"/>
    </xf>
    <xf numFmtId="178" fontId="52" fillId="0" borderId="0" xfId="3" applyNumberFormat="1" applyFont="1" applyFill="1" applyAlignment="1" applyProtection="1">
      <alignment vertical="center"/>
      <protection locked="0"/>
    </xf>
    <xf numFmtId="178" fontId="11" fillId="0" borderId="0" xfId="3" applyNumberFormat="1" applyFill="1" applyAlignment="1" applyProtection="1">
      <alignment vertical="center"/>
      <protection locked="0"/>
    </xf>
    <xf numFmtId="180" fontId="28" fillId="0" borderId="0" xfId="0" applyNumberFormat="1" applyFont="1" applyProtection="1">
      <alignment vertical="center"/>
      <protection locked="0"/>
    </xf>
    <xf numFmtId="178" fontId="28" fillId="17" borderId="0" xfId="0" applyNumberFormat="1" applyFont="1" applyFill="1" applyProtection="1">
      <alignment vertical="center"/>
      <protection locked="0"/>
    </xf>
    <xf numFmtId="178" fontId="0" fillId="0" borderId="0" xfId="0" applyNumberFormat="1" applyProtection="1">
      <alignment vertical="center"/>
      <protection locked="0"/>
    </xf>
    <xf numFmtId="178" fontId="26" fillId="20" borderId="0" xfId="0" applyNumberFormat="1" applyFont="1" applyFill="1" applyProtection="1">
      <alignment vertical="center"/>
      <protection locked="0"/>
    </xf>
    <xf numFmtId="178" fontId="38" fillId="20" borderId="0" xfId="4" applyNumberFormat="1" applyFont="1" applyFill="1" applyAlignment="1" applyProtection="1">
      <alignment vertical="center"/>
      <protection locked="0"/>
    </xf>
    <xf numFmtId="178" fontId="26" fillId="20" borderId="9" xfId="0" applyNumberFormat="1" applyFont="1" applyFill="1" applyBorder="1" applyProtection="1">
      <alignment vertical="center"/>
      <protection locked="0"/>
    </xf>
    <xf numFmtId="178" fontId="12" fillId="20" borderId="9" xfId="0" applyNumberFormat="1" applyFont="1" applyFill="1" applyBorder="1" applyProtection="1">
      <alignment vertical="center"/>
      <protection locked="0"/>
    </xf>
    <xf numFmtId="182" fontId="28" fillId="0" borderId="0" xfId="0" applyNumberFormat="1" applyFont="1" applyAlignment="1" applyProtection="1">
      <alignment vertical="center" wrapText="1"/>
      <protection locked="0"/>
    </xf>
    <xf numFmtId="182" fontId="28" fillId="0" borderId="0" xfId="0" applyNumberFormat="1" applyFont="1" applyAlignment="1" applyProtection="1">
      <alignment horizontal="center" vertical="center" wrapText="1"/>
      <protection locked="0"/>
    </xf>
    <xf numFmtId="181" fontId="28" fillId="0" borderId="0" xfId="0" applyNumberFormat="1" applyFont="1" applyAlignment="1" applyProtection="1">
      <alignment vertical="center" wrapText="1"/>
      <protection locked="0"/>
    </xf>
    <xf numFmtId="181" fontId="28" fillId="22" borderId="0" xfId="0" applyNumberFormat="1" applyFont="1" applyFill="1" applyAlignment="1" applyProtection="1">
      <alignment horizontal="center"/>
      <protection locked="0"/>
    </xf>
    <xf numFmtId="181" fontId="28" fillId="22" borderId="0" xfId="0" applyNumberFormat="1" applyFont="1" applyFill="1" applyAlignment="1" applyProtection="1">
      <alignment horizontal="center" vertical="center"/>
      <protection locked="0"/>
    </xf>
    <xf numFmtId="0" fontId="96" fillId="0" borderId="0" xfId="0" applyFont="1" applyAlignment="1">
      <alignment horizontal="center" vertical="center"/>
    </xf>
    <xf numFmtId="0" fontId="95" fillId="0" borderId="0" xfId="0" applyFont="1" applyAlignment="1">
      <alignment horizontal="center" vertical="center" wrapText="1"/>
    </xf>
    <xf numFmtId="10" fontId="28" fillId="0" borderId="0" xfId="0" applyNumberFormat="1" applyFont="1" applyProtection="1">
      <alignment vertical="center"/>
      <protection locked="0"/>
    </xf>
    <xf numFmtId="0" fontId="97" fillId="0" borderId="0" xfId="0" applyFont="1" applyAlignment="1">
      <alignment horizontal="center" vertical="center" wrapText="1"/>
    </xf>
    <xf numFmtId="176" fontId="7" fillId="8" borderId="2" xfId="0" applyNumberFormat="1" applyFont="1" applyFill="1" applyBorder="1" applyProtection="1">
      <alignment vertical="center"/>
      <protection locked="0"/>
    </xf>
    <xf numFmtId="176" fontId="98" fillId="2" borderId="0" xfId="2" applyNumberFormat="1" applyFont="1" applyFill="1" applyBorder="1" applyAlignment="1" applyProtection="1">
      <alignment horizontal="left" vertical="center"/>
      <protection locked="0"/>
    </xf>
    <xf numFmtId="176" fontId="99" fillId="0" borderId="0" xfId="0" applyNumberFormat="1" applyFont="1" applyProtection="1">
      <alignment vertical="center"/>
      <protection locked="0"/>
    </xf>
    <xf numFmtId="176" fontId="28" fillId="21" borderId="0" xfId="0" applyNumberFormat="1" applyFont="1" applyFill="1" applyAlignment="1" applyProtection="1">
      <alignment horizontal="center" vertical="center"/>
      <protection locked="0"/>
    </xf>
    <xf numFmtId="181" fontId="28" fillId="2" borderId="0" xfId="0" applyNumberFormat="1" applyFont="1" applyFill="1" applyAlignment="1" applyProtection="1">
      <alignment horizontal="center" vertical="center"/>
      <protection locked="0"/>
    </xf>
    <xf numFmtId="176" fontId="40" fillId="2" borderId="0" xfId="0" applyNumberFormat="1" applyFont="1" applyFill="1" applyAlignment="1" applyProtection="1">
      <alignment horizontal="left" vertical="center"/>
      <protection locked="0"/>
    </xf>
    <xf numFmtId="176" fontId="34" fillId="2" borderId="0" xfId="0" applyNumberFormat="1" applyFont="1" applyFill="1" applyAlignment="1" applyProtection="1">
      <alignment vertical="top"/>
      <protection locked="0"/>
    </xf>
    <xf numFmtId="176" fontId="34" fillId="8" borderId="0" xfId="0" applyNumberFormat="1" applyFont="1" applyFill="1" applyAlignment="1" applyProtection="1">
      <alignment horizontal="left" vertical="top"/>
      <protection locked="0"/>
    </xf>
    <xf numFmtId="176" fontId="34" fillId="2" borderId="0" xfId="0" applyNumberFormat="1" applyFont="1" applyFill="1" applyAlignment="1" applyProtection="1">
      <alignment horizontal="left" vertical="center"/>
      <protection locked="0"/>
    </xf>
    <xf numFmtId="176" fontId="34" fillId="10" borderId="0" xfId="0" applyNumberFormat="1" applyFont="1" applyFill="1" applyAlignment="1" applyProtection="1">
      <alignment vertical="top"/>
      <protection locked="0"/>
    </xf>
    <xf numFmtId="176" fontId="34" fillId="2" borderId="0" xfId="0" applyNumberFormat="1" applyFont="1" applyFill="1" applyAlignment="1" applyProtection="1">
      <alignment horizontal="center" vertical="center" wrapText="1"/>
      <protection locked="0"/>
    </xf>
    <xf numFmtId="176" fontId="71" fillId="2" borderId="0" xfId="0" applyNumberFormat="1" applyFont="1" applyFill="1" applyProtection="1">
      <alignment vertical="center"/>
      <protection locked="0"/>
    </xf>
    <xf numFmtId="176" fontId="28" fillId="2" borderId="0" xfId="2" applyNumberFormat="1" applyFont="1" applyFill="1" applyBorder="1" applyAlignment="1" applyProtection="1">
      <alignment horizontal="left" vertical="top"/>
      <protection locked="0"/>
    </xf>
    <xf numFmtId="176" fontId="34" fillId="8" borderId="0" xfId="0" applyNumberFormat="1" applyFont="1" applyFill="1" applyAlignment="1" applyProtection="1">
      <alignment horizontal="center" vertical="center"/>
      <protection locked="0"/>
    </xf>
    <xf numFmtId="0" fontId="34" fillId="8" borderId="0" xfId="0" applyFont="1" applyFill="1" applyAlignment="1" applyProtection="1">
      <alignment horizontal="center" vertical="center"/>
      <protection locked="0"/>
    </xf>
    <xf numFmtId="176" fontId="85" fillId="2" borderId="0" xfId="0" applyNumberFormat="1" applyFont="1" applyFill="1" applyAlignment="1" applyProtection="1">
      <alignment vertical="top"/>
      <protection locked="0"/>
    </xf>
    <xf numFmtId="176" fontId="85" fillId="2" borderId="0" xfId="0" applyNumberFormat="1" applyFont="1" applyFill="1" applyAlignment="1" applyProtection="1">
      <alignment horizontal="left" vertical="center"/>
      <protection locked="0"/>
    </xf>
    <xf numFmtId="176" fontId="85" fillId="2" borderId="0" xfId="0" applyNumberFormat="1" applyFont="1" applyFill="1" applyProtection="1">
      <alignment vertical="center"/>
      <protection locked="0"/>
    </xf>
    <xf numFmtId="176" fontId="102" fillId="2" borderId="0" xfId="2" applyNumberFormat="1" applyFont="1" applyFill="1" applyBorder="1" applyAlignment="1" applyProtection="1">
      <alignment horizontal="left" vertical="top"/>
      <protection locked="0"/>
    </xf>
    <xf numFmtId="176" fontId="102" fillId="2" borderId="0" xfId="2" applyNumberFormat="1" applyFont="1" applyFill="1" applyBorder="1" applyAlignment="1" applyProtection="1">
      <alignment horizontal="left" vertical="center"/>
      <protection locked="0"/>
    </xf>
    <xf numFmtId="176" fontId="28" fillId="3" borderId="4" xfId="0" applyNumberFormat="1" applyFont="1" applyFill="1" applyBorder="1" applyAlignment="1" applyProtection="1">
      <alignment horizontal="center" vertical="center" wrapText="1"/>
      <protection locked="0"/>
    </xf>
    <xf numFmtId="176" fontId="104" fillId="2" borderId="0" xfId="0" applyNumberFormat="1" applyFont="1" applyFill="1" applyAlignment="1" applyProtection="1">
      <alignment vertical="center" wrapText="1"/>
      <protection locked="0"/>
    </xf>
    <xf numFmtId="0" fontId="106" fillId="2" borderId="0" xfId="0" applyFont="1" applyFill="1" applyAlignment="1">
      <alignment horizontal="center" vertical="center"/>
    </xf>
    <xf numFmtId="176" fontId="48" fillId="2" borderId="0" xfId="0" applyNumberFormat="1" applyFont="1" applyFill="1" applyProtection="1">
      <alignment vertical="center"/>
      <protection locked="0"/>
    </xf>
    <xf numFmtId="0" fontId="102" fillId="2" borderId="0" xfId="0" applyFont="1" applyFill="1">
      <alignment vertical="center"/>
    </xf>
    <xf numFmtId="176" fontId="28" fillId="3" borderId="0" xfId="0" applyNumberFormat="1" applyFont="1" applyFill="1" applyAlignment="1" applyProtection="1">
      <alignment horizontal="center" vertical="center" wrapText="1"/>
      <protection locked="0"/>
    </xf>
    <xf numFmtId="183" fontId="28" fillId="22" borderId="0" xfId="0" applyNumberFormat="1" applyFont="1" applyFill="1" applyAlignment="1">
      <alignment horizontal="center" vertical="center"/>
    </xf>
    <xf numFmtId="176" fontId="34" fillId="22" borderId="0" xfId="0" applyNumberFormat="1" applyFont="1" applyFill="1" applyAlignment="1" applyProtection="1">
      <alignment horizontal="center" vertical="center" wrapText="1"/>
      <protection locked="0"/>
    </xf>
    <xf numFmtId="176" fontId="39" fillId="22" borderId="0" xfId="0" applyNumberFormat="1" applyFont="1" applyFill="1" applyAlignment="1" applyProtection="1">
      <alignment horizontal="left" vertical="top"/>
      <protection locked="0"/>
    </xf>
    <xf numFmtId="176" fontId="7" fillId="8" borderId="0" xfId="0" applyNumberFormat="1" applyFont="1" applyFill="1" applyProtection="1">
      <alignment vertical="center"/>
      <protection locked="0"/>
    </xf>
    <xf numFmtId="176" fontId="108" fillId="2" borderId="0" xfId="0" applyNumberFormat="1" applyFont="1" applyFill="1" applyAlignment="1" applyProtection="1">
      <alignment horizontal="center" vertical="center"/>
      <protection locked="0"/>
    </xf>
    <xf numFmtId="176" fontId="34" fillId="21" borderId="0" xfId="0" applyNumberFormat="1" applyFont="1" applyFill="1" applyAlignment="1" applyProtection="1">
      <alignment horizontal="center" vertical="center" wrapText="1"/>
      <protection locked="0"/>
    </xf>
    <xf numFmtId="176" fontId="34" fillId="21" borderId="0" xfId="0" applyNumberFormat="1" applyFont="1" applyFill="1" applyAlignment="1" applyProtection="1">
      <alignment horizontal="left" vertical="top"/>
      <protection locked="0"/>
    </xf>
    <xf numFmtId="176" fontId="102" fillId="2" borderId="0" xfId="0" applyNumberFormat="1" applyFont="1" applyFill="1" applyProtection="1">
      <alignment vertical="center"/>
      <protection locked="0"/>
    </xf>
    <xf numFmtId="176" fontId="46" fillId="2" borderId="0" xfId="2" applyNumberFormat="1" applyFont="1" applyFill="1" applyBorder="1" applyAlignment="1" applyProtection="1">
      <alignment horizontal="left" vertical="center"/>
      <protection locked="0"/>
    </xf>
    <xf numFmtId="176" fontId="39" fillId="22" borderId="0" xfId="0" applyNumberFormat="1" applyFont="1" applyFill="1" applyAlignment="1" applyProtection="1">
      <alignment horizontal="center" vertical="top"/>
      <protection locked="0"/>
    </xf>
    <xf numFmtId="176" fontId="39" fillId="22" borderId="0" xfId="0" applyNumberFormat="1" applyFont="1" applyFill="1" applyAlignment="1">
      <alignment horizontal="center" vertical="top"/>
    </xf>
    <xf numFmtId="181" fontId="28" fillId="2" borderId="0" xfId="0" applyNumberFormat="1" applyFont="1" applyFill="1" applyAlignment="1" applyProtection="1">
      <alignment horizontal="center"/>
      <protection locked="0"/>
    </xf>
    <xf numFmtId="176" fontId="7" fillId="8" borderId="0" xfId="0" applyNumberFormat="1" applyFont="1" applyFill="1" applyAlignment="1" applyProtection="1">
      <alignment horizontal="center" vertical="center"/>
      <protection locked="0"/>
    </xf>
    <xf numFmtId="176" fontId="35" fillId="3" borderId="0" xfId="0" applyNumberFormat="1" applyFont="1" applyFill="1" applyAlignment="1" applyProtection="1">
      <alignment horizontal="center" vertical="center"/>
      <protection locked="0"/>
    </xf>
    <xf numFmtId="176" fontId="36" fillId="3" borderId="0" xfId="0" applyNumberFormat="1" applyFont="1" applyFill="1" applyAlignment="1" applyProtection="1">
      <alignment horizontal="center" vertical="center"/>
      <protection locked="0"/>
    </xf>
    <xf numFmtId="176" fontId="28" fillId="3" borderId="0" xfId="0" applyNumberFormat="1" applyFont="1" applyFill="1" applyAlignment="1" applyProtection="1">
      <alignment horizontal="center" vertical="center" wrapText="1"/>
      <protection locked="0"/>
    </xf>
    <xf numFmtId="176" fontId="93" fillId="3" borderId="0" xfId="0" applyNumberFormat="1" applyFont="1" applyFill="1" applyAlignment="1" applyProtection="1">
      <alignment horizontal="center" vertical="center"/>
      <protection locked="0"/>
    </xf>
    <xf numFmtId="176" fontId="85" fillId="2" borderId="0" xfId="0" applyNumberFormat="1" applyFont="1" applyFill="1" applyAlignment="1" applyProtection="1">
      <alignment horizontal="center" vertical="center" wrapText="1"/>
      <protection locked="0"/>
    </xf>
    <xf numFmtId="176" fontId="105" fillId="2" borderId="0" xfId="0" applyNumberFormat="1" applyFont="1" applyFill="1" applyAlignment="1" applyProtection="1">
      <alignment horizontal="center" vertical="center" wrapText="1"/>
      <protection locked="0"/>
    </xf>
    <xf numFmtId="176" fontId="38" fillId="2" borderId="0" xfId="0" applyNumberFormat="1" applyFont="1" applyFill="1" applyAlignment="1" applyProtection="1">
      <alignment horizontal="left" vertical="center"/>
      <protection locked="0"/>
    </xf>
    <xf numFmtId="176" fontId="103" fillId="2" borderId="0" xfId="0" applyNumberFormat="1" applyFont="1" applyFill="1" applyAlignment="1" applyProtection="1">
      <alignment horizontal="center" vertical="center" wrapText="1"/>
      <protection locked="0"/>
    </xf>
    <xf numFmtId="176" fontId="104" fillId="2" borderId="0" xfId="0" applyNumberFormat="1" applyFont="1" applyFill="1" applyAlignment="1" applyProtection="1">
      <alignment horizontal="center" vertical="center" wrapText="1"/>
      <protection locked="0"/>
    </xf>
    <xf numFmtId="176" fontId="102" fillId="2" borderId="0" xfId="0" applyNumberFormat="1" applyFont="1" applyFill="1" applyAlignment="1" applyProtection="1">
      <alignment horizontal="center" vertical="center" wrapText="1"/>
      <protection locked="0"/>
    </xf>
    <xf numFmtId="176" fontId="72" fillId="0" borderId="0" xfId="0" applyNumberFormat="1" applyFont="1" applyAlignment="1" applyProtection="1">
      <alignment horizontal="center" vertical="center" wrapText="1"/>
      <protection locked="0"/>
    </xf>
    <xf numFmtId="176" fontId="39" fillId="0" borderId="0" xfId="0" applyNumberFormat="1" applyFont="1" applyAlignment="1" applyProtection="1">
      <alignment horizontal="center" vertical="center"/>
      <protection locked="0"/>
    </xf>
    <xf numFmtId="176" fontId="38" fillId="0" borderId="0" xfId="0" applyNumberFormat="1" applyFont="1" applyAlignment="1" applyProtection="1">
      <alignment horizontal="left" vertical="center"/>
      <protection locked="0"/>
    </xf>
    <xf numFmtId="176" fontId="39" fillId="2" borderId="0" xfId="0" applyNumberFormat="1" applyFont="1" applyFill="1" applyAlignment="1" applyProtection="1">
      <alignment horizontal="center" vertical="center"/>
      <protection locked="0"/>
    </xf>
    <xf numFmtId="176" fontId="93" fillId="3" borderId="0" xfId="0" applyNumberFormat="1" applyFont="1" applyFill="1" applyProtection="1">
      <alignment vertical="center"/>
      <protection locked="0"/>
    </xf>
    <xf numFmtId="0" fontId="0" fillId="0" borderId="0" xfId="0" applyProtection="1">
      <alignment vertical="center"/>
      <protection locked="0"/>
    </xf>
    <xf numFmtId="178" fontId="28" fillId="12" borderId="11" xfId="0" applyNumberFormat="1" applyFont="1" applyFill="1" applyBorder="1" applyAlignment="1" applyProtection="1">
      <alignment horizontal="center" vertical="center"/>
      <protection locked="0"/>
    </xf>
    <xf numFmtId="176" fontId="40" fillId="2" borderId="0" xfId="0" applyNumberFormat="1" applyFont="1" applyFill="1" applyAlignment="1" applyProtection="1">
      <alignment horizontal="left" vertical="center"/>
      <protection locked="0"/>
    </xf>
    <xf numFmtId="176" fontId="34" fillId="2" borderId="0" xfId="0" applyNumberFormat="1" applyFont="1" applyFill="1" applyAlignment="1" applyProtection="1">
      <alignment horizontal="center" vertical="center"/>
      <protection locked="0"/>
    </xf>
    <xf numFmtId="176" fontId="7" fillId="8" borderId="4" xfId="0" applyNumberFormat="1" applyFont="1" applyFill="1" applyBorder="1" applyAlignment="1" applyProtection="1">
      <alignment horizontal="center" vertical="center"/>
      <protection locked="0"/>
    </xf>
    <xf numFmtId="176" fontId="7" fillId="8" borderId="6" xfId="0" applyNumberFormat="1" applyFont="1" applyFill="1" applyBorder="1" applyAlignment="1" applyProtection="1">
      <alignment horizontal="center" vertical="center"/>
      <protection locked="0"/>
    </xf>
    <xf numFmtId="176" fontId="107" fillId="2" borderId="2" xfId="0" applyNumberFormat="1" applyFont="1" applyFill="1" applyBorder="1" applyAlignment="1" applyProtection="1">
      <alignment horizontal="left" vertical="center"/>
      <protection locked="0"/>
    </xf>
    <xf numFmtId="176" fontId="107" fillId="2" borderId="0" xfId="0" applyNumberFormat="1" applyFont="1" applyFill="1" applyAlignment="1" applyProtection="1">
      <alignment horizontal="left" vertical="center"/>
      <protection locked="0"/>
    </xf>
    <xf numFmtId="0" fontId="15" fillId="16" borderId="2" xfId="2" applyFont="1" applyFill="1" applyBorder="1" applyAlignment="1" applyProtection="1">
      <alignment horizontal="center" vertical="center"/>
      <protection locked="0"/>
    </xf>
    <xf numFmtId="0" fontId="0" fillId="2" borderId="3" xfId="0" applyFill="1" applyBorder="1" applyAlignment="1">
      <alignment horizontal="center" vertical="center"/>
    </xf>
    <xf numFmtId="49" fontId="40" fillId="2" borderId="2" xfId="0" applyNumberFormat="1" applyFont="1" applyFill="1" applyBorder="1" applyAlignment="1" applyProtection="1">
      <alignment horizontal="center" vertical="center"/>
      <protection locked="0"/>
    </xf>
    <xf numFmtId="49" fontId="86" fillId="2" borderId="4" xfId="0" applyNumberFormat="1" applyFont="1" applyFill="1" applyBorder="1" applyAlignment="1" applyProtection="1">
      <alignment horizontal="center" vertical="center"/>
      <protection locked="0"/>
    </xf>
    <xf numFmtId="49" fontId="86" fillId="2" borderId="6" xfId="0" applyNumberFormat="1" applyFont="1" applyFill="1" applyBorder="1" applyAlignment="1" applyProtection="1">
      <alignment horizontal="center" vertical="center"/>
      <protection locked="0"/>
    </xf>
    <xf numFmtId="0" fontId="87" fillId="2" borderId="4" xfId="0" applyFont="1" applyFill="1" applyBorder="1" applyAlignment="1">
      <alignment horizontal="center" vertical="center"/>
    </xf>
    <xf numFmtId="0" fontId="87" fillId="2" borderId="6" xfId="0" applyFont="1" applyFill="1" applyBorder="1" applyAlignment="1">
      <alignment horizontal="center" vertical="center"/>
    </xf>
    <xf numFmtId="0" fontId="34" fillId="9" borderId="4" xfId="2" applyFont="1" applyFill="1" applyBorder="1" applyAlignment="1" applyProtection="1">
      <alignment horizontal="center" vertical="center"/>
      <protection locked="0"/>
    </xf>
    <xf numFmtId="0" fontId="34" fillId="9" borderId="6" xfId="2" applyFont="1" applyFill="1" applyBorder="1" applyAlignment="1" applyProtection="1">
      <alignment horizontal="center" vertical="center"/>
      <protection locked="0"/>
    </xf>
    <xf numFmtId="0" fontId="2" fillId="3" borderId="0" xfId="0" applyFont="1" applyFill="1" applyAlignment="1">
      <alignment horizontal="center" vertical="center"/>
    </xf>
    <xf numFmtId="0" fontId="4" fillId="3" borderId="0" xfId="0" applyFont="1" applyFill="1" applyAlignment="1">
      <alignment horizontal="center" vertical="center"/>
    </xf>
    <xf numFmtId="0" fontId="6" fillId="3" borderId="0" xfId="0" applyFont="1" applyFill="1" applyAlignment="1">
      <alignment horizontal="center" vertical="center" wrapText="1"/>
    </xf>
    <xf numFmtId="0" fontId="25" fillId="2" borderId="0" xfId="0" applyFont="1" applyFill="1" applyProtection="1">
      <alignment vertical="center"/>
      <protection locked="0"/>
    </xf>
    <xf numFmtId="0" fontId="23" fillId="2" borderId="0" xfId="0" applyFont="1" applyFill="1" applyProtection="1">
      <alignment vertical="center"/>
      <protection locked="0"/>
    </xf>
    <xf numFmtId="0" fontId="86" fillId="2" borderId="2" xfId="2" applyFont="1" applyFill="1" applyBorder="1" applyAlignment="1" applyProtection="1">
      <alignment horizontal="center" vertical="center"/>
      <protection locked="0"/>
    </xf>
    <xf numFmtId="49" fontId="13" fillId="2" borderId="0" xfId="0" applyNumberFormat="1" applyFont="1" applyFill="1" applyAlignment="1" applyProtection="1">
      <alignment horizontal="left" vertical="center"/>
      <protection locked="0"/>
    </xf>
    <xf numFmtId="49" fontId="14" fillId="2" borderId="0" xfId="0" applyNumberFormat="1" applyFont="1" applyFill="1" applyAlignment="1" applyProtection="1">
      <alignment horizontal="center" vertical="center"/>
      <protection locked="0"/>
    </xf>
    <xf numFmtId="0" fontId="29" fillId="2" borderId="0" xfId="0" applyFont="1" applyFill="1" applyAlignment="1">
      <alignment horizontal="center" vertical="center"/>
    </xf>
    <xf numFmtId="176" fontId="20" fillId="2" borderId="2" xfId="0" applyNumberFormat="1" applyFont="1" applyFill="1" applyBorder="1" applyAlignment="1" applyProtection="1">
      <alignment horizontal="center" vertical="center"/>
      <protection locked="0"/>
    </xf>
    <xf numFmtId="0" fontId="24" fillId="2" borderId="4" xfId="2" applyFont="1" applyFill="1" applyBorder="1" applyAlignment="1" applyProtection="1">
      <alignment horizontal="center" vertical="center"/>
      <protection locked="0"/>
    </xf>
    <xf numFmtId="0" fontId="24" fillId="2" borderId="6" xfId="2" applyFont="1" applyFill="1" applyBorder="1" applyAlignment="1" applyProtection="1">
      <alignment horizontal="center" vertical="center"/>
      <protection locked="0"/>
    </xf>
    <xf numFmtId="177" fontId="24" fillId="2" borderId="4" xfId="2" applyNumberFormat="1" applyFont="1" applyFill="1" applyBorder="1" applyAlignment="1" applyProtection="1">
      <alignment horizontal="center" vertical="center"/>
      <protection locked="0"/>
    </xf>
    <xf numFmtId="177" fontId="24" fillId="2" borderId="6" xfId="2" applyNumberFormat="1" applyFont="1" applyFill="1" applyBorder="1" applyAlignment="1" applyProtection="1">
      <alignment horizontal="center" vertical="center"/>
      <protection locked="0"/>
    </xf>
    <xf numFmtId="0" fontId="0" fillId="2" borderId="0" xfId="0" applyFill="1" applyAlignment="1">
      <alignment horizontal="center" vertical="center"/>
    </xf>
    <xf numFmtId="0" fontId="24" fillId="2" borderId="0" xfId="2" applyFont="1" applyFill="1" applyBorder="1" applyAlignment="1" applyProtection="1">
      <alignment horizontal="center" vertical="center"/>
      <protection locked="0"/>
    </xf>
    <xf numFmtId="0" fontId="15" fillId="2" borderId="0" xfId="2" applyFont="1" applyFill="1" applyBorder="1" applyAlignment="1" applyProtection="1">
      <alignment horizontal="center" vertical="center"/>
      <protection locked="0"/>
    </xf>
    <xf numFmtId="177" fontId="24" fillId="2" borderId="2" xfId="2" applyNumberFormat="1" applyFont="1" applyFill="1" applyBorder="1" applyAlignment="1" applyProtection="1">
      <alignment horizontal="center" vertical="center"/>
      <protection locked="0"/>
    </xf>
    <xf numFmtId="176" fontId="22" fillId="2" borderId="2" xfId="0" applyNumberFormat="1" applyFont="1" applyFill="1" applyBorder="1" applyAlignment="1" applyProtection="1">
      <alignment horizontal="center" vertical="center"/>
      <protection locked="0"/>
    </xf>
    <xf numFmtId="49" fontId="22" fillId="2" borderId="0" xfId="0" applyNumberFormat="1" applyFont="1" applyFill="1" applyAlignment="1" applyProtection="1">
      <alignment horizontal="center" vertical="center"/>
      <protection locked="0"/>
    </xf>
    <xf numFmtId="0" fontId="24" fillId="2" borderId="2" xfId="2" applyFont="1" applyFill="1" applyBorder="1" applyAlignment="1" applyProtection="1">
      <alignment horizontal="center" vertical="center"/>
      <protection locked="0"/>
    </xf>
    <xf numFmtId="176" fontId="22" fillId="2" borderId="7" xfId="0" applyNumberFormat="1" applyFont="1" applyFill="1" applyBorder="1" applyAlignment="1" applyProtection="1">
      <alignment horizontal="left" vertical="center"/>
      <protection locked="0"/>
    </xf>
    <xf numFmtId="176" fontId="0" fillId="12" borderId="11" xfId="0" applyNumberFormat="1" applyFill="1" applyBorder="1" applyAlignment="1" applyProtection="1">
      <alignment horizontal="center" vertical="center"/>
      <protection locked="0"/>
    </xf>
    <xf numFmtId="176" fontId="22" fillId="2" borderId="0" xfId="0" applyNumberFormat="1" applyFont="1" applyFill="1" applyAlignment="1" applyProtection="1">
      <alignment horizontal="left" vertical="top"/>
      <protection locked="0"/>
    </xf>
    <xf numFmtId="176" fontId="59" fillId="2" borderId="0" xfId="0" applyNumberFormat="1" applyFont="1" applyFill="1" applyAlignment="1" applyProtection="1">
      <alignment horizontal="left" vertical="center"/>
      <protection locked="0"/>
    </xf>
    <xf numFmtId="176" fontId="22" fillId="2" borderId="0" xfId="0" applyNumberFormat="1" applyFont="1" applyFill="1" applyAlignment="1" applyProtection="1">
      <alignment horizontal="left" vertical="center"/>
      <protection locked="0"/>
    </xf>
    <xf numFmtId="176" fontId="14" fillId="2" borderId="0" xfId="0" applyNumberFormat="1" applyFont="1" applyFill="1" applyAlignment="1" applyProtection="1">
      <alignment horizontal="center" vertical="center" wrapText="1"/>
      <protection locked="0"/>
    </xf>
    <xf numFmtId="176" fontId="7" fillId="2" borderId="4" xfId="0" applyNumberFormat="1" applyFont="1" applyFill="1" applyBorder="1" applyAlignment="1" applyProtection="1">
      <alignment horizontal="center" vertical="center"/>
      <protection locked="0"/>
    </xf>
    <xf numFmtId="176" fontId="7" fillId="2" borderId="6" xfId="0" applyNumberFormat="1" applyFont="1" applyFill="1" applyBorder="1" applyAlignment="1" applyProtection="1">
      <alignment horizontal="center" vertical="center"/>
      <protection locked="0"/>
    </xf>
    <xf numFmtId="176" fontId="13" fillId="2" borderId="0" xfId="0" applyNumberFormat="1" applyFont="1" applyFill="1" applyAlignment="1" applyProtection="1">
      <alignment horizontal="left" vertical="center"/>
      <protection locked="0"/>
    </xf>
    <xf numFmtId="176" fontId="14" fillId="10" borderId="0" xfId="0" applyNumberFormat="1" applyFont="1" applyFill="1" applyAlignment="1" applyProtection="1">
      <alignment horizontal="left" vertical="center"/>
      <protection locked="0"/>
    </xf>
    <xf numFmtId="176" fontId="7" fillId="2" borderId="19" xfId="0" applyNumberFormat="1" applyFont="1" applyFill="1" applyBorder="1" applyProtection="1">
      <alignment vertical="center"/>
      <protection locked="0"/>
    </xf>
    <xf numFmtId="176" fontId="7" fillId="2" borderId="22" xfId="0" applyNumberFormat="1" applyFont="1" applyFill="1" applyBorder="1" applyProtection="1">
      <alignment vertical="center"/>
      <protection locked="0"/>
    </xf>
    <xf numFmtId="176" fontId="7" fillId="2" borderId="19" xfId="0" applyNumberFormat="1" applyFont="1" applyFill="1" applyBorder="1" applyAlignment="1" applyProtection="1">
      <alignment vertical="center" wrapText="1"/>
      <protection locked="0"/>
    </xf>
    <xf numFmtId="176" fontId="7" fillId="2" borderId="22" xfId="0" applyNumberFormat="1" applyFont="1" applyFill="1" applyBorder="1" applyAlignment="1" applyProtection="1">
      <alignment vertical="center" wrapText="1"/>
      <protection locked="0"/>
    </xf>
    <xf numFmtId="176" fontId="14" fillId="2" borderId="19" xfId="0" applyNumberFormat="1" applyFont="1" applyFill="1" applyBorder="1" applyAlignment="1" applyProtection="1">
      <alignment horizontal="center" vertical="center" wrapText="1"/>
      <protection locked="0"/>
    </xf>
    <xf numFmtId="176" fontId="14" fillId="2" borderId="22" xfId="0" applyNumberFormat="1" applyFont="1" applyFill="1" applyBorder="1" applyAlignment="1" applyProtection="1">
      <alignment horizontal="center" vertical="center" wrapText="1"/>
      <protection locked="0"/>
    </xf>
    <xf numFmtId="176" fontId="2" fillId="3" borderId="0" xfId="0" applyNumberFormat="1" applyFont="1" applyFill="1" applyAlignment="1">
      <alignment horizontal="center" vertical="center"/>
    </xf>
    <xf numFmtId="176" fontId="4" fillId="3" borderId="0" xfId="0" applyNumberFormat="1" applyFont="1" applyFill="1" applyAlignment="1">
      <alignment horizontal="center" vertical="center"/>
    </xf>
    <xf numFmtId="176" fontId="6" fillId="3" borderId="0" xfId="0" applyNumberFormat="1" applyFont="1" applyFill="1" applyAlignment="1">
      <alignment horizontal="center" vertical="center" wrapText="1"/>
    </xf>
    <xf numFmtId="176" fontId="12" fillId="2" borderId="0" xfId="0" applyNumberFormat="1" applyFont="1" applyFill="1" applyAlignment="1" applyProtection="1">
      <alignment horizontal="left" vertical="center"/>
      <protection locked="0"/>
    </xf>
    <xf numFmtId="176" fontId="14" fillId="2" borderId="0" xfId="0" applyNumberFormat="1" applyFont="1" applyFill="1" applyAlignment="1" applyProtection="1">
      <alignment horizontal="center" vertical="center"/>
      <protection locked="0"/>
    </xf>
    <xf numFmtId="0" fontId="5" fillId="3" borderId="0" xfId="0" applyFont="1" applyFill="1" applyAlignment="1">
      <alignment horizontal="center" vertical="center"/>
    </xf>
  </cellXfs>
  <cellStyles count="6">
    <cellStyle name="常规" xfId="0" builtinId="0"/>
    <cellStyle name="适中" xfId="1" builtinId="28"/>
    <cellStyle name="输入" xfId="2" builtinId="20"/>
    <cellStyle name="着色 2" xfId="3" builtinId="33"/>
    <cellStyle name="着色 5" xfId="5" builtinId="45"/>
    <cellStyle name="着色 6" xfId="4" builtinId="49"/>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F3D9D9"/>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6">
    <xsd:schema xmlns:xsd="http://www.w3.org/2001/XMLSchema" xmlns="">
      <xsd:element nillable="true" name="IDBmodelinfo">
        <xsd:complexType>
          <xsd:sequence minOccurs="0">
            <xsd:element minOccurs="0" nillable="true" name="Lake" form="unqualified">
              <xsd:complexType>
                <xsd:sequence minOccurs="0">
                  <xsd:element minOccurs="0" nillable="true" type="xsd:integer" name="Z0" form="unqualified"/>
                  <xsd:element minOccurs="0" nillable="true" type="xsd:double" name="Qin" form="unqualified"/>
                  <xsd:element minOccurs="0" nillable="true" type="xsd:integer" name="Hr" form="unqualified"/>
                  <xsd:element minOccurs="0" nillable="true" type="xsd:integer" name="p1" form="unqualified"/>
                  <xsd:element minOccurs="0" nillable="true" type="xsd:double" name="p2" form="unqualified"/>
                  <xsd:element minOccurs="0" nillable="true" type="xsd:integer" name="p3" form="unqualified"/>
                  <xsd:element minOccurs="0" nillable="true" type="xsd:integer" name="h0" form="unqualified"/>
                  <xsd:element minOccurs="0" nillable="true" type="xsd:double" name="b0" form="unqualified"/>
                </xsd:sequence>
              </xsd:complexType>
            </xsd:element>
            <xsd:element minOccurs="0" nillable="true" name="Erosion" form="unqualified">
              <xsd:complexType>
                <xsd:sequence minOccurs="0">
                  <xsd:element minOccurs="0" nillable="true" type="xsd:integer" name="vc" form="unqualified"/>
                  <xsd:element minOccurs="0" nillable="true" type="xsd:double" name="a" form="unqualified"/>
                  <xsd:element minOccurs="0" nillable="true" type="xsd:integer" name="b" form="unqualified"/>
                  <xsd:element minOccurs="0" nillable="true" type="xsd:integer" name="tc" form="unqualified"/>
                  <xsd:element minOccurs="0" nillable="true" type="xsd:double" name="mq" form="unqualified"/>
                  <xsd:element minOccurs="0" nillable="true" type="xsd:integer" name="mb" form="unqualified"/>
                  <xsd:element minOccurs="0" nillable="true" type="xsd:integer" name="m" form="unqualified"/>
                </xsd:sequence>
              </xsd:complexType>
            </xsd:element>
            <xsd:element minOccurs="0" nillable="true" name="Enlarge" form="unqualified">
              <xsd:complexType>
                <xsd:sequence minOccurs="0">
                  <xsd:element minOccurs="0" nillable="true" type="xsd:integer" name="Coh" form="unqualified"/>
                  <xsd:element minOccurs="0" nillable="true" type="xsd:double" name="fai" form="unqualified"/>
                  <xsd:element minOccurs="0" nillable="true" type="xsd:integer" name="gamma" form="unqualified"/>
                  <xsd:element minOccurs="0" nillable="true" type="xsd:integer" name="beta1" form="unqualified"/>
                  <xsd:element minOccurs="0" nillable="true" type="xsd:double" name="m1" form="unqualified"/>
                  <xsd:element minOccurs="0" nillable="true" type="xsd:integer" name="m2" form="unqualified"/>
                  <xsd:element minOccurs="0" nillable="true" type="xsd:integer" name="d50" form="unqualified"/>
                  <xsd:element minOccurs="0" nillable="true" type="xsd:integer" name="density" form="unqualified"/>
                  <xsd:element minOccurs="0" nillable="true" type="xsd:integer" name="voidratio" form="unqualified"/>
                  <xsd:element minOccurs="0" nillable="true" type="xsd:integer" name="Gs" form="unqualified"/>
                  <xsd:element minOccurs="0" nillable="true" type="xsd:double" name="Len" form="unqualified"/>
                  <xsd:element minOccurs="0" nillable="true" type="xsd:integer" name="roughness" form="unqualified"/>
                </xsd:sequence>
              </xsd:complexType>
            </xsd:element>
          </xsd:sequence>
        </xsd:complexType>
      </xsd:element>
    </xsd:schema>
  </Schema>
  <Map ID="6" Name="IDBmodelinfo_映射" RootElement="IDBmodelinfo" SchemaID="Schema6" ShowImportExportValidationErrors="false" AutoFit="true" Append="false" PreserveSortAFLayout="true" PreserveFormat="true">
    <DataBinding FileBinding="true" ConnectionID="3" DataBindingLoadMode="1"/>
  </Map>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0"/>
    <c:plotArea>
      <c:layout>
        <c:manualLayout>
          <c:layoutTarget val="inner"/>
          <c:xMode val="edge"/>
          <c:yMode val="edge"/>
          <c:x val="0.13758787992010788"/>
          <c:y val="0.13268017202446097"/>
          <c:w val="0.82077976340064174"/>
          <c:h val="0.69318981686799963"/>
        </c:manualLayout>
      </c:layout>
      <c:scatterChart>
        <c:scatterStyle val="smoothMarker"/>
        <c:varyColors val="0"/>
        <c:ser>
          <c:idx val="0"/>
          <c:order val="0"/>
          <c:tx>
            <c:v>h-t</c:v>
          </c:tx>
          <c:spPr>
            <a:ln>
              <a:solidFill>
                <a:srgbClr val="0070C0"/>
              </a:solidFill>
            </a:ln>
          </c:spPr>
          <c:marker>
            <c:spPr>
              <a:ln>
                <a:solidFill>
                  <a:srgbClr val="0070C0"/>
                </a:solidFill>
              </a:ln>
            </c:spPr>
          </c:marker>
          <c:xVal>
            <c:numRef>
              <c:f>Calculation!$AJ$61:$AJ$209</c:f>
              <c:numCache>
                <c:formatCode>0.000_ </c:formatCode>
                <c:ptCount val="149"/>
                <c:pt idx="0">
                  <c:v>-2.1678099439353831E-6</c:v>
                </c:pt>
                <c:pt idx="1">
                  <c:v>2.4397480654515309E-2</c:v>
                </c:pt>
                <c:pt idx="2">
                  <c:v>4.7485719824327116E-2</c:v>
                </c:pt>
                <c:pt idx="3">
                  <c:v>6.9752207826035778E-2</c:v>
                </c:pt>
                <c:pt idx="4">
                  <c:v>9.1507409362086525E-2</c:v>
                </c:pt>
                <c:pt idx="5">
                  <c:v>0.11296144194939597</c:v>
                </c:pt>
                <c:pt idx="6">
                  <c:v>0.13426319100572209</c:v>
                </c:pt>
                <c:pt idx="7">
                  <c:v>0.15552205815786727</c:v>
                </c:pt>
                <c:pt idx="8">
                  <c:v>0.17682084165336276</c:v>
                </c:pt>
                <c:pt idx="9">
                  <c:v>0.19822376132308542</c:v>
                </c:pt>
                <c:pt idx="10">
                  <c:v>0.21978167097634452</c:v>
                </c:pt>
                <c:pt idx="11">
                  <c:v>0.24153556404880006</c:v>
                </c:pt>
                <c:pt idx="12">
                  <c:v>0.26351900228657421</c:v>
                </c:pt>
                <c:pt idx="13">
                  <c:v>0.28575984184876518</c:v>
                </c:pt>
                <c:pt idx="14">
                  <c:v>0.30828148770111818</c:v>
                </c:pt>
                <c:pt idx="15">
                  <c:v>0.33110382327139642</c:v>
                </c:pt>
                <c:pt idx="16">
                  <c:v>0.35424391156373136</c:v>
                </c:pt>
                <c:pt idx="17">
                  <c:v>0.3777165322608686</c:v>
                </c:pt>
                <c:pt idx="18">
                  <c:v>0.40153459905558642</c:v>
                </c:pt>
                <c:pt idx="19">
                  <c:v>0.42570948814232928</c:v>
                </c:pt>
                <c:pt idx="20">
                  <c:v>0.45025129987881979</c:v>
                </c:pt>
                <c:pt idx="21">
                  <c:v>0.47516906953146892</c:v>
                </c:pt>
                <c:pt idx="22">
                  <c:v>0.5004709387794688</c:v>
                </c:pt>
                <c:pt idx="23">
                  <c:v>0.52616429665753028</c:v>
                </c:pt>
                <c:pt idx="24">
                  <c:v>0.55225589647015005</c:v>
                </c:pt>
                <c:pt idx="25">
                  <c:v>0.57875195365029564</c:v>
                </c:pt>
                <c:pt idx="26">
                  <c:v>0.60565822838793515</c:v>
                </c:pt>
                <c:pt idx="27">
                  <c:v>0.63298009600013938</c:v>
                </c:pt>
                <c:pt idx="28">
                  <c:v>0.66072260737264532</c:v>
                </c:pt>
                <c:pt idx="29">
                  <c:v>0.68889054131547356</c:v>
                </c:pt>
                <c:pt idx="30">
                  <c:v>0.71748845030187847</c:v>
                </c:pt>
                <c:pt idx="31">
                  <c:v>0.74652070077153132</c:v>
                </c:pt>
                <c:pt idx="32">
                  <c:v>0.77599150895430102</c:v>
                </c:pt>
                <c:pt idx="33">
                  <c:v>0.80590497299498176</c:v>
                </c:pt>
                <c:pt idx="34">
                  <c:v>0.83626510202035453</c:v>
                </c:pt>
                <c:pt idx="35">
                  <c:v>0.86707584267970961</c:v>
                </c:pt>
                <c:pt idx="36">
                  <c:v>0.8983411036019181</c:v>
                </c:pt>
                <c:pt idx="37">
                  <c:v>0.93006477814161581</c:v>
                </c:pt>
                <c:pt idx="38">
                  <c:v>0.9622507657302557</c:v>
                </c:pt>
                <c:pt idx="39">
                  <c:v>0.99490299210205713</c:v>
                </c:pt>
                <c:pt idx="40">
                  <c:v>1.0280254286277914</c:v>
                </c:pt>
                <c:pt idx="41">
                  <c:v>1.0616221109595381</c:v>
                </c:pt>
                <c:pt idx="42">
                  <c:v>1.095697157165358</c:v>
                </c:pt>
                <c:pt idx="43">
                  <c:v>1.1302547855135199</c:v>
                </c:pt>
                <c:pt idx="44">
                  <c:v>1.1652993320505121</c:v>
                </c:pt>
                <c:pt idx="45">
                  <c:v>1.2008352681049232</c:v>
                </c:pt>
                <c:pt idx="46">
                  <c:v>1.2368672178400633</c:v>
                </c:pt>
                <c:pt idx="47">
                  <c:v>1.273399975971286</c:v>
                </c:pt>
                <c:pt idx="48">
                  <c:v>1.310438525759267</c:v>
                </c:pt>
                <c:pt idx="49">
                  <c:v>1.3479880573876379</c:v>
                </c:pt>
                <c:pt idx="50">
                  <c:v>1.386053986832279</c:v>
                </c:pt>
                <c:pt idx="51">
                  <c:v>1.4246419753300676</c:v>
                </c:pt>
                <c:pt idx="52">
                  <c:v>1.4637579495568982</c:v>
                </c:pt>
                <c:pt idx="53">
                  <c:v>1.5034081226283404</c:v>
                </c:pt>
                <c:pt idx="54">
                  <c:v>1.5435990160412985</c:v>
                </c:pt>
                <c:pt idx="55">
                  <c:v>1.5843374826816248</c:v>
                </c:pt>
                <c:pt idx="56">
                  <c:v>1.6256307310307698</c:v>
                </c:pt>
                <c:pt idx="57">
                  <c:v>1.6674863507144246</c:v>
                </c:pt>
                <c:pt idx="58">
                  <c:v>1.7099123395477982</c:v>
                </c:pt>
                <c:pt idx="59">
                  <c:v>1.7529171322458947</c:v>
                </c:pt>
                <c:pt idx="60">
                  <c:v>1.796509630983069</c:v>
                </c:pt>
                <c:pt idx="61">
                  <c:v>1.840699238004627</c:v>
                </c:pt>
                <c:pt idx="62">
                  <c:v>1.8854958905144659</c:v>
                </c:pt>
                <c:pt idx="63">
                  <c:v>1.9309100980872222</c:v>
                </c:pt>
                <c:pt idx="64">
                  <c:v>1.9769529828815917</c:v>
                </c:pt>
                <c:pt idx="65">
                  <c:v>2.0236363229637937</c:v>
                </c:pt>
                <c:pt idx="66">
                  <c:v>2.0709725990874466</c:v>
                </c:pt>
                <c:pt idx="67">
                  <c:v>2.1189750453190515</c:v>
                </c:pt>
                <c:pt idx="68">
                  <c:v>2.1676577039477483</c:v>
                </c:pt>
                <c:pt idx="69">
                  <c:v>2.2170354851753475</c:v>
                </c:pt>
                <c:pt idx="70">
                  <c:v>2.2671242321489036</c:v>
                </c:pt>
                <c:pt idx="71">
                  <c:v>2.3179407919751842</c:v>
                </c:pt>
                <c:pt idx="72">
                  <c:v>2.3695030934460468</c:v>
                </c:pt>
                <c:pt idx="73">
                  <c:v>2.4218302323085199</c:v>
                </c:pt>
                <c:pt idx="74">
                  <c:v>2.4749425650360801</c:v>
                </c:pt>
                <c:pt idx="75">
                  <c:v>2.5288618122017015</c:v>
                </c:pt>
                <c:pt idx="76">
                  <c:v>2.5836111727232969</c:v>
                </c:pt>
                <c:pt idx="77">
                  <c:v>2.6392154504532552</c:v>
                </c:pt>
                <c:pt idx="78">
                  <c:v>2.695701194822604</c:v>
                </c:pt>
                <c:pt idx="79">
                  <c:v>2.7388290831098101</c:v>
                </c:pt>
                <c:pt idx="80">
                  <c:v>2.7824877739084064</c:v>
                </c:pt>
                <c:pt idx="81">
                  <c:v>2.8266901401916837</c:v>
                </c:pt>
                <c:pt idx="82">
                  <c:v>2.8714506655367198</c:v>
                </c:pt>
                <c:pt idx="83">
                  <c:v>2.9167846611712829</c:v>
                </c:pt>
                <c:pt idx="84">
                  <c:v>2.9627083284993749</c:v>
                </c:pt>
                <c:pt idx="85">
                  <c:v>3.0092388271779313</c:v>
                </c:pt>
                <c:pt idx="86">
                  <c:v>3.0563943500364728</c:v>
                </c:pt>
                <c:pt idx="87">
                  <c:v>3.1041942057042076</c:v>
                </c:pt>
                <c:pt idx="88">
                  <c:v>3.1526589099413971</c:v>
                </c:pt>
                <c:pt idx="89">
                  <c:v>3.2018102868273317</c:v>
                </c:pt>
                <c:pt idx="90">
                  <c:v>3.2516715811416486</c:v>
                </c:pt>
                <c:pt idx="91">
                  <c:v>3.3022675834950066</c:v>
                </c:pt>
                <c:pt idx="92">
                  <c:v>3.3536247700266819</c:v>
                </c:pt>
                <c:pt idx="93">
                  <c:v>3.4057714588006607</c:v>
                </c:pt>
                <c:pt idx="94">
                  <c:v>3.4587379854096367</c:v>
                </c:pt>
                <c:pt idx="95">
                  <c:v>3.5125569007538688</c:v>
                </c:pt>
                <c:pt idx="96">
                  <c:v>3.567263194518</c:v>
                </c:pt>
                <c:pt idx="97">
                  <c:v>3.6228945485491661</c:v>
                </c:pt>
                <c:pt idx="98">
                  <c:v>3.6794916251756611</c:v>
                </c:pt>
                <c:pt idx="99">
                  <c:v>3.7370983965389972</c:v>
                </c:pt>
                <c:pt idx="100">
                  <c:v>3.795762522298249</c:v>
                </c:pt>
                <c:pt idx="101">
                  <c:v>3.8555357846756571</c:v>
                </c:pt>
                <c:pt idx="102">
                  <c:v>3.896365386855833</c:v>
                </c:pt>
                <c:pt idx="103">
                  <c:v>3.9377516731247457</c:v>
                </c:pt>
                <c:pt idx="104">
                  <c:v>3.9797058474598805</c:v>
                </c:pt>
                <c:pt idx="105">
                  <c:v>4.0222490436794924</c:v>
                </c:pt>
                <c:pt idx="106">
                  <c:v>4.0654037792034812</c:v>
                </c:pt>
                <c:pt idx="107">
                  <c:v>4.1091941022163043</c:v>
                </c:pt>
                <c:pt idx="108">
                  <c:v>4.1536457390827541</c:v>
                </c:pt>
                <c:pt idx="109">
                  <c:v>4.1987862605773376</c:v>
                </c:pt>
                <c:pt idx="110">
                  <c:v>4.2446452699022057</c:v>
                </c:pt>
                <c:pt idx="111">
                  <c:v>4.2912546160843466</c:v>
                </c:pt>
                <c:pt idx="112">
                  <c:v>4.3386486370626702</c:v>
                </c:pt>
                <c:pt idx="113">
                  <c:v>4.3868644376667687</c:v>
                </c:pt>
                <c:pt idx="114">
                  <c:v>4.4359422088000109</c:v>
                </c:pt>
                <c:pt idx="115">
                  <c:v>4.4859255955324899</c:v>
                </c:pt>
                <c:pt idx="116">
                  <c:v>4.5368621235692252</c:v>
                </c:pt>
                <c:pt idx="117">
                  <c:v>4.5888036957980853</c:v>
                </c:pt>
                <c:pt idx="118">
                  <c:v>4.641807173494402</c:v>
                </c:pt>
                <c:pt idx="119">
                  <c:v>4.6959350604750316</c:v>
                </c:pt>
                <c:pt idx="120">
                  <c:v>4.751256313345662</c:v>
                </c:pt>
                <c:pt idx="121">
                  <c:v>4.8078473073798813</c:v>
                </c:pt>
                <c:pt idx="122">
                  <c:v>4.8657929960875652</c:v>
                </c:pt>
                <c:pt idx="123">
                  <c:v>4.9251883140078787</c:v>
                </c:pt>
                <c:pt idx="124">
                  <c:v>4.9861398879170675</c:v>
                </c:pt>
                <c:pt idx="125">
                  <c:v>5.0487681432791236</c:v>
                </c:pt>
                <c:pt idx="126">
                  <c:v>5.1132099231114001</c:v>
                </c:pt>
                <c:pt idx="127">
                  <c:v>5.1796217796702395</c:v>
                </c:pt>
                <c:pt idx="128">
                  <c:v>5.2145330125621028</c:v>
                </c:pt>
                <c:pt idx="129">
                  <c:v>5.2501252197509221</c:v>
                </c:pt>
                <c:pt idx="130">
                  <c:v>5.2863546206053815</c:v>
                </c:pt>
                <c:pt idx="131">
                  <c:v>5.3232553205476165</c:v>
                </c:pt>
                <c:pt idx="132">
                  <c:v>5.3608641466664393</c:v>
                </c:pt>
                <c:pt idx="133">
                  <c:v>5.3992214303889661</c:v>
                </c:pt>
                <c:pt idx="134">
                  <c:v>5.4383714885753696</c:v>
                </c:pt>
                <c:pt idx="135">
                  <c:v>5.4783631954320793</c:v>
                </c:pt>
                <c:pt idx="136">
                  <c:v>5.5192506640685925</c:v>
                </c:pt>
                <c:pt idx="137">
                  <c:v>5.5610940644590796</c:v>
                </c:pt>
                <c:pt idx="138">
                  <c:v>5.6039606126042489</c:v>
                </c:pt>
                <c:pt idx="139">
                  <c:v>5.6479257766522508</c:v>
                </c:pt>
                <c:pt idx="140">
                  <c:v>5.6930747608764918</c:v>
                </c:pt>
                <c:pt idx="141">
                  <c:v>5.7395043496165465</c:v>
                </c:pt>
                <c:pt idx="142">
                  <c:v>5.7873252234697645</c:v>
                </c:pt>
                <c:pt idx="143">
                  <c:v>5.8366649037213367</c:v>
                </c:pt>
                <c:pt idx="144">
                  <c:v>5.8876715454914352</c:v>
                </c:pt>
                <c:pt idx="145">
                  <c:v>5.9397828136762119</c:v>
                </c:pt>
                <c:pt idx="146">
                  <c:v>5.9930786960187179</c:v>
                </c:pt>
                <c:pt idx="147">
                  <c:v>6.0476392462860176</c:v>
                </c:pt>
                <c:pt idx="148">
                  <c:v>6.1035543051234464</c:v>
                </c:pt>
              </c:numCache>
            </c:numRef>
          </c:xVal>
          <c:yVal>
            <c:numRef>
              <c:f>Calculation!$B$61:$B$209</c:f>
              <c:numCache>
                <c:formatCode>0.000_ </c:formatCode>
                <c:ptCount val="149"/>
                <c:pt idx="0">
                  <c:v>2262.8200000000002</c:v>
                </c:pt>
                <c:pt idx="1">
                  <c:v>2262.116989496285</c:v>
                </c:pt>
                <c:pt idx="2">
                  <c:v>2262.1185169149348</c:v>
                </c:pt>
                <c:pt idx="3">
                  <c:v>2262.1199688928396</c:v>
                </c:pt>
                <c:pt idx="4">
                  <c:v>2262.1213653592349</c:v>
                </c:pt>
                <c:pt idx="5">
                  <c:v>2262.1227254445926</c:v>
                </c:pt>
                <c:pt idx="6">
                  <c:v>2262.1240618153415</c:v>
                </c:pt>
                <c:pt idx="7">
                  <c:v>2262.1253831484205</c:v>
                </c:pt>
                <c:pt idx="8">
                  <c:v>2262.1266955016376</c:v>
                </c:pt>
                <c:pt idx="9">
                  <c:v>2262.1280031196088</c:v>
                </c:pt>
                <c:pt idx="10">
                  <c:v>2262.1293089301735</c:v>
                </c:pt>
                <c:pt idx="11">
                  <c:v>2262.130614861042</c:v>
                </c:pt>
                <c:pt idx="12">
                  <c:v>2262.1319220468818</c:v>
                </c:pt>
                <c:pt idx="13">
                  <c:v>2262.1332309668055</c:v>
                </c:pt>
                <c:pt idx="14">
                  <c:v>2262.134541535996</c:v>
                </c:pt>
                <c:pt idx="15">
                  <c:v>2262.1358531660831</c:v>
                </c:pt>
                <c:pt idx="16">
                  <c:v>2262.1371648035538</c:v>
                </c:pt>
                <c:pt idx="17">
                  <c:v>2262.1384749522554</c:v>
                </c:pt>
                <c:pt idx="18">
                  <c:v>2262.139781684029</c:v>
                </c:pt>
                <c:pt idx="19">
                  <c:v>2262.141082640228</c:v>
                </c:pt>
                <c:pt idx="20">
                  <c:v>2262.1423750260255</c:v>
                </c:pt>
                <c:pt idx="21">
                  <c:v>2262.1436555988453</c:v>
                </c:pt>
                <c:pt idx="22">
                  <c:v>2262.144920651861</c:v>
                </c:pt>
                <c:pt idx="23">
                  <c:v>2262.1461659932384</c:v>
                </c:pt>
                <c:pt idx="24">
                  <c:v>2262.1473869216011</c:v>
                </c:pt>
                <c:pt idx="25">
                  <c:v>2262.1485781980596</c:v>
                </c:pt>
                <c:pt idx="26">
                  <c:v>2262.1497340150395</c:v>
                </c:pt>
                <c:pt idx="27">
                  <c:v>2262.150847962072</c:v>
                </c:pt>
                <c:pt idx="28">
                  <c:v>2262.151912988646</c:v>
                </c:pt>
                <c:pt idx="29">
                  <c:v>2262.152921364177</c:v>
                </c:pt>
                <c:pt idx="30">
                  <c:v>2262.1538646351109</c:v>
                </c:pt>
                <c:pt idx="31">
                  <c:v>2262.1547335791502</c:v>
                </c:pt>
                <c:pt idx="32">
                  <c:v>2262.155518156565</c:v>
                </c:pt>
                <c:pt idx="33">
                  <c:v>2262.1562074585272</c:v>
                </c:pt>
                <c:pt idx="34">
                  <c:v>2262.1567896523884</c:v>
                </c:pt>
                <c:pt idx="35">
                  <c:v>2262.157251923797</c:v>
                </c:pt>
                <c:pt idx="36">
                  <c:v>2262.1575804155432</c:v>
                </c:pt>
                <c:pt idx="37">
                  <c:v>2262.1577601629892</c:v>
                </c:pt>
                <c:pt idx="38">
                  <c:v>2262.1577750259321</c:v>
                </c:pt>
                <c:pt idx="39">
                  <c:v>2262.1576076167289</c:v>
                </c:pt>
                <c:pt idx="40">
                  <c:v>2262.1572392244839</c:v>
                </c:pt>
                <c:pt idx="41">
                  <c:v>2262.1566497350909</c:v>
                </c:pt>
                <c:pt idx="42">
                  <c:v>2262.1558175468899</c:v>
                </c:pt>
                <c:pt idx="43">
                  <c:v>2262.1547194816771</c:v>
                </c:pt>
                <c:pt idx="44">
                  <c:v>2262.1533306907836</c:v>
                </c:pt>
                <c:pt idx="45">
                  <c:v>2262.1516245559028</c:v>
                </c:pt>
                <c:pt idx="46">
                  <c:v>2262.1495725843233</c:v>
                </c:pt>
                <c:pt idx="47">
                  <c:v>2262.147144298182</c:v>
                </c:pt>
                <c:pt idx="48">
                  <c:v>2262.1443071173162</c:v>
                </c:pt>
                <c:pt idx="49">
                  <c:v>2262.1410262352551</c:v>
                </c:pt>
                <c:pt idx="50">
                  <c:v>2262.1372644878375</c:v>
                </c:pt>
                <c:pt idx="51">
                  <c:v>2262.1329822138969</c:v>
                </c:pt>
                <c:pt idx="52">
                  <c:v>2262.1281371073933</c:v>
                </c:pt>
                <c:pt idx="53">
                  <c:v>2262.1226840603103</c:v>
                </c:pt>
                <c:pt idx="54">
                  <c:v>2262.1165749955585</c:v>
                </c:pt>
                <c:pt idx="55">
                  <c:v>2262.1097586890564</c:v>
                </c:pt>
                <c:pt idx="56">
                  <c:v>2262.102180580061</c:v>
                </c:pt>
                <c:pt idx="57">
                  <c:v>2262.0937825687242</c:v>
                </c:pt>
                <c:pt idx="58">
                  <c:v>2262.0845027997407</c:v>
                </c:pt>
                <c:pt idx="59">
                  <c:v>2262.0742754308221</c:v>
                </c:pt>
                <c:pt idx="60">
                  <c:v>2262.0630303845942</c:v>
                </c:pt>
                <c:pt idx="61">
                  <c:v>2262.0506930823508</c:v>
                </c:pt>
                <c:pt idx="62">
                  <c:v>2262.0371841579149</c:v>
                </c:pt>
                <c:pt idx="63">
                  <c:v>2262.0224191496563</c:v>
                </c:pt>
                <c:pt idx="64">
                  <c:v>2262.0063081684748</c:v>
                </c:pt>
                <c:pt idx="65">
                  <c:v>2261.9887555392957</c:v>
                </c:pt>
                <c:pt idx="66">
                  <c:v>2261.9696594133197</c:v>
                </c:pt>
                <c:pt idx="67">
                  <c:v>2261.9489113479181</c:v>
                </c:pt>
                <c:pt idx="68">
                  <c:v>2261.9263958506658</c:v>
                </c:pt>
                <c:pt idx="69">
                  <c:v>2261.9019898835531</c:v>
                </c:pt>
                <c:pt idx="70">
                  <c:v>2261.8755623228749</c:v>
                </c:pt>
                <c:pt idx="71">
                  <c:v>2261.8469733696934</c:v>
                </c:pt>
                <c:pt idx="72">
                  <c:v>2261.8160739050627</c:v>
                </c:pt>
                <c:pt idx="73">
                  <c:v>2261.7827047833675</c:v>
                </c:pt>
                <c:pt idx="74">
                  <c:v>2261.746696056181</c:v>
                </c:pt>
                <c:pt idx="75">
                  <c:v>2261.7078661179075</c:v>
                </c:pt>
                <c:pt idx="76">
                  <c:v>2261.6660207631639</c:v>
                </c:pt>
                <c:pt idx="77">
                  <c:v>2261.6209521442861</c:v>
                </c:pt>
                <c:pt idx="78">
                  <c:v>2261.5724376155117</c:v>
                </c:pt>
                <c:pt idx="79">
                  <c:v>2261.5202384481959</c:v>
                </c:pt>
                <c:pt idx="80">
                  <c:v>2261.4782211277211</c:v>
                </c:pt>
                <c:pt idx="81">
                  <c:v>2261.433838239227</c:v>
                </c:pt>
                <c:pt idx="82">
                  <c:v>2261.3869736583456</c:v>
                </c:pt>
                <c:pt idx="83">
                  <c:v>2261.3374966540709</c:v>
                </c:pt>
                <c:pt idx="84">
                  <c:v>2261.2852688889711</c:v>
                </c:pt>
                <c:pt idx="85">
                  <c:v>2261.2301438472896</c:v>
                </c:pt>
                <c:pt idx="86">
                  <c:v>2261.171966212089</c:v>
                </c:pt>
                <c:pt idx="87">
                  <c:v>2261.1105711797204</c:v>
                </c:pt>
                <c:pt idx="88">
                  <c:v>2261.0457837037011</c:v>
                </c:pt>
                <c:pt idx="89">
                  <c:v>2260.9774176588867</c:v>
                </c:pt>
                <c:pt idx="90">
                  <c:v>2260.9052749153825</c:v>
                </c:pt>
                <c:pt idx="91">
                  <c:v>2260.8291443099674</c:v>
                </c:pt>
                <c:pt idx="92">
                  <c:v>2260.7488005007867</c:v>
                </c:pt>
                <c:pt idx="93">
                  <c:v>2260.6640026886807</c:v>
                </c:pt>
                <c:pt idx="94">
                  <c:v>2260.5744931856407</c:v>
                </c:pt>
                <c:pt idx="95">
                  <c:v>2260.4799958074291</c:v>
                </c:pt>
                <c:pt idx="96">
                  <c:v>2260.3802140632092</c:v>
                </c:pt>
                <c:pt idx="97">
                  <c:v>2260.2748291099447</c:v>
                </c:pt>
                <c:pt idx="98">
                  <c:v>2260.1634974331</c:v>
                </c:pt>
                <c:pt idx="99">
                  <c:v>2260.0458482075323</c:v>
                </c:pt>
                <c:pt idx="100">
                  <c:v>2259.9214802829952</c:v>
                </c:pt>
                <c:pt idx="101">
                  <c:v>2259.7899587269176</c:v>
                </c:pt>
                <c:pt idx="102">
                  <c:v>2259.6508108423859</c:v>
                </c:pt>
                <c:pt idx="103">
                  <c:v>2259.5524471605968</c:v>
                </c:pt>
                <c:pt idx="104">
                  <c:v>2259.450135827909</c:v>
                </c:pt>
                <c:pt idx="105">
                  <c:v>2259.3437739347537</c:v>
                </c:pt>
                <c:pt idx="106">
                  <c:v>2259.2331685077311</c:v>
                </c:pt>
                <c:pt idx="107">
                  <c:v>2259.1181139031296</c:v>
                </c:pt>
                <c:pt idx="108">
                  <c:v>2258.9983904616747</c:v>
                </c:pt>
                <c:pt idx="109">
                  <c:v>2258.8737631595186</c:v>
                </c:pt>
                <c:pt idx="110">
                  <c:v>2258.7439800870993</c:v>
                </c:pt>
                <c:pt idx="111">
                  <c:v>2258.6087707286465</c:v>
                </c:pt>
                <c:pt idx="112">
                  <c:v>2258.4678440094854</c:v>
                </c:pt>
                <c:pt idx="113">
                  <c:v>2258.3208860717073</c:v>
                </c:pt>
                <c:pt idx="114">
                  <c:v>2258.1675577306169</c:v>
                </c:pt>
                <c:pt idx="115">
                  <c:v>2258.00749155421</c:v>
                </c:pt>
                <c:pt idx="116">
                  <c:v>2257.8402884951956</c:v>
                </c:pt>
                <c:pt idx="117">
                  <c:v>2257.6655139889726</c:v>
                </c:pt>
                <c:pt idx="118">
                  <c:v>2257.4826934104935</c:v>
                </c:pt>
                <c:pt idx="119">
                  <c:v>2257.2913067566783</c:v>
                </c:pt>
                <c:pt idx="120">
                  <c:v>2257.0907823870421</c:v>
                </c:pt>
                <c:pt idx="121">
                  <c:v>2256.8804896108404</c:v>
                </c:pt>
                <c:pt idx="122">
                  <c:v>2256.6597298505403</c:v>
                </c:pt>
                <c:pt idx="123">
                  <c:v>2256.4277260335029</c:v>
                </c:pt>
                <c:pt idx="124">
                  <c:v>2256.1836097587902</c:v>
                </c:pt>
                <c:pt idx="125">
                  <c:v>2255.9264056428178</c:v>
                </c:pt>
                <c:pt idx="126">
                  <c:v>2255.6550120496672</c:v>
                </c:pt>
                <c:pt idx="127">
                  <c:v>2255.3681771343495</c:v>
                </c:pt>
                <c:pt idx="128">
                  <c:v>2255.0644687318868</c:v>
                </c:pt>
                <c:pt idx="129">
                  <c:v>2254.9008667142934</c:v>
                </c:pt>
                <c:pt idx="130">
                  <c:v>2254.731344674849</c:v>
                </c:pt>
                <c:pt idx="131">
                  <c:v>2254.556300597174</c:v>
                </c:pt>
                <c:pt idx="132">
                  <c:v>2254.3754225619623</c:v>
                </c:pt>
                <c:pt idx="133">
                  <c:v>2254.1883737436237</c:v>
                </c:pt>
                <c:pt idx="134">
                  <c:v>2253.994785263948</c:v>
                </c:pt>
                <c:pt idx="135">
                  <c:v>2253.7942517922761</c:v>
                </c:pt>
                <c:pt idx="136">
                  <c:v>2253.5863263152269</c:v>
                </c:pt>
                <c:pt idx="137">
                  <c:v>2253.3705139037761</c:v>
                </c:pt>
                <c:pt idx="138">
                  <c:v>2253.1462642329807</c:v>
                </c:pt>
                <c:pt idx="139">
                  <c:v>2252.9129625361729</c:v>
                </c:pt>
                <c:pt idx="140">
                  <c:v>2252.6699185752054</c:v>
                </c:pt>
                <c:pt idx="141">
                  <c:v>2252.4163530698906</c:v>
                </c:pt>
                <c:pt idx="142">
                  <c:v>2252.151380835865</c:v>
                </c:pt>
                <c:pt idx="143">
                  <c:v>2251.8739896041288</c:v>
                </c:pt>
                <c:pt idx="144">
                  <c:v>2251.5830130959348</c:v>
                </c:pt>
                <c:pt idx="145">
                  <c:v>2251.2770963370172</c:v>
                </c:pt>
                <c:pt idx="146">
                  <c:v>2250.9613704609528</c:v>
                </c:pt>
                <c:pt idx="147">
                  <c:v>2250.6351034177637</c:v>
                </c:pt>
                <c:pt idx="148">
                  <c:v>2250.2975623491943</c:v>
                </c:pt>
              </c:numCache>
            </c:numRef>
          </c:yVal>
          <c:smooth val="1"/>
          <c:extLst>
            <c:ext xmlns:c16="http://schemas.microsoft.com/office/drawing/2014/chart" uri="{C3380CC4-5D6E-409C-BE32-E72D297353CC}">
              <c16:uniqueId val="{00000000-3B58-488B-BD6B-B07E28876376}"/>
            </c:ext>
          </c:extLst>
        </c:ser>
        <c:ser>
          <c:idx val="1"/>
          <c:order val="1"/>
          <c:tx>
            <c:v>z-t</c:v>
          </c:tx>
          <c:spPr>
            <a:ln>
              <a:solidFill>
                <a:srgbClr val="FF0000"/>
              </a:solidFill>
            </a:ln>
          </c:spPr>
          <c:marker>
            <c:symbol val="square"/>
            <c:size val="7"/>
            <c:spPr>
              <a:solidFill>
                <a:srgbClr val="FF0000"/>
              </a:solidFill>
              <a:ln>
                <a:solidFill>
                  <a:srgbClr val="FF0000"/>
                </a:solidFill>
              </a:ln>
            </c:spPr>
          </c:marker>
          <c:xVal>
            <c:numRef>
              <c:f>Calculation!$AJ$61:$AJ$209</c:f>
              <c:numCache>
                <c:formatCode>0.000_ </c:formatCode>
                <c:ptCount val="149"/>
                <c:pt idx="0">
                  <c:v>-2.1678099439353831E-6</c:v>
                </c:pt>
                <c:pt idx="1">
                  <c:v>2.4397480654515309E-2</c:v>
                </c:pt>
                <c:pt idx="2">
                  <c:v>4.7485719824327116E-2</c:v>
                </c:pt>
                <c:pt idx="3">
                  <c:v>6.9752207826035778E-2</c:v>
                </c:pt>
                <c:pt idx="4">
                  <c:v>9.1507409362086525E-2</c:v>
                </c:pt>
                <c:pt idx="5">
                  <c:v>0.11296144194939597</c:v>
                </c:pt>
                <c:pt idx="6">
                  <c:v>0.13426319100572209</c:v>
                </c:pt>
                <c:pt idx="7">
                  <c:v>0.15552205815786727</c:v>
                </c:pt>
                <c:pt idx="8">
                  <c:v>0.17682084165336276</c:v>
                </c:pt>
                <c:pt idx="9">
                  <c:v>0.19822376132308542</c:v>
                </c:pt>
                <c:pt idx="10">
                  <c:v>0.21978167097634452</c:v>
                </c:pt>
                <c:pt idx="11">
                  <c:v>0.24153556404880006</c:v>
                </c:pt>
                <c:pt idx="12">
                  <c:v>0.26351900228657421</c:v>
                </c:pt>
                <c:pt idx="13">
                  <c:v>0.28575984184876518</c:v>
                </c:pt>
                <c:pt idx="14">
                  <c:v>0.30828148770111818</c:v>
                </c:pt>
                <c:pt idx="15">
                  <c:v>0.33110382327139642</c:v>
                </c:pt>
                <c:pt idx="16">
                  <c:v>0.35424391156373136</c:v>
                </c:pt>
                <c:pt idx="17">
                  <c:v>0.3777165322608686</c:v>
                </c:pt>
                <c:pt idx="18">
                  <c:v>0.40153459905558642</c:v>
                </c:pt>
                <c:pt idx="19">
                  <c:v>0.42570948814232928</c:v>
                </c:pt>
                <c:pt idx="20">
                  <c:v>0.45025129987881979</c:v>
                </c:pt>
                <c:pt idx="21">
                  <c:v>0.47516906953146892</c:v>
                </c:pt>
                <c:pt idx="22">
                  <c:v>0.5004709387794688</c:v>
                </c:pt>
                <c:pt idx="23">
                  <c:v>0.52616429665753028</c:v>
                </c:pt>
                <c:pt idx="24">
                  <c:v>0.55225589647015005</c:v>
                </c:pt>
                <c:pt idx="25">
                  <c:v>0.57875195365029564</c:v>
                </c:pt>
                <c:pt idx="26">
                  <c:v>0.60565822838793515</c:v>
                </c:pt>
                <c:pt idx="27">
                  <c:v>0.63298009600013938</c:v>
                </c:pt>
                <c:pt idx="28">
                  <c:v>0.66072260737264532</c:v>
                </c:pt>
                <c:pt idx="29">
                  <c:v>0.68889054131547356</c:v>
                </c:pt>
                <c:pt idx="30">
                  <c:v>0.71748845030187847</c:v>
                </c:pt>
                <c:pt idx="31">
                  <c:v>0.74652070077153132</c:v>
                </c:pt>
                <c:pt idx="32">
                  <c:v>0.77599150895430102</c:v>
                </c:pt>
                <c:pt idx="33">
                  <c:v>0.80590497299498176</c:v>
                </c:pt>
                <c:pt idx="34">
                  <c:v>0.83626510202035453</c:v>
                </c:pt>
                <c:pt idx="35">
                  <c:v>0.86707584267970961</c:v>
                </c:pt>
                <c:pt idx="36">
                  <c:v>0.8983411036019181</c:v>
                </c:pt>
                <c:pt idx="37">
                  <c:v>0.93006477814161581</c:v>
                </c:pt>
                <c:pt idx="38">
                  <c:v>0.9622507657302557</c:v>
                </c:pt>
                <c:pt idx="39">
                  <c:v>0.99490299210205713</c:v>
                </c:pt>
                <c:pt idx="40">
                  <c:v>1.0280254286277914</c:v>
                </c:pt>
                <c:pt idx="41">
                  <c:v>1.0616221109595381</c:v>
                </c:pt>
                <c:pt idx="42">
                  <c:v>1.095697157165358</c:v>
                </c:pt>
                <c:pt idx="43">
                  <c:v>1.1302547855135199</c:v>
                </c:pt>
                <c:pt idx="44">
                  <c:v>1.1652993320505121</c:v>
                </c:pt>
                <c:pt idx="45">
                  <c:v>1.2008352681049232</c:v>
                </c:pt>
                <c:pt idx="46">
                  <c:v>1.2368672178400633</c:v>
                </c:pt>
                <c:pt idx="47">
                  <c:v>1.273399975971286</c:v>
                </c:pt>
                <c:pt idx="48">
                  <c:v>1.310438525759267</c:v>
                </c:pt>
                <c:pt idx="49">
                  <c:v>1.3479880573876379</c:v>
                </c:pt>
                <c:pt idx="50">
                  <c:v>1.386053986832279</c:v>
                </c:pt>
                <c:pt idx="51">
                  <c:v>1.4246419753300676</c:v>
                </c:pt>
                <c:pt idx="52">
                  <c:v>1.4637579495568982</c:v>
                </c:pt>
                <c:pt idx="53">
                  <c:v>1.5034081226283404</c:v>
                </c:pt>
                <c:pt idx="54">
                  <c:v>1.5435990160412985</c:v>
                </c:pt>
                <c:pt idx="55">
                  <c:v>1.5843374826816248</c:v>
                </c:pt>
                <c:pt idx="56">
                  <c:v>1.6256307310307698</c:v>
                </c:pt>
                <c:pt idx="57">
                  <c:v>1.6674863507144246</c:v>
                </c:pt>
                <c:pt idx="58">
                  <c:v>1.7099123395477982</c:v>
                </c:pt>
                <c:pt idx="59">
                  <c:v>1.7529171322458947</c:v>
                </c:pt>
                <c:pt idx="60">
                  <c:v>1.796509630983069</c:v>
                </c:pt>
                <c:pt idx="61">
                  <c:v>1.840699238004627</c:v>
                </c:pt>
                <c:pt idx="62">
                  <c:v>1.8854958905144659</c:v>
                </c:pt>
                <c:pt idx="63">
                  <c:v>1.9309100980872222</c:v>
                </c:pt>
                <c:pt idx="64">
                  <c:v>1.9769529828815917</c:v>
                </c:pt>
                <c:pt idx="65">
                  <c:v>2.0236363229637937</c:v>
                </c:pt>
                <c:pt idx="66">
                  <c:v>2.0709725990874466</c:v>
                </c:pt>
                <c:pt idx="67">
                  <c:v>2.1189750453190515</c:v>
                </c:pt>
                <c:pt idx="68">
                  <c:v>2.1676577039477483</c:v>
                </c:pt>
                <c:pt idx="69">
                  <c:v>2.2170354851753475</c:v>
                </c:pt>
                <c:pt idx="70">
                  <c:v>2.2671242321489036</c:v>
                </c:pt>
                <c:pt idx="71">
                  <c:v>2.3179407919751842</c:v>
                </c:pt>
                <c:pt idx="72">
                  <c:v>2.3695030934460468</c:v>
                </c:pt>
                <c:pt idx="73">
                  <c:v>2.4218302323085199</c:v>
                </c:pt>
                <c:pt idx="74">
                  <c:v>2.4749425650360801</c:v>
                </c:pt>
                <c:pt idx="75">
                  <c:v>2.5288618122017015</c:v>
                </c:pt>
                <c:pt idx="76">
                  <c:v>2.5836111727232969</c:v>
                </c:pt>
                <c:pt idx="77">
                  <c:v>2.6392154504532552</c:v>
                </c:pt>
                <c:pt idx="78">
                  <c:v>2.695701194822604</c:v>
                </c:pt>
                <c:pt idx="79">
                  <c:v>2.7388290831098101</c:v>
                </c:pt>
                <c:pt idx="80">
                  <c:v>2.7824877739084064</c:v>
                </c:pt>
                <c:pt idx="81">
                  <c:v>2.8266901401916837</c:v>
                </c:pt>
                <c:pt idx="82">
                  <c:v>2.8714506655367198</c:v>
                </c:pt>
                <c:pt idx="83">
                  <c:v>2.9167846611712829</c:v>
                </c:pt>
                <c:pt idx="84">
                  <c:v>2.9627083284993749</c:v>
                </c:pt>
                <c:pt idx="85">
                  <c:v>3.0092388271779313</c:v>
                </c:pt>
                <c:pt idx="86">
                  <c:v>3.0563943500364728</c:v>
                </c:pt>
                <c:pt idx="87">
                  <c:v>3.1041942057042076</c:v>
                </c:pt>
                <c:pt idx="88">
                  <c:v>3.1526589099413971</c:v>
                </c:pt>
                <c:pt idx="89">
                  <c:v>3.2018102868273317</c:v>
                </c:pt>
                <c:pt idx="90">
                  <c:v>3.2516715811416486</c:v>
                </c:pt>
                <c:pt idx="91">
                  <c:v>3.3022675834950066</c:v>
                </c:pt>
                <c:pt idx="92">
                  <c:v>3.3536247700266819</c:v>
                </c:pt>
                <c:pt idx="93">
                  <c:v>3.4057714588006607</c:v>
                </c:pt>
                <c:pt idx="94">
                  <c:v>3.4587379854096367</c:v>
                </c:pt>
                <c:pt idx="95">
                  <c:v>3.5125569007538688</c:v>
                </c:pt>
                <c:pt idx="96">
                  <c:v>3.567263194518</c:v>
                </c:pt>
                <c:pt idx="97">
                  <c:v>3.6228945485491661</c:v>
                </c:pt>
                <c:pt idx="98">
                  <c:v>3.6794916251756611</c:v>
                </c:pt>
                <c:pt idx="99">
                  <c:v>3.7370983965389972</c:v>
                </c:pt>
                <c:pt idx="100">
                  <c:v>3.795762522298249</c:v>
                </c:pt>
                <c:pt idx="101">
                  <c:v>3.8555357846756571</c:v>
                </c:pt>
                <c:pt idx="102">
                  <c:v>3.896365386855833</c:v>
                </c:pt>
                <c:pt idx="103">
                  <c:v>3.9377516731247457</c:v>
                </c:pt>
                <c:pt idx="104">
                  <c:v>3.9797058474598805</c:v>
                </c:pt>
                <c:pt idx="105">
                  <c:v>4.0222490436794924</c:v>
                </c:pt>
                <c:pt idx="106">
                  <c:v>4.0654037792034812</c:v>
                </c:pt>
                <c:pt idx="107">
                  <c:v>4.1091941022163043</c:v>
                </c:pt>
                <c:pt idx="108">
                  <c:v>4.1536457390827541</c:v>
                </c:pt>
                <c:pt idx="109">
                  <c:v>4.1987862605773376</c:v>
                </c:pt>
                <c:pt idx="110">
                  <c:v>4.2446452699022057</c:v>
                </c:pt>
                <c:pt idx="111">
                  <c:v>4.2912546160843466</c:v>
                </c:pt>
                <c:pt idx="112">
                  <c:v>4.3386486370626702</c:v>
                </c:pt>
                <c:pt idx="113">
                  <c:v>4.3868644376667687</c:v>
                </c:pt>
                <c:pt idx="114">
                  <c:v>4.4359422088000109</c:v>
                </c:pt>
                <c:pt idx="115">
                  <c:v>4.4859255955324899</c:v>
                </c:pt>
                <c:pt idx="116">
                  <c:v>4.5368621235692252</c:v>
                </c:pt>
                <c:pt idx="117">
                  <c:v>4.5888036957980853</c:v>
                </c:pt>
                <c:pt idx="118">
                  <c:v>4.641807173494402</c:v>
                </c:pt>
                <c:pt idx="119">
                  <c:v>4.6959350604750316</c:v>
                </c:pt>
                <c:pt idx="120">
                  <c:v>4.751256313345662</c:v>
                </c:pt>
                <c:pt idx="121">
                  <c:v>4.8078473073798813</c:v>
                </c:pt>
                <c:pt idx="122">
                  <c:v>4.8657929960875652</c:v>
                </c:pt>
                <c:pt idx="123">
                  <c:v>4.9251883140078787</c:v>
                </c:pt>
                <c:pt idx="124">
                  <c:v>4.9861398879170675</c:v>
                </c:pt>
                <c:pt idx="125">
                  <c:v>5.0487681432791236</c:v>
                </c:pt>
                <c:pt idx="126">
                  <c:v>5.1132099231114001</c:v>
                </c:pt>
                <c:pt idx="127">
                  <c:v>5.1796217796702395</c:v>
                </c:pt>
                <c:pt idx="128">
                  <c:v>5.2145330125621028</c:v>
                </c:pt>
                <c:pt idx="129">
                  <c:v>5.2501252197509221</c:v>
                </c:pt>
                <c:pt idx="130">
                  <c:v>5.2863546206053815</c:v>
                </c:pt>
                <c:pt idx="131">
                  <c:v>5.3232553205476165</c:v>
                </c:pt>
                <c:pt idx="132">
                  <c:v>5.3608641466664393</c:v>
                </c:pt>
                <c:pt idx="133">
                  <c:v>5.3992214303889661</c:v>
                </c:pt>
                <c:pt idx="134">
                  <c:v>5.4383714885753696</c:v>
                </c:pt>
                <c:pt idx="135">
                  <c:v>5.4783631954320793</c:v>
                </c:pt>
                <c:pt idx="136">
                  <c:v>5.5192506640685925</c:v>
                </c:pt>
                <c:pt idx="137">
                  <c:v>5.5610940644590796</c:v>
                </c:pt>
                <c:pt idx="138">
                  <c:v>5.6039606126042489</c:v>
                </c:pt>
                <c:pt idx="139">
                  <c:v>5.6479257766522508</c:v>
                </c:pt>
                <c:pt idx="140">
                  <c:v>5.6930747608764918</c:v>
                </c:pt>
                <c:pt idx="141">
                  <c:v>5.7395043496165465</c:v>
                </c:pt>
                <c:pt idx="142">
                  <c:v>5.7873252234697645</c:v>
                </c:pt>
                <c:pt idx="143">
                  <c:v>5.8366649037213367</c:v>
                </c:pt>
                <c:pt idx="144">
                  <c:v>5.8876715454914352</c:v>
                </c:pt>
                <c:pt idx="145">
                  <c:v>5.9397828136762119</c:v>
                </c:pt>
                <c:pt idx="146">
                  <c:v>5.9930786960187179</c:v>
                </c:pt>
                <c:pt idx="147">
                  <c:v>6.0476392462860176</c:v>
                </c:pt>
                <c:pt idx="148">
                  <c:v>6.1035543051234464</c:v>
                </c:pt>
              </c:numCache>
            </c:numRef>
          </c:xVal>
          <c:yVal>
            <c:numRef>
              <c:f>Calculation!$C$61:$C$209</c:f>
              <c:numCache>
                <c:formatCode>0.000_ </c:formatCode>
                <c:ptCount val="149"/>
                <c:pt idx="0">
                  <c:v>2261</c:v>
                </c:pt>
                <c:pt idx="1">
                  <c:v>2261.0000100000002</c:v>
                </c:pt>
                <c:pt idx="2">
                  <c:v>2260.8997639684289</c:v>
                </c:pt>
                <c:pt idx="3">
                  <c:v>2260.794948473279</c:v>
                </c:pt>
                <c:pt idx="4">
                  <c:v>2260.685580307465</c:v>
                </c:pt>
                <c:pt idx="5">
                  <c:v>2260.5716756198285</c:v>
                </c:pt>
                <c:pt idx="6">
                  <c:v>2260.4532442324107</c:v>
                </c:pt>
                <c:pt idx="7">
                  <c:v>2260.3302921000809</c:v>
                </c:pt>
                <c:pt idx="8">
                  <c:v>2260.2028226680463</c:v>
                </c:pt>
                <c:pt idx="9">
                  <c:v>2260.0708376666735</c:v>
                </c:pt>
                <c:pt idx="10">
                  <c:v>2259.934337598238</c:v>
                </c:pt>
                <c:pt idx="11">
                  <c:v>2259.7933220451255</c:v>
                </c:pt>
                <c:pt idx="12">
                  <c:v>2259.6477898695039</c:v>
                </c:pt>
                <c:pt idx="13">
                  <c:v>2259.4977393442832</c:v>
                </c:pt>
                <c:pt idx="14">
                  <c:v>2259.3431682389614</c:v>
                </c:pt>
                <c:pt idx="15">
                  <c:v>2259.1840738748733</c:v>
                </c:pt>
                <c:pt idx="16">
                  <c:v>2259.0204531590348</c:v>
                </c:pt>
                <c:pt idx="17">
                  <c:v>2258.85230260256</c:v>
                </c:pt>
                <c:pt idx="18">
                  <c:v>2258.6796183276379</c:v>
                </c:pt>
                <c:pt idx="19">
                  <c:v>2258.5023960657595</c:v>
                </c:pt>
                <c:pt idx="20">
                  <c:v>2258.3206311490617</c:v>
                </c:pt>
                <c:pt idx="21">
                  <c:v>2258.1343184960751</c:v>
                </c:pt>
                <c:pt idx="22">
                  <c:v>2257.9434525927973</c:v>
                </c:pt>
                <c:pt idx="23">
                  <c:v>2257.7480274697282</c:v>
                </c:pt>
                <c:pt idx="24">
                  <c:v>2257.5480366753291</c:v>
                </c:pt>
                <c:pt idx="25">
                  <c:v>2257.3434732462201</c:v>
                </c:pt>
                <c:pt idx="26">
                  <c:v>2257.1343296743348</c:v>
                </c:pt>
                <c:pt idx="27">
                  <c:v>2256.9205978711771</c:v>
                </c:pt>
                <c:pt idx="28">
                  <c:v>2256.7022691292677</c:v>
                </c:pt>
                <c:pt idx="29">
                  <c:v>2256.4793340808196</c:v>
                </c:pt>
                <c:pt idx="30">
                  <c:v>2256.2517826536514</c:v>
                </c:pt>
                <c:pt idx="31">
                  <c:v>2256.0196040243154</c:v>
                </c:pt>
                <c:pt idx="32">
                  <c:v>2255.7827865683944</c:v>
                </c:pt>
                <c:pt idx="33">
                  <c:v>2255.541317807897</c:v>
                </c:pt>
                <c:pt idx="34">
                  <c:v>2255.2951843556652</c:v>
                </c:pt>
                <c:pt idx="35">
                  <c:v>2255.0443718566862</c:v>
                </c:pt>
                <c:pt idx="36">
                  <c:v>2254.7888649261859</c:v>
                </c:pt>
                <c:pt idx="37">
                  <c:v>2254.5286470843621</c:v>
                </c:pt>
                <c:pt idx="38">
                  <c:v>2254.2637006875989</c:v>
                </c:pt>
                <c:pt idx="39">
                  <c:v>2253.9940068559827</c:v>
                </c:pt>
                <c:pt idx="40">
                  <c:v>2253.7195453969266</c:v>
                </c:pt>
                <c:pt idx="41">
                  <c:v>2253.4402947246813</c:v>
                </c:pt>
                <c:pt idx="42">
                  <c:v>2253.156231775497</c:v>
                </c:pt>
                <c:pt idx="43">
                  <c:v>2252.8673319181703</c:v>
                </c:pt>
                <c:pt idx="44">
                  <c:v>2252.573568859686</c:v>
                </c:pt>
                <c:pt idx="45">
                  <c:v>2252.2749145456382</c:v>
                </c:pt>
                <c:pt idx="46">
                  <c:v>2251.9713390550774</c:v>
                </c:pt>
                <c:pt idx="47">
                  <c:v>2251.6628104894021</c:v>
                </c:pt>
                <c:pt idx="48">
                  <c:v>2251.3492948548728</c:v>
                </c:pt>
                <c:pt idx="49">
                  <c:v>2251.0307559382809</c:v>
                </c:pt>
                <c:pt idx="50">
                  <c:v>2250.7071551752656</c:v>
                </c:pt>
                <c:pt idx="51">
                  <c:v>2250.3784515107127</c:v>
                </c:pt>
                <c:pt idx="52">
                  <c:v>2250.0446012506181</c:v>
                </c:pt>
                <c:pt idx="53">
                  <c:v>2249.7055579047283</c:v>
                </c:pt>
                <c:pt idx="54">
                  <c:v>2249.3612720192041</c:v>
                </c:pt>
                <c:pt idx="55">
                  <c:v>2249.0116909984727</c:v>
                </c:pt>
                <c:pt idx="56">
                  <c:v>2248.6567589153419</c:v>
                </c:pt>
                <c:pt idx="57">
                  <c:v>2248.2964163083516</c:v>
                </c:pt>
                <c:pt idx="58">
                  <c:v>2247.9305999652256</c:v>
                </c:pt>
                <c:pt idx="59">
                  <c:v>2247.559242691163</c:v>
                </c:pt>
                <c:pt idx="60">
                  <c:v>2247.1822730605586</c:v>
                </c:pt>
                <c:pt idx="61">
                  <c:v>2246.799615150589</c:v>
                </c:pt>
                <c:pt idx="62">
                  <c:v>2246.4111882549164</c:v>
                </c:pt>
                <c:pt idx="63">
                  <c:v>2246.0169065755535</c:v>
                </c:pt>
                <c:pt idx="64">
                  <c:v>2245.616678890704</c:v>
                </c:pt>
                <c:pt idx="65">
                  <c:v>2245.2104081961193</c:v>
                </c:pt>
                <c:pt idx="66">
                  <c:v>2244.7979913172189</c:v>
                </c:pt>
                <c:pt idx="67">
                  <c:v>2244.3793184888582</c:v>
                </c:pt>
                <c:pt idx="68">
                  <c:v>2243.9542728992456</c:v>
                </c:pt>
                <c:pt idx="69">
                  <c:v>2243.5227301940376</c:v>
                </c:pt>
                <c:pt idx="70">
                  <c:v>2243.0845579361198</c:v>
                </c:pt>
                <c:pt idx="71">
                  <c:v>2242.6396150159667</c:v>
                </c:pt>
                <c:pt idx="72">
                  <c:v>2242.1877510067638</c:v>
                </c:pt>
                <c:pt idx="73">
                  <c:v>2241.7288054576538</c:v>
                </c:pt>
                <c:pt idx="74">
                  <c:v>2241.2626071175018</c:v>
                </c:pt>
                <c:pt idx="75">
                  <c:v>2240.7889730804513</c:v>
                </c:pt>
                <c:pt idx="76">
                  <c:v>2240.3077078432202</c:v>
                </c:pt>
                <c:pt idx="77">
                  <c:v>2239.8186022625287</c:v>
                </c:pt>
                <c:pt idx="78">
                  <c:v>2239.3214323992038</c:v>
                </c:pt>
                <c:pt idx="79">
                  <c:v>2238.8159582333215</c:v>
                </c:pt>
                <c:pt idx="80">
                  <c:v>2238.4297627585879</c:v>
                </c:pt>
                <c:pt idx="81">
                  <c:v>2238.0385781400482</c:v>
                </c:pt>
                <c:pt idx="82">
                  <c:v>2237.6422875521953</c:v>
                </c:pt>
                <c:pt idx="83">
                  <c:v>2237.240759563259</c:v>
                </c:pt>
                <c:pt idx="84">
                  <c:v>2236.8338551354045</c:v>
                </c:pt>
                <c:pt idx="85">
                  <c:v>2236.4214270528246</c:v>
                </c:pt>
                <c:pt idx="86">
                  <c:v>2236.0033192988717</c:v>
                </c:pt>
                <c:pt idx="87">
                  <c:v>2235.5793663705172</c:v>
                </c:pt>
                <c:pt idx="88">
                  <c:v>2235.1493925222203</c:v>
                </c:pt>
                <c:pt idx="89">
                  <c:v>2234.7132109300892</c:v>
                </c:pt>
                <c:pt idx="90">
                  <c:v>2234.2706227657841</c:v>
                </c:pt>
                <c:pt idx="91">
                  <c:v>2233.8214161679316</c:v>
                </c:pt>
                <c:pt idx="92">
                  <c:v>2233.3653650968081</c:v>
                </c:pt>
                <c:pt idx="93">
                  <c:v>2232.9022280556601</c:v>
                </c:pt>
                <c:pt idx="94">
                  <c:v>2232.4317466591533</c:v>
                </c:pt>
                <c:pt idx="95">
                  <c:v>2231.9536440259826</c:v>
                </c:pt>
                <c:pt idx="96">
                  <c:v>2231.4676229684947</c:v>
                </c:pt>
                <c:pt idx="97">
                  <c:v>2230.9733639470787</c:v>
                </c:pt>
                <c:pt idx="98">
                  <c:v>2230.4705227508621</c:v>
                </c:pt>
                <c:pt idx="99">
                  <c:v>2229.9587278585918</c:v>
                </c:pt>
                <c:pt idx="100">
                  <c:v>2229.4375774241325</c:v>
                </c:pt>
                <c:pt idx="101">
                  <c:v>2228.9066358192395</c:v>
                </c:pt>
                <c:pt idx="102">
                  <c:v>2228.3654296515319</c:v>
                </c:pt>
                <c:pt idx="103">
                  <c:v>2227.9956306640042</c:v>
                </c:pt>
                <c:pt idx="104">
                  <c:v>2227.6206870965088</c:v>
                </c:pt>
                <c:pt idx="105">
                  <c:v>2227.2404957321446</c:v>
                </c:pt>
                <c:pt idx="106">
                  <c:v>2226.8548632901616</c:v>
                </c:pt>
                <c:pt idx="107">
                  <c:v>2226.4635838194799</c:v>
                </c:pt>
                <c:pt idx="108">
                  <c:v>2226.0664373534369</c:v>
                </c:pt>
                <c:pt idx="109">
                  <c:v>2225.6631885607776</c:v>
                </c:pt>
                <c:pt idx="110">
                  <c:v>2225.2535852245132</c:v>
                </c:pt>
                <c:pt idx="111">
                  <c:v>2224.8373565214256</c:v>
                </c:pt>
                <c:pt idx="112">
                  <c:v>2224.4142110693715</c:v>
                </c:pt>
                <c:pt idx="113">
                  <c:v>2223.9838347029522</c:v>
                </c:pt>
                <c:pt idx="114">
                  <c:v>2223.5458879299595</c:v>
                </c:pt>
                <c:pt idx="115">
                  <c:v>2223.1000030108553</c:v>
                </c:pt>
                <c:pt idx="116">
                  <c:v>2222.6457805907908</c:v>
                </c:pt>
                <c:pt idx="117">
                  <c:v>2222.1827857975836</c:v>
                </c:pt>
                <c:pt idx="118">
                  <c:v>2221.7105436985817</c:v>
                </c:pt>
                <c:pt idx="119">
                  <c:v>2221.2285339830755</c:v>
                </c:pt>
                <c:pt idx="120">
                  <c:v>2220.7361847029265</c:v>
                </c:pt>
                <c:pt idx="121">
                  <c:v>2220.2328648597108</c:v>
                </c:pt>
                <c:pt idx="122">
                  <c:v>2219.7178755681903</c:v>
                </c:pt>
                <c:pt idx="123">
                  <c:v>2219.1904394479952</c:v>
                </c:pt>
                <c:pt idx="124">
                  <c:v>2218.6496877904306</c:v>
                </c:pt>
                <c:pt idx="125">
                  <c:v>2218.0946449041271</c:v>
                </c:pt>
                <c:pt idx="126">
                  <c:v>2217.5242088453556</c:v>
                </c:pt>
                <c:pt idx="127">
                  <c:v>2216.9371274612872</c:v>
                </c:pt>
                <c:pt idx="128">
                  <c:v>2216.331968279077</c:v>
                </c:pt>
                <c:pt idx="129">
                  <c:v>2216.0138067106614</c:v>
                </c:pt>
                <c:pt idx="130">
                  <c:v>2215.6894039968888</c:v>
                </c:pt>
                <c:pt idx="131">
                  <c:v>2215.3591580412212</c:v>
                </c:pt>
                <c:pt idx="132">
                  <c:v>2215.0227568441801</c:v>
                </c:pt>
                <c:pt idx="133">
                  <c:v>2214.6798634999882</c:v>
                </c:pt>
                <c:pt idx="134">
                  <c:v>2214.3301090502323</c:v>
                </c:pt>
                <c:pt idx="135">
                  <c:v>2213.9730880840366</c:v>
                </c:pt>
                <c:pt idx="136">
                  <c:v>2213.6083535077878</c:v>
                </c:pt>
                <c:pt idx="137">
                  <c:v>2213.2354103122148</c:v>
                </c:pt>
                <c:pt idx="138">
                  <c:v>2212.8537080921124</c:v>
                </c:pt>
                <c:pt idx="139">
                  <c:v>2212.4626320005373</c:v>
                </c:pt>
                <c:pt idx="140">
                  <c:v>2212.0614917190501</c:v>
                </c:pt>
                <c:pt idx="141">
                  <c:v>2211.6495078871567</c:v>
                </c:pt>
                <c:pt idx="142">
                  <c:v>2211.2257952401728</c:v>
                </c:pt>
                <c:pt idx="143">
                  <c:v>2210.7893414287628</c:v>
                </c:pt>
                <c:pt idx="144">
                  <c:v>2210.338980093828</c:v>
                </c:pt>
                <c:pt idx="145">
                  <c:v>2209.8733561807371</c:v>
                </c:pt>
                <c:pt idx="146">
                  <c:v>2209.3976007426863</c:v>
                </c:pt>
                <c:pt idx="147">
                  <c:v>2208.9109816493014</c:v>
                </c:pt>
                <c:pt idx="148">
                  <c:v>2208.4127659619166</c:v>
                </c:pt>
              </c:numCache>
            </c:numRef>
          </c:yVal>
          <c:smooth val="1"/>
          <c:extLst>
            <c:ext xmlns:c16="http://schemas.microsoft.com/office/drawing/2014/chart" uri="{C3380CC4-5D6E-409C-BE32-E72D297353CC}">
              <c16:uniqueId val="{00000001-3B58-488B-BD6B-B07E28876376}"/>
            </c:ext>
          </c:extLst>
        </c:ser>
        <c:dLbls>
          <c:showLegendKey val="0"/>
          <c:showVal val="0"/>
          <c:showCatName val="0"/>
          <c:showSerName val="0"/>
          <c:showPercent val="0"/>
          <c:showBubbleSize val="0"/>
        </c:dLbls>
        <c:axId val="169856000"/>
        <c:axId val="172037248"/>
      </c:scatterChart>
      <c:valAx>
        <c:axId val="169856000"/>
        <c:scaling>
          <c:orientation val="minMax"/>
          <c:min val="0"/>
        </c:scaling>
        <c:delete val="0"/>
        <c:axPos val="b"/>
        <c:numFmt formatCode="0_ " sourceLinked="0"/>
        <c:majorTickMark val="out"/>
        <c:minorTickMark val="none"/>
        <c:tickLblPos val="nextTo"/>
        <c:txPr>
          <a:bodyPr/>
          <a:lstStyle/>
          <a:p>
            <a:pPr>
              <a:defRPr sz="1200">
                <a:latin typeface="Times New Roman" pitchFamily="18" charset="0"/>
                <a:cs typeface="Times New Roman" pitchFamily="18" charset="0"/>
              </a:defRPr>
            </a:pPr>
            <a:endParaRPr lang="zh-CN"/>
          </a:p>
        </c:txPr>
        <c:crossAx val="172037248"/>
        <c:crosses val="autoZero"/>
        <c:crossBetween val="midCat"/>
      </c:valAx>
      <c:valAx>
        <c:axId val="172037248"/>
        <c:scaling>
          <c:orientation val="minMax"/>
        </c:scaling>
        <c:delete val="0"/>
        <c:axPos val="l"/>
        <c:majorGridlines/>
        <c:numFmt formatCode="0_ " sourceLinked="0"/>
        <c:majorTickMark val="out"/>
        <c:minorTickMark val="none"/>
        <c:tickLblPos val="nextTo"/>
        <c:txPr>
          <a:bodyPr/>
          <a:lstStyle/>
          <a:p>
            <a:pPr>
              <a:defRPr sz="1200">
                <a:latin typeface="Times New Roman" pitchFamily="18" charset="0"/>
                <a:cs typeface="Times New Roman" pitchFamily="18" charset="0"/>
              </a:defRPr>
            </a:pPr>
            <a:endParaRPr lang="zh-CN"/>
          </a:p>
        </c:txPr>
        <c:crossAx val="169856000"/>
        <c:crosses val="autoZero"/>
        <c:crossBetween val="midCat"/>
      </c:valAx>
    </c:plotArea>
    <c:legend>
      <c:legendPos val="r"/>
      <c:layout>
        <c:manualLayout>
          <c:xMode val="edge"/>
          <c:yMode val="edge"/>
          <c:x val="0.65289874092085309"/>
          <c:y val="8.4950793355978743E-2"/>
          <c:w val="0.30558160206698182"/>
          <c:h val="0.22194961792137621"/>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5074478253338608"/>
          <c:y val="7.6141621627011324E-2"/>
          <c:w val="0.80188032361094252"/>
          <c:h val="0.77877704961690664"/>
        </c:manualLayout>
      </c:layout>
      <c:scatterChart>
        <c:scatterStyle val="smoothMarker"/>
        <c:varyColors val="0"/>
        <c:ser>
          <c:idx val="0"/>
          <c:order val="0"/>
          <c:spPr>
            <a:ln>
              <a:solidFill>
                <a:srgbClr val="0070C0"/>
              </a:solidFill>
            </a:ln>
          </c:spPr>
          <c:marker>
            <c:symbol val="none"/>
          </c:marker>
          <c:xVal>
            <c:numRef>
              <c:f>Calculation!$AJ$61:$AJ$473</c:f>
              <c:numCache>
                <c:formatCode>0.000_ </c:formatCode>
                <c:ptCount val="413"/>
                <c:pt idx="0">
                  <c:v>-2.1678099439353831E-6</c:v>
                </c:pt>
                <c:pt idx="1">
                  <c:v>2.4397480654515309E-2</c:v>
                </c:pt>
                <c:pt idx="2">
                  <c:v>4.7485719824327116E-2</c:v>
                </c:pt>
                <c:pt idx="3">
                  <c:v>6.9752207826035778E-2</c:v>
                </c:pt>
                <c:pt idx="4">
                  <c:v>9.1507409362086525E-2</c:v>
                </c:pt>
                <c:pt idx="5">
                  <c:v>0.11296144194939597</c:v>
                </c:pt>
                <c:pt idx="6">
                  <c:v>0.13426319100572209</c:v>
                </c:pt>
                <c:pt idx="7">
                  <c:v>0.15552205815786727</c:v>
                </c:pt>
                <c:pt idx="8">
                  <c:v>0.17682084165336276</c:v>
                </c:pt>
                <c:pt idx="9">
                  <c:v>0.19822376132308542</c:v>
                </c:pt>
                <c:pt idx="10">
                  <c:v>0.21978167097634452</c:v>
                </c:pt>
                <c:pt idx="11">
                  <c:v>0.24153556404880006</c:v>
                </c:pt>
                <c:pt idx="12">
                  <c:v>0.26351900228657421</c:v>
                </c:pt>
                <c:pt idx="13">
                  <c:v>0.28575984184876518</c:v>
                </c:pt>
                <c:pt idx="14">
                  <c:v>0.30828148770111818</c:v>
                </c:pt>
                <c:pt idx="15">
                  <c:v>0.33110382327139642</c:v>
                </c:pt>
                <c:pt idx="16">
                  <c:v>0.35424391156373136</c:v>
                </c:pt>
                <c:pt idx="17">
                  <c:v>0.3777165322608686</c:v>
                </c:pt>
                <c:pt idx="18">
                  <c:v>0.40153459905558642</c:v>
                </c:pt>
                <c:pt idx="19">
                  <c:v>0.42570948814232928</c:v>
                </c:pt>
                <c:pt idx="20">
                  <c:v>0.45025129987881979</c:v>
                </c:pt>
                <c:pt idx="21">
                  <c:v>0.47516906953146892</c:v>
                </c:pt>
                <c:pt idx="22">
                  <c:v>0.5004709387794688</c:v>
                </c:pt>
                <c:pt idx="23">
                  <c:v>0.52616429665753028</c:v>
                </c:pt>
                <c:pt idx="24">
                  <c:v>0.55225589647015005</c:v>
                </c:pt>
                <c:pt idx="25">
                  <c:v>0.57875195365029564</c:v>
                </c:pt>
                <c:pt idx="26">
                  <c:v>0.60565822838793515</c:v>
                </c:pt>
                <c:pt idx="27">
                  <c:v>0.63298009600013938</c:v>
                </c:pt>
                <c:pt idx="28">
                  <c:v>0.66072260737264532</c:v>
                </c:pt>
                <c:pt idx="29">
                  <c:v>0.68889054131547356</c:v>
                </c:pt>
                <c:pt idx="30">
                  <c:v>0.71748845030187847</c:v>
                </c:pt>
                <c:pt idx="31">
                  <c:v>0.74652070077153132</c:v>
                </c:pt>
                <c:pt idx="32">
                  <c:v>0.77599150895430102</c:v>
                </c:pt>
                <c:pt idx="33">
                  <c:v>0.80590497299498176</c:v>
                </c:pt>
                <c:pt idx="34">
                  <c:v>0.83626510202035453</c:v>
                </c:pt>
                <c:pt idx="35">
                  <c:v>0.86707584267970961</c:v>
                </c:pt>
                <c:pt idx="36">
                  <c:v>0.8983411036019181</c:v>
                </c:pt>
                <c:pt idx="37">
                  <c:v>0.93006477814161581</c:v>
                </c:pt>
                <c:pt idx="38">
                  <c:v>0.9622507657302557</c:v>
                </c:pt>
                <c:pt idx="39">
                  <c:v>0.99490299210205713</c:v>
                </c:pt>
                <c:pt idx="40">
                  <c:v>1.0280254286277914</c:v>
                </c:pt>
                <c:pt idx="41">
                  <c:v>1.0616221109595381</c:v>
                </c:pt>
                <c:pt idx="42">
                  <c:v>1.095697157165358</c:v>
                </c:pt>
                <c:pt idx="43">
                  <c:v>1.1302547855135199</c:v>
                </c:pt>
                <c:pt idx="44">
                  <c:v>1.1652993320505121</c:v>
                </c:pt>
                <c:pt idx="45">
                  <c:v>1.2008352681049232</c:v>
                </c:pt>
                <c:pt idx="46">
                  <c:v>1.2368672178400633</c:v>
                </c:pt>
                <c:pt idx="47">
                  <c:v>1.273399975971286</c:v>
                </c:pt>
                <c:pt idx="48">
                  <c:v>1.310438525759267</c:v>
                </c:pt>
                <c:pt idx="49">
                  <c:v>1.3479880573876379</c:v>
                </c:pt>
                <c:pt idx="50">
                  <c:v>1.386053986832279</c:v>
                </c:pt>
                <c:pt idx="51">
                  <c:v>1.4246419753300676</c:v>
                </c:pt>
                <c:pt idx="52">
                  <c:v>1.4637579495568982</c:v>
                </c:pt>
                <c:pt idx="53">
                  <c:v>1.5034081226283404</c:v>
                </c:pt>
                <c:pt idx="54">
                  <c:v>1.5435990160412985</c:v>
                </c:pt>
                <c:pt idx="55">
                  <c:v>1.5843374826816248</c:v>
                </c:pt>
                <c:pt idx="56">
                  <c:v>1.6256307310307698</c:v>
                </c:pt>
                <c:pt idx="57">
                  <c:v>1.6674863507144246</c:v>
                </c:pt>
                <c:pt idx="58">
                  <c:v>1.7099123395477982</c:v>
                </c:pt>
                <c:pt idx="59">
                  <c:v>1.7529171322458947</c:v>
                </c:pt>
                <c:pt idx="60">
                  <c:v>1.796509630983069</c:v>
                </c:pt>
                <c:pt idx="61">
                  <c:v>1.840699238004627</c:v>
                </c:pt>
                <c:pt idx="62">
                  <c:v>1.8854958905144659</c:v>
                </c:pt>
                <c:pt idx="63">
                  <c:v>1.9309100980872222</c:v>
                </c:pt>
                <c:pt idx="64">
                  <c:v>1.9769529828815917</c:v>
                </c:pt>
                <c:pt idx="65">
                  <c:v>2.0236363229637937</c:v>
                </c:pt>
                <c:pt idx="66">
                  <c:v>2.0709725990874466</c:v>
                </c:pt>
                <c:pt idx="67">
                  <c:v>2.1189750453190515</c:v>
                </c:pt>
                <c:pt idx="68">
                  <c:v>2.1676577039477483</c:v>
                </c:pt>
                <c:pt idx="69">
                  <c:v>2.2170354851753475</c:v>
                </c:pt>
                <c:pt idx="70">
                  <c:v>2.2671242321489036</c:v>
                </c:pt>
                <c:pt idx="71">
                  <c:v>2.3179407919751842</c:v>
                </c:pt>
                <c:pt idx="72">
                  <c:v>2.3695030934460468</c:v>
                </c:pt>
                <c:pt idx="73">
                  <c:v>2.4218302323085199</c:v>
                </c:pt>
                <c:pt idx="74">
                  <c:v>2.4749425650360801</c:v>
                </c:pt>
                <c:pt idx="75">
                  <c:v>2.5288618122017015</c:v>
                </c:pt>
                <c:pt idx="76">
                  <c:v>2.5836111727232969</c:v>
                </c:pt>
                <c:pt idx="77">
                  <c:v>2.6392154504532552</c:v>
                </c:pt>
                <c:pt idx="78">
                  <c:v>2.695701194822604</c:v>
                </c:pt>
                <c:pt idx="79">
                  <c:v>2.7388290831098101</c:v>
                </c:pt>
                <c:pt idx="80">
                  <c:v>2.7824877739084064</c:v>
                </c:pt>
                <c:pt idx="81">
                  <c:v>2.8266901401916837</c:v>
                </c:pt>
                <c:pt idx="82">
                  <c:v>2.8714506655367198</c:v>
                </c:pt>
                <c:pt idx="83">
                  <c:v>2.9167846611712829</c:v>
                </c:pt>
                <c:pt idx="84">
                  <c:v>2.9627083284993749</c:v>
                </c:pt>
                <c:pt idx="85">
                  <c:v>3.0092388271779313</c:v>
                </c:pt>
                <c:pt idx="86">
                  <c:v>3.0563943500364728</c:v>
                </c:pt>
                <c:pt idx="87">
                  <c:v>3.1041942057042076</c:v>
                </c:pt>
                <c:pt idx="88">
                  <c:v>3.1526589099413971</c:v>
                </c:pt>
                <c:pt idx="89">
                  <c:v>3.2018102868273317</c:v>
                </c:pt>
                <c:pt idx="90">
                  <c:v>3.2516715811416486</c:v>
                </c:pt>
                <c:pt idx="91">
                  <c:v>3.3022675834950066</c:v>
                </c:pt>
                <c:pt idx="92">
                  <c:v>3.3536247700266819</c:v>
                </c:pt>
                <c:pt idx="93">
                  <c:v>3.4057714588006607</c:v>
                </c:pt>
                <c:pt idx="94">
                  <c:v>3.4587379854096367</c:v>
                </c:pt>
                <c:pt idx="95">
                  <c:v>3.5125569007538688</c:v>
                </c:pt>
                <c:pt idx="96">
                  <c:v>3.567263194518</c:v>
                </c:pt>
                <c:pt idx="97">
                  <c:v>3.6228945485491661</c:v>
                </c:pt>
                <c:pt idx="98">
                  <c:v>3.6794916251756611</c:v>
                </c:pt>
                <c:pt idx="99">
                  <c:v>3.7370983965389972</c:v>
                </c:pt>
                <c:pt idx="100">
                  <c:v>3.795762522298249</c:v>
                </c:pt>
                <c:pt idx="101">
                  <c:v>3.8555357846756571</c:v>
                </c:pt>
                <c:pt idx="102">
                  <c:v>3.896365386855833</c:v>
                </c:pt>
                <c:pt idx="103">
                  <c:v>3.9377516731247457</c:v>
                </c:pt>
                <c:pt idx="104">
                  <c:v>3.9797058474598805</c:v>
                </c:pt>
                <c:pt idx="105">
                  <c:v>4.0222490436794924</c:v>
                </c:pt>
                <c:pt idx="106">
                  <c:v>4.0654037792034812</c:v>
                </c:pt>
                <c:pt idx="107">
                  <c:v>4.1091941022163043</c:v>
                </c:pt>
                <c:pt idx="108">
                  <c:v>4.1536457390827541</c:v>
                </c:pt>
                <c:pt idx="109">
                  <c:v>4.1987862605773376</c:v>
                </c:pt>
                <c:pt idx="110">
                  <c:v>4.2446452699022057</c:v>
                </c:pt>
                <c:pt idx="111">
                  <c:v>4.2912546160843466</c:v>
                </c:pt>
                <c:pt idx="112">
                  <c:v>4.3386486370626702</c:v>
                </c:pt>
                <c:pt idx="113">
                  <c:v>4.3868644376667687</c:v>
                </c:pt>
                <c:pt idx="114">
                  <c:v>4.4359422088000109</c:v>
                </c:pt>
                <c:pt idx="115">
                  <c:v>4.4859255955324899</c:v>
                </c:pt>
                <c:pt idx="116">
                  <c:v>4.5368621235692252</c:v>
                </c:pt>
                <c:pt idx="117">
                  <c:v>4.5888036957980853</c:v>
                </c:pt>
                <c:pt idx="118">
                  <c:v>4.641807173494402</c:v>
                </c:pt>
                <c:pt idx="119">
                  <c:v>4.6959350604750316</c:v>
                </c:pt>
                <c:pt idx="120">
                  <c:v>4.751256313345662</c:v>
                </c:pt>
                <c:pt idx="121">
                  <c:v>4.8078473073798813</c:v>
                </c:pt>
                <c:pt idx="122">
                  <c:v>4.8657929960875652</c:v>
                </c:pt>
                <c:pt idx="123">
                  <c:v>4.9251883140078787</c:v>
                </c:pt>
                <c:pt idx="124">
                  <c:v>4.9861398879170675</c:v>
                </c:pt>
                <c:pt idx="125">
                  <c:v>5.0487681432791236</c:v>
                </c:pt>
                <c:pt idx="126">
                  <c:v>5.1132099231114001</c:v>
                </c:pt>
                <c:pt idx="127">
                  <c:v>5.1796217796702395</c:v>
                </c:pt>
                <c:pt idx="128">
                  <c:v>5.2145330125621028</c:v>
                </c:pt>
                <c:pt idx="129">
                  <c:v>5.2501252197509221</c:v>
                </c:pt>
                <c:pt idx="130">
                  <c:v>5.2863546206053815</c:v>
                </c:pt>
                <c:pt idx="131">
                  <c:v>5.3232553205476165</c:v>
                </c:pt>
                <c:pt idx="132">
                  <c:v>5.3608641466664393</c:v>
                </c:pt>
                <c:pt idx="133">
                  <c:v>5.3992214303889661</c:v>
                </c:pt>
                <c:pt idx="134">
                  <c:v>5.4383714885753696</c:v>
                </c:pt>
                <c:pt idx="135">
                  <c:v>5.4783631954320793</c:v>
                </c:pt>
                <c:pt idx="136">
                  <c:v>5.5192506640685925</c:v>
                </c:pt>
                <c:pt idx="137">
                  <c:v>5.5610940644590796</c:v>
                </c:pt>
                <c:pt idx="138">
                  <c:v>5.6039606126042489</c:v>
                </c:pt>
                <c:pt idx="139">
                  <c:v>5.6479257766522508</c:v>
                </c:pt>
                <c:pt idx="140">
                  <c:v>5.6930747608764918</c:v>
                </c:pt>
                <c:pt idx="141">
                  <c:v>5.7395043496165465</c:v>
                </c:pt>
                <c:pt idx="142">
                  <c:v>5.7873252234697645</c:v>
                </c:pt>
                <c:pt idx="143">
                  <c:v>5.8366649037213367</c:v>
                </c:pt>
                <c:pt idx="144">
                  <c:v>5.8876715454914352</c:v>
                </c:pt>
                <c:pt idx="145">
                  <c:v>5.9397828136762119</c:v>
                </c:pt>
                <c:pt idx="146">
                  <c:v>5.9930786960187179</c:v>
                </c:pt>
                <c:pt idx="147">
                  <c:v>6.0476392462860176</c:v>
                </c:pt>
                <c:pt idx="148">
                  <c:v>6.1035543051234464</c:v>
                </c:pt>
                <c:pt idx="149">
                  <c:v>6.1609250997651612</c:v>
                </c:pt>
                <c:pt idx="150">
                  <c:v>6.2198663680702655</c:v>
                </c:pt>
                <c:pt idx="151">
                  <c:v>6.2805090150059515</c:v>
                </c:pt>
                <c:pt idx="152">
                  <c:v>6.3430034762878522</c:v>
                </c:pt>
                <c:pt idx="153">
                  <c:v>6.4075240321497535</c:v>
                </c:pt>
                <c:pt idx="154">
                  <c:v>6.4742744188811079</c:v>
                </c:pt>
                <c:pt idx="155">
                  <c:v>6.5434952457812798</c:v>
                </c:pt>
                <c:pt idx="156">
                  <c:v>6.6154739760942638</c:v>
                </c:pt>
                <c:pt idx="157">
                  <c:v>6.6905586352739164</c:v>
                </c:pt>
                <c:pt idx="158">
                  <c:v>6.769177084321635</c:v>
                </c:pt>
                <c:pt idx="159">
                  <c:v>6.8518648617639979</c:v>
                </c:pt>
                <c:pt idx="160">
                  <c:v>6.9393067012721348</c:v>
                </c:pt>
                <c:pt idx="161">
                  <c:v>7.0324008222737246</c:v>
                </c:pt>
                <c:pt idx="162">
                  <c:v>7.0843371674049562</c:v>
                </c:pt>
                <c:pt idx="163">
                  <c:v>7.1399199306681806</c:v>
                </c:pt>
                <c:pt idx="164">
                  <c:v>7.1982459037780719</c:v>
                </c:pt>
                <c:pt idx="165">
                  <c:v>7.259825884857781</c:v>
                </c:pt>
                <c:pt idx="166">
                  <c:v>7.3252569151208524</c:v>
                </c:pt>
                <c:pt idx="167">
                  <c:v>7.3953430837422216</c:v>
                </c:pt>
                <c:pt idx="168">
                  <c:v>7.4712034578124848</c:v>
                </c:pt>
                <c:pt idx="169">
                  <c:v>7.5544710754510511</c:v>
                </c:pt>
                <c:pt idx="170">
                  <c:v>7.6476831661209177</c:v>
                </c:pt>
                <c:pt idx="171">
                  <c:v>7.7551410647696741</c:v>
                </c:pt>
                <c:pt idx="172">
                  <c:v>7.8252711806961059</c:v>
                </c:pt>
                <c:pt idx="173">
                  <c:v>7.915984687745917</c:v>
                </c:pt>
                <c:pt idx="174">
                  <c:v>8.0306437888199564</c:v>
                </c:pt>
                <c:pt idx="175">
                  <c:v>8.2058260264065712</c:v>
                </c:pt>
                <c:pt idx="176">
                  <c:v>8.5159527778562172</c:v>
                </c:pt>
                <c:pt idx="177">
                  <c:v>8.6798893763420555</c:v>
                </c:pt>
                <c:pt idx="178">
                  <c:v>8.72372923253333</c:v>
                </c:pt>
                <c:pt idx="179">
                  <c:v>8.754304122789355</c:v>
                </c:pt>
                <c:pt idx="180">
                  <c:v>8.8899586795936809</c:v>
                </c:pt>
                <c:pt idx="181">
                  <c:v>9.0231481639658551</c:v>
                </c:pt>
                <c:pt idx="182">
                  <c:v>9.1303655808222484</c:v>
                </c:pt>
                <c:pt idx="183">
                  <c:v>9.219393004200322</c:v>
                </c:pt>
                <c:pt idx="184">
                  <c:v>9.2972368871462443</c:v>
                </c:pt>
                <c:pt idx="185">
                  <c:v>9.3674349175802778</c:v>
                </c:pt>
                <c:pt idx="186">
                  <c:v>9.4318713479944094</c:v>
                </c:pt>
                <c:pt idx="187">
                  <c:v>9.4917045994639331</c:v>
                </c:pt>
                <c:pt idx="188">
                  <c:v>9.5477241583488617</c:v>
                </c:pt>
                <c:pt idx="189">
                  <c:v>9.6005037167458216</c:v>
                </c:pt>
                <c:pt idx="190">
                  <c:v>9.6504785228121914</c:v>
                </c:pt>
                <c:pt idx="191">
                  <c:v>9.6979894062677872</c:v>
                </c:pt>
                <c:pt idx="192">
                  <c:v>9.7433099025348504</c:v>
                </c:pt>
                <c:pt idx="193">
                  <c:v>9.7866639293665347</c:v>
                </c:pt>
                <c:pt idx="194">
                  <c:v>9.8282378104659589</c:v>
                </c:pt>
                <c:pt idx="195">
                  <c:v>9.8681887385180485</c:v>
                </c:pt>
                <c:pt idx="196">
                  <c:v>9.9066509022305222</c:v>
                </c:pt>
                <c:pt idx="197">
                  <c:v>9.943740028572412</c:v>
                </c:pt>
                <c:pt idx="198">
                  <c:v>9.9795568191034718</c:v>
                </c:pt>
                <c:pt idx="199">
                  <c:v>10.014189595742856</c:v>
                </c:pt>
                <c:pt idx="200">
                  <c:v>10.047716369464876</c:v>
                </c:pt>
                <c:pt idx="201">
                  <c:v>10.080206479965099</c:v>
                </c:pt>
                <c:pt idx="202">
                  <c:v>10.111721911144823</c:v>
                </c:pt>
                <c:pt idx="203">
                  <c:v>10.142318358068493</c:v>
                </c:pt>
                <c:pt idx="204">
                  <c:v>10.172046100901248</c:v>
                </c:pt>
                <c:pt idx="205">
                  <c:v>10.200950727165596</c:v>
                </c:pt>
                <c:pt idx="206">
                  <c:v>10.229073733524739</c:v>
                </c:pt>
                <c:pt idx="207">
                  <c:v>10.256453030942954</c:v>
                </c:pt>
                <c:pt idx="208">
                  <c:v>10.283123371656911</c:v>
                </c:pt>
                <c:pt idx="209">
                  <c:v>10.309116712353335</c:v>
                </c:pt>
                <c:pt idx="210">
                  <c:v>10.334462524901555</c:v>
                </c:pt>
                <c:pt idx="211">
                  <c:v>10.359188063666643</c:v>
                </c:pt>
                <c:pt idx="212">
                  <c:v>10.383318596639967</c:v>
                </c:pt>
                <c:pt idx="213">
                  <c:v>10.406877606233781</c:v>
                </c:pt>
                <c:pt idx="214">
                  <c:v>10.429886964496671</c:v>
                </c:pt>
                <c:pt idx="215">
                  <c:v>10.45236708664557</c:v>
                </c:pt>
                <c:pt idx="216">
                  <c:v>10.47433706612491</c:v>
                </c:pt>
                <c:pt idx="217">
                  <c:v>10.495814793853731</c:v>
                </c:pt>
                <c:pt idx="218">
                  <c:v>10.516817063878342</c:v>
                </c:pt>
                <c:pt idx="219">
                  <c:v>10.537359667288312</c:v>
                </c:pt>
                <c:pt idx="220">
                  <c:v>10.557457475959342</c:v>
                </c:pt>
                <c:pt idx="221">
                  <c:v>10.577124517445448</c:v>
                </c:pt>
                <c:pt idx="222">
                  <c:v>10.596374042143436</c:v>
                </c:pt>
                <c:pt idx="223">
                  <c:v>10.615218583687547</c:v>
                </c:pt>
                <c:pt idx="224">
                  <c:v>10.633670013394257</c:v>
                </c:pt>
                <c:pt idx="225">
                  <c:v>10.651739589461975</c:v>
                </c:pt>
                <c:pt idx="226">
                  <c:v>10.669438001533488</c:v>
                </c:pt>
                <c:pt idx="227">
                  <c:v>10.686775411146996</c:v>
                </c:pt>
                <c:pt idx="228">
                  <c:v>10.703761488532475</c:v>
                </c:pt>
                <c:pt idx="229">
                  <c:v>10.720405446150975</c:v>
                </c:pt>
                <c:pt idx="230">
                  <c:v>10.73671606932418</c:v>
                </c:pt>
                <c:pt idx="231">
                  <c:v>10.752701744258456</c:v>
                </c:pt>
                <c:pt idx="232">
                  <c:v>10.768370483730617</c:v>
                </c:pt>
                <c:pt idx="233">
                  <c:v>10.783729950670663</c:v>
                </c:pt>
                <c:pt idx="234">
                  <c:v>10.798787479849272</c:v>
                </c:pt>
                <c:pt idx="235">
                  <c:v>10.813550097853787</c:v>
                </c:pt>
                <c:pt idx="236">
                  <c:v>10.828024541515786</c:v>
                </c:pt>
                <c:pt idx="237">
                  <c:v>10.842217274935152</c:v>
                </c:pt>
                <c:pt idx="238">
                  <c:v>10.856134505229765</c:v>
                </c:pt>
                <c:pt idx="239">
                  <c:v>10.869782197126034</c:v>
                </c:pt>
                <c:pt idx="240">
                  <c:v>10.883166086493439</c:v>
                </c:pt>
                <c:pt idx="241">
                  <c:v>10.896291692915407</c:v>
                </c:pt>
                <c:pt idx="242">
                  <c:v>10.909164331379507</c:v>
                </c:pt>
                <c:pt idx="243">
                  <c:v>10.921789123161613</c:v>
                </c:pt>
                <c:pt idx="244">
                  <c:v>10.934171005971198</c:v>
                </c:pt>
                <c:pt idx="245">
                  <c:v>10.946314743418554</c:v>
                </c:pt>
                <c:pt idx="246">
                  <c:v>10.958224933858666</c:v>
                </c:pt>
                <c:pt idx="247">
                  <c:v>10.969906018661533</c:v>
                </c:pt>
                <c:pt idx="248">
                  <c:v>10.981362289953905</c:v>
                </c:pt>
                <c:pt idx="249">
                  <c:v>10.992597897873404</c:v>
                </c:pt>
                <c:pt idx="250">
                  <c:v>11.00361685737216</c:v>
                </c:pt>
                <c:pt idx="251">
                  <c:v>11.014423054603956</c:v>
                </c:pt>
                <c:pt idx="252">
                  <c:v>11.025020252925682</c:v>
                </c:pt>
                <c:pt idx="253">
                  <c:v>11.0354120985414</c:v>
                </c:pt>
                <c:pt idx="254">
                  <c:v>11.045602125814776</c:v>
                </c:pt>
                <c:pt idx="255">
                  <c:v>11.055593762273519</c:v>
                </c:pt>
                <c:pt idx="256">
                  <c:v>11.065390333327503</c:v>
                </c:pt>
                <c:pt idx="257">
                  <c:v>11.074995066720408</c:v>
                </c:pt>
                <c:pt idx="258">
                  <c:v>11.084411096733161</c:v>
                </c:pt>
                <c:pt idx="259">
                  <c:v>11.093641468155969</c:v>
                </c:pt>
                <c:pt idx="260">
                  <c:v>11.102689140044385</c:v>
                </c:pt>
                <c:pt idx="261">
                  <c:v>11.111556989273689</c:v>
                </c:pt>
                <c:pt idx="262">
                  <c:v>11.120247813904706</c:v>
                </c:pt>
                <c:pt idx="263">
                  <c:v>11.128764336373221</c:v>
                </c:pt>
                <c:pt idx="264">
                  <c:v>11.137109206514213</c:v>
                </c:pt>
                <c:pt idx="265">
                  <c:v>11.145285004431292</c:v>
                </c:pt>
                <c:pt idx="266">
                  <c:v>11.153294243220998</c:v>
                </c:pt>
                <c:pt idx="267">
                  <c:v>11.161139371560816</c:v>
                </c:pt>
                <c:pt idx="268">
                  <c:v>11.168822776169263</c:v>
                </c:pt>
                <c:pt idx="269">
                  <c:v>11.176346784145679</c:v>
                </c:pt>
                <c:pt idx="270">
                  <c:v>11.183713665196899</c:v>
                </c:pt>
                <c:pt idx="271">
                  <c:v>11.190925633757443</c:v>
                </c:pt>
                <c:pt idx="272">
                  <c:v>11.197984851009426</c:v>
                </c:pt>
                <c:pt idx="273">
                  <c:v>11.204893426807939</c:v>
                </c:pt>
                <c:pt idx="274">
                  <c:v>11.211653421517285</c:v>
                </c:pt>
                <c:pt idx="275">
                  <c:v>11.218266847763111</c:v>
                </c:pt>
                <c:pt idx="276">
                  <c:v>11.224735672105092</c:v>
                </c:pt>
                <c:pt idx="277">
                  <c:v>11.231061816634565</c:v>
                </c:pt>
                <c:pt idx="278">
                  <c:v>11.237247160501205</c:v>
                </c:pt>
                <c:pt idx="279">
                  <c:v>11.243293541372594</c:v>
                </c:pt>
                <c:pt idx="280">
                  <c:v>11.249202756830242</c:v>
                </c:pt>
                <c:pt idx="281">
                  <c:v>11.254976565705457</c:v>
                </c:pt>
                <c:pt idx="282">
                  <c:v>11.260616689358203</c:v>
                </c:pt>
                <c:pt idx="283">
                  <c:v>11.266124812901916</c:v>
                </c:pt>
                <c:pt idx="284">
                  <c:v>11.27150258637705</c:v>
                </c:pt>
                <c:pt idx="285">
                  <c:v>11.276751625875969</c:v>
                </c:pt>
                <c:pt idx="286">
                  <c:v>11.281873514621656</c:v>
                </c:pt>
                <c:pt idx="287">
                  <c:v>11.286869804002528</c:v>
                </c:pt>
                <c:pt idx="288">
                  <c:v>11.291742014565534</c:v>
                </c:pt>
                <c:pt idx="289">
                  <c:v>11.296491636969606</c:v>
                </c:pt>
                <c:pt idx="290">
                  <c:v>11.301120132901364</c:v>
                </c:pt>
                <c:pt idx="291">
                  <c:v>11.305628935954916</c:v>
                </c:pt>
                <c:pt idx="292">
                  <c:v>11.310019452477464</c:v>
                </c:pt>
                <c:pt idx="293">
                  <c:v>11.314293062382319</c:v>
                </c:pt>
                <c:pt idx="294">
                  <c:v>11.318451119930883</c:v>
                </c:pt>
                <c:pt idx="295">
                  <c:v>11.322494954485025</c:v>
                </c:pt>
                <c:pt idx="296">
                  <c:v>11.326425871231217</c:v>
                </c:pt>
                <c:pt idx="297">
                  <c:v>11.330245151877731</c:v>
                </c:pt>
                <c:pt idx="298">
                  <c:v>11.333954055326105</c:v>
                </c:pt>
                <c:pt idx="299">
                  <c:v>11.337553818318062</c:v>
                </c:pt>
                <c:pt idx="300">
                  <c:v>11.341045656058935</c:v>
                </c:pt>
                <c:pt idx="301">
                  <c:v>11.344430762818687</c:v>
                </c:pt>
                <c:pt idx="302">
                  <c:v>11.347710312511468</c:v>
                </c:pt>
                <c:pt idx="303">
                  <c:v>11.350885459254659</c:v>
                </c:pt>
                <c:pt idx="304">
                  <c:v>11.3539573379083</c:v>
                </c:pt>
                <c:pt idx="305">
                  <c:v>11.356927064595718</c:v>
                </c:pt>
                <c:pt idx="306">
                  <c:v>11.359795737206179</c:v>
                </c:pt>
                <c:pt idx="307">
                  <c:v>11.362564435880298</c:v>
                </c:pt>
                <c:pt idx="308">
                  <c:v>11.365234223478947</c:v>
                </c:pt>
                <c:pt idx="309">
                  <c:v>11.36780614603633</c:v>
                </c:pt>
                <c:pt idx="310">
                  <c:v>11.370281233197899</c:v>
                </c:pt>
                <c:pt idx="311">
                  <c:v>11.372660498643702</c:v>
                </c:pt>
                <c:pt idx="312">
                  <c:v>11.374944940497778</c:v>
                </c:pt>
                <c:pt idx="313">
                  <c:v>11.377135541724147</c:v>
                </c:pt>
                <c:pt idx="314">
                  <c:v>11.379233270509935</c:v>
                </c:pt>
                <c:pt idx="315">
                  <c:v>11.381239080636142</c:v>
                </c:pt>
                <c:pt idx="316">
                  <c:v>11.383153911836548</c:v>
                </c:pt>
                <c:pt idx="317">
                  <c:v>11.384978690145203</c:v>
                </c:pt>
                <c:pt idx="318">
                  <c:v>11.386714328232966</c:v>
                </c:pt>
                <c:pt idx="319">
                  <c:v>11.388361725733487</c:v>
                </c:pt>
                <c:pt idx="320">
                  <c:v>11.389921769559072</c:v>
                </c:pt>
                <c:pt idx="321">
                  <c:v>11.391395334206775</c:v>
                </c:pt>
                <c:pt idx="322">
                  <c:v>11.392783282055118</c:v>
                </c:pt>
                <c:pt idx="323">
                  <c:v>11.394086463651769</c:v>
                </c:pt>
                <c:pt idx="324">
                  <c:v>11.395305717992526</c:v>
                </c:pt>
                <c:pt idx="325">
                  <c:v>11.396441872791923</c:v>
                </c:pt>
                <c:pt idx="326">
                  <c:v>11.397495744745763</c:v>
                </c:pt>
                <c:pt idx="327">
                  <c:v>11.398468139785873</c:v>
                </c:pt>
                <c:pt idx="328">
                  <c:v>11.399359853327368</c:v>
                </c:pt>
                <c:pt idx="329">
                  <c:v>11.400171670508689</c:v>
                </c:pt>
                <c:pt idx="330">
                  <c:v>11.400904366424665</c:v>
                </c:pt>
                <c:pt idx="331">
                  <c:v>11.40155870635286</c:v>
                </c:pt>
                <c:pt idx="332">
                  <c:v>11.402135445973432</c:v>
                </c:pt>
                <c:pt idx="333">
                  <c:v>11.402635331582729</c:v>
                </c:pt>
                <c:pt idx="334">
                  <c:v>11.403059100300856</c:v>
                </c:pt>
                <c:pt idx="335">
                  <c:v>11.403407480273392</c:v>
                </c:pt>
                <c:pt idx="336">
                  <c:v>11.403681190867488</c:v>
                </c:pt>
                <c:pt idx="337">
                  <c:v>11.403880942862514</c:v>
                </c:pt>
                <c:pt idx="338">
                  <c:v>11.40400743863546</c:v>
                </c:pt>
                <c:pt idx="339">
                  <c:v>11.404061372341243</c:v>
                </c:pt>
                <c:pt idx="340">
                  <c:v>11.404115576191641</c:v>
                </c:pt>
                <c:pt idx="341">
                  <c:v>11.40417005228108</c:v>
                </c:pt>
                <c:pt idx="342">
                  <c:v>11.404224802726411</c:v>
                </c:pt>
                <c:pt idx="343">
                  <c:v>11.404279829667228</c:v>
                </c:pt>
                <c:pt idx="344">
                  <c:v>11.404335135266182</c:v>
                </c:pt>
                <c:pt idx="345">
                  <c:v>11.4043907217093</c:v>
                </c:pt>
                <c:pt idx="346">
                  <c:v>11.40444659120632</c:v>
                </c:pt>
                <c:pt idx="347">
                  <c:v>11.404502745991017</c:v>
                </c:pt>
                <c:pt idx="348">
                  <c:v>11.404559188321549</c:v>
                </c:pt>
                <c:pt idx="349">
                  <c:v>11.404615920480797</c:v>
                </c:pt>
                <c:pt idx="350">
                  <c:v>11.404672944776721</c:v>
                </c:pt>
                <c:pt idx="351">
                  <c:v>11.40473026354271</c:v>
                </c:pt>
                <c:pt idx="352">
                  <c:v>11.404787879137958</c:v>
                </c:pt>
                <c:pt idx="353">
                  <c:v>11.404845793947825</c:v>
                </c:pt>
                <c:pt idx="354">
                  <c:v>11.404904010384215</c:v>
                </c:pt>
                <c:pt idx="355">
                  <c:v>11.404962530885962</c:v>
                </c:pt>
                <c:pt idx="356">
                  <c:v>11.405021357919223</c:v>
                </c:pt>
                <c:pt idx="357">
                  <c:v>11.40508049397787</c:v>
                </c:pt>
                <c:pt idx="358">
                  <c:v>11.405139941583901</c:v>
                </c:pt>
                <c:pt idx="359">
                  <c:v>11.405199703287847</c:v>
                </c:pt>
                <c:pt idx="360">
                  <c:v>11.405259781669196</c:v>
                </c:pt>
                <c:pt idx="361">
                  <c:v>11.405320179336819</c:v>
                </c:pt>
                <c:pt idx="362">
                  <c:v>11.405380898929403</c:v>
                </c:pt>
                <c:pt idx="363">
                  <c:v>11.405441943115902</c:v>
                </c:pt>
                <c:pt idx="364">
                  <c:v>11.405503314595977</c:v>
                </c:pt>
                <c:pt idx="365">
                  <c:v>11.40556501610047</c:v>
                </c:pt>
                <c:pt idx="366">
                  <c:v>11.40562705039186</c:v>
                </c:pt>
                <c:pt idx="367">
                  <c:v>11.40568942026475</c:v>
                </c:pt>
                <c:pt idx="368">
                  <c:v>11.405752128546347</c:v>
                </c:pt>
                <c:pt idx="369">
                  <c:v>11.405815178096962</c:v>
                </c:pt>
                <c:pt idx="370">
                  <c:v>11.405878571810513</c:v>
                </c:pt>
                <c:pt idx="371">
                  <c:v>11.405942312615039</c:v>
                </c:pt>
                <c:pt idx="372">
                  <c:v>11.406006403473228</c:v>
                </c:pt>
                <c:pt idx="373">
                  <c:v>11.406070847382948</c:v>
                </c:pt>
                <c:pt idx="374">
                  <c:v>11.406135647377791</c:v>
                </c:pt>
                <c:pt idx="375">
                  <c:v>11.406200806527636</c:v>
                </c:pt>
                <c:pt idx="376">
                  <c:v>11.406266327939203</c:v>
                </c:pt>
                <c:pt idx="377">
                  <c:v>11.406332214756643</c:v>
                </c:pt>
                <c:pt idx="378">
                  <c:v>11.406398470162118</c:v>
                </c:pt>
                <c:pt idx="379">
                  <c:v>11.406465097376405</c:v>
                </c:pt>
                <c:pt idx="380">
                  <c:v>11.406532099659504</c:v>
                </c:pt>
                <c:pt idx="381">
                  <c:v>11.406599480311268</c:v>
                </c:pt>
                <c:pt idx="382">
                  <c:v>11.406667242672032</c:v>
                </c:pt>
                <c:pt idx="383">
                  <c:v>11.406735390123272</c:v>
                </c:pt>
                <c:pt idx="384">
                  <c:v>11.406803926088255</c:v>
                </c:pt>
                <c:pt idx="385">
                  <c:v>11.406872854032727</c:v>
                </c:pt>
                <c:pt idx="386">
                  <c:v>11.406942177465591</c:v>
                </c:pt>
                <c:pt idx="387">
                  <c:v>11.407011899939619</c:v>
                </c:pt>
                <c:pt idx="388">
                  <c:v>11.40708202505216</c:v>
                </c:pt>
                <c:pt idx="389">
                  <c:v>11.407152556445885</c:v>
                </c:pt>
                <c:pt idx="390">
                  <c:v>11.407223497809522</c:v>
                </c:pt>
                <c:pt idx="391">
                  <c:v>11.407294852878625</c:v>
                </c:pt>
                <c:pt idx="392">
                  <c:v>11.407366625436349</c:v>
                </c:pt>
                <c:pt idx="393">
                  <c:v>11.407438819314248</c:v>
                </c:pt>
                <c:pt idx="394">
                  <c:v>11.407511438393083</c:v>
                </c:pt>
                <c:pt idx="395">
                  <c:v>11.407584486603653</c:v>
                </c:pt>
                <c:pt idx="396">
                  <c:v>11.407657967927639</c:v>
                </c:pt>
                <c:pt idx="397">
                  <c:v>11.407731886398466</c:v>
                </c:pt>
                <c:pt idx="398">
                  <c:v>11.407806246102187</c:v>
                </c:pt>
                <c:pt idx="399">
                  <c:v>11.407881051178384</c:v>
                </c:pt>
                <c:pt idx="400">
                  <c:v>11.407956305821088</c:v>
                </c:pt>
                <c:pt idx="401">
                  <c:v>11.408032014279714</c:v>
                </c:pt>
                <c:pt idx="402">
                  <c:v>11.40810818086003</c:v>
                </c:pt>
                <c:pt idx="403">
                  <c:v>11.408184809925128</c:v>
                </c:pt>
                <c:pt idx="404">
                  <c:v>11.408261905896435</c:v>
                </c:pt>
                <c:pt idx="405">
                  <c:v>11.408339473254733</c:v>
                </c:pt>
                <c:pt idx="406">
                  <c:v>11.408417516541206</c:v>
                </c:pt>
                <c:pt idx="407">
                  <c:v>11.408496040358511</c:v>
                </c:pt>
                <c:pt idx="408">
                  <c:v>11.408575049371869</c:v>
                </c:pt>
                <c:pt idx="409">
                  <c:v>11.40865454831019</c:v>
                </c:pt>
                <c:pt idx="410">
                  <c:v>11.408734541967211</c:v>
                </c:pt>
                <c:pt idx="411">
                  <c:v>11.408815035202664</c:v>
                </c:pt>
                <c:pt idx="412">
                  <c:v>11.408896032943476</c:v>
                </c:pt>
              </c:numCache>
            </c:numRef>
          </c:xVal>
          <c:yVal>
            <c:numRef>
              <c:f>Calculation!$G$61:$G$473</c:f>
              <c:numCache>
                <c:formatCode>0.000_ </c:formatCode>
                <c:ptCount val="413"/>
                <c:pt idx="0">
                  <c:v>7.9495219828072576</c:v>
                </c:pt>
                <c:pt idx="1">
                  <c:v>9.0603866394054755</c:v>
                </c:pt>
                <c:pt idx="2">
                  <c:v>11.605626619416011</c:v>
                </c:pt>
                <c:pt idx="3">
                  <c:v>14.973809138919036</c:v>
                </c:pt>
                <c:pt idx="4">
                  <c:v>17.682189460465224</c:v>
                </c:pt>
                <c:pt idx="5">
                  <c:v>20.791285959007816</c:v>
                </c:pt>
                <c:pt idx="6">
                  <c:v>24.347977245825266</c:v>
                </c:pt>
                <c:pt idx="7">
                  <c:v>28.403179770702913</c:v>
                </c:pt>
                <c:pt idx="8">
                  <c:v>33.012053846995435</c:v>
                </c:pt>
                <c:pt idx="9">
                  <c:v>38.234213222653452</c:v>
                </c:pt>
                <c:pt idx="10">
                  <c:v>44.133937250621756</c:v>
                </c:pt>
                <c:pt idx="11">
                  <c:v>50.780385087366277</c:v>
                </c:pt>
                <c:pt idx="12">
                  <c:v>58.247811524954223</c:v>
                </c:pt>
                <c:pt idx="13">
                  <c:v>66.615784157404377</c:v>
                </c:pt>
                <c:pt idx="14">
                  <c:v>75.969401642041944</c:v>
                </c:pt>
                <c:pt idx="15">
                  <c:v>86.399512858853569</c:v>
                </c:pt>
                <c:pt idx="16">
                  <c:v>98.002936805375938</c:v>
                </c:pt>
                <c:pt idx="17">
                  <c:v>110.88268309500131</c:v>
                </c:pt>
                <c:pt idx="18">
                  <c:v>125.14817295350771</c:v>
                </c:pt>
                <c:pt idx="19">
                  <c:v>140.91546063535216</c:v>
                </c:pt>
                <c:pt idx="20">
                  <c:v>158.30745520613314</c:v>
                </c:pt>
                <c:pt idx="21">
                  <c:v>177.4541426624036</c:v>
                </c:pt>
                <c:pt idx="22">
                  <c:v>198.49280838346988</c:v>
                </c:pt>
                <c:pt idx="23">
                  <c:v>221.56825993360138</c:v>
                </c:pt>
                <c:pt idx="24">
                  <c:v>246.83305025580495</c:v>
                </c:pt>
                <c:pt idx="25">
                  <c:v>274.44770132063303</c:v>
                </c:pt>
                <c:pt idx="26">
                  <c:v>304.58092831579023</c:v>
                </c:pt>
                <c:pt idx="27">
                  <c:v>337.40986448361696</c:v>
                </c:pt>
                <c:pt idx="28">
                  <c:v>373.12028673478648</c:v>
                </c:pt>
                <c:pt idx="29">
                  <c:v>411.90684218806075</c:v>
                </c:pt>
                <c:pt idx="30">
                  <c:v>453.97327580592071</c:v>
                </c:pt>
                <c:pt idx="31">
                  <c:v>499.53265931721893</c:v>
                </c:pt>
                <c:pt idx="32">
                  <c:v>548.80762163838733</c:v>
                </c:pt>
                <c:pt idx="33">
                  <c:v>602.03058102516297</c:v>
                </c:pt>
                <c:pt idx="34">
                  <c:v>659.44397920846995</c:v>
                </c:pt>
                <c:pt idx="35">
                  <c:v>721.30051778806887</c:v>
                </c:pt>
                <c:pt idx="36">
                  <c:v>787.86339718104273</c:v>
                </c:pt>
                <c:pt idx="37">
                  <c:v>859.40655844316154</c:v>
                </c:pt>
                <c:pt idx="38">
                  <c:v>936.21492830469617</c:v>
                </c:pt>
                <c:pt idx="39">
                  <c:v>1018.5846677882615</c:v>
                </c:pt>
                <c:pt idx="40">
                  <c:v>1106.8234247982732</c:v>
                </c:pt>
                <c:pt idx="41">
                  <c:v>1201.2505911032872</c:v>
                </c:pt>
                <c:pt idx="42">
                  <c:v>1302.1975641570441</c:v>
                </c:pt>
                <c:pt idx="43">
                  <c:v>1410.0080142375969</c:v>
                </c:pt>
                <c:pt idx="44">
                  <c:v>1525.0381574168075</c:v>
                </c:pt>
                <c:pt idx="45">
                  <c:v>1647.6570349065037</c:v>
                </c:pt>
                <c:pt idx="46">
                  <c:v>1778.2467993697733</c:v>
                </c:pt>
                <c:pt idx="47">
                  <c:v>1917.2030088253873</c:v>
                </c:pt>
                <c:pt idx="48">
                  <c:v>2064.9349288208191</c:v>
                </c:pt>
                <c:pt idx="49">
                  <c:v>2221.8658436011588</c:v>
                </c:pt>
                <c:pt idx="50">
                  <c:v>2388.4333770548978</c:v>
                </c:pt>
                <c:pt idx="51">
                  <c:v>2565.0898242819094</c:v>
                </c:pt>
                <c:pt idx="52">
                  <c:v>2752.3024946932246</c:v>
                </c:pt>
                <c:pt idx="53">
                  <c:v>2950.5540676323076</c:v>
                </c:pt>
                <c:pt idx="54">
                  <c:v>3160.3429615850159</c:v>
                </c:pt>
                <c:pt idx="55">
                  <c:v>3382.1837181439969</c:v>
                </c:pt>
                <c:pt idx="56">
                  <c:v>3616.6074019911125</c:v>
                </c:pt>
                <c:pt idx="57">
                  <c:v>3864.1620182805445</c:v>
                </c:pt>
                <c:pt idx="58">
                  <c:v>4125.4129489311908</c:v>
                </c:pt>
                <c:pt idx="59">
                  <c:v>4400.9434094801527</c:v>
                </c:pt>
                <c:pt idx="60">
                  <c:v>4691.3549283128177</c:v>
                </c:pt>
                <c:pt idx="61">
                  <c:v>4997.2678502646359</c:v>
                </c:pt>
                <c:pt idx="62">
                  <c:v>5319.3218667908232</c:v>
                </c:pt>
                <c:pt idx="63">
                  <c:v>5658.1765751348476</c:v>
                </c:pt>
                <c:pt idx="64">
                  <c:v>6014.5120691814873</c:v>
                </c:pt>
                <c:pt idx="65">
                  <c:v>6389.0295649777781</c:v>
                </c:pt>
                <c:pt idx="66">
                  <c:v>6782.4520642351672</c:v>
                </c:pt>
                <c:pt idx="67">
                  <c:v>7195.5250595106827</c:v>
                </c:pt>
                <c:pt idx="68">
                  <c:v>7629.0172851896041</c:v>
                </c:pt>
                <c:pt idx="69">
                  <c:v>8083.7215188977707</c:v>
                </c:pt>
                <c:pt idx="70">
                  <c:v>8560.4554385294541</c:v>
                </c:pt>
                <c:pt idx="71">
                  <c:v>9060.062540730105</c:v>
                </c:pt>
                <c:pt idx="72">
                  <c:v>9583.4131274301308</c:v>
                </c:pt>
                <c:pt idx="73">
                  <c:v>10131.405367882444</c:v>
                </c:pt>
                <c:pt idx="74">
                  <c:v>10704.966444672471</c:v>
                </c:pt>
                <c:pt idx="75">
                  <c:v>11305.053793332439</c:v>
                </c:pt>
                <c:pt idx="76">
                  <c:v>11932.656446559247</c:v>
                </c:pt>
                <c:pt idx="77">
                  <c:v>12588.79649562608</c:v>
                </c:pt>
                <c:pt idx="78">
                  <c:v>13274.530683462517</c:v>
                </c:pt>
                <c:pt idx="79">
                  <c:v>13888.043044215121</c:v>
                </c:pt>
                <c:pt idx="80">
                  <c:v>14484.631179023081</c:v>
                </c:pt>
                <c:pt idx="81">
                  <c:v>15061.248451081323</c:v>
                </c:pt>
                <c:pt idx="82">
                  <c:v>15656.866356852011</c:v>
                </c:pt>
                <c:pt idx="83">
                  <c:v>16272.009547454638</c:v>
                </c:pt>
                <c:pt idx="84">
                  <c:v>16907.218924148783</c:v>
                </c:pt>
                <c:pt idx="85">
                  <c:v>17563.050983319026</c:v>
                </c:pt>
                <c:pt idx="86">
                  <c:v>18240.078587135951</c:v>
                </c:pt>
                <c:pt idx="87">
                  <c:v>18938.891800963782</c:v>
                </c:pt>
                <c:pt idx="88">
                  <c:v>19660.098806380574</c:v>
                </c:pt>
                <c:pt idx="89">
                  <c:v>20404.326898941472</c:v>
                </c:pt>
                <c:pt idx="90">
                  <c:v>21172.223581167491</c:v>
                </c:pt>
                <c:pt idx="91">
                  <c:v>21964.457762852373</c:v>
                </c:pt>
                <c:pt idx="92">
                  <c:v>22781.721082664808</c:v>
                </c:pt>
                <c:pt idx="93">
                  <c:v>23624.729367271291</c:v>
                </c:pt>
                <c:pt idx="94">
                  <c:v>24494.224246879839</c:v>
                </c:pt>
                <c:pt idx="95">
                  <c:v>25390.974949322215</c:v>
                </c:pt>
                <c:pt idx="96">
                  <c:v>26315.780298626865</c:v>
                </c:pt>
                <c:pt idx="97">
                  <c:v>27269.470948713148</c:v>
                </c:pt>
                <c:pt idx="98">
                  <c:v>28252.911888484497</c:v>
                </c:pt>
                <c:pt idx="99">
                  <c:v>29267.005261528677</c:v>
                </c:pt>
                <c:pt idx="100">
                  <c:v>30312.693552109457</c:v>
                </c:pt>
                <c:pt idx="101">
                  <c:v>31390.963199639409</c:v>
                </c:pt>
                <c:pt idx="102">
                  <c:v>32298.044796733939</c:v>
                </c:pt>
                <c:pt idx="103">
                  <c:v>33143.995078624837</c:v>
                </c:pt>
                <c:pt idx="104">
                  <c:v>33924.135378039937</c:v>
                </c:pt>
                <c:pt idx="105">
                  <c:v>34720.672241229964</c:v>
                </c:pt>
                <c:pt idx="106">
                  <c:v>35533.958416976275</c:v>
                </c:pt>
                <c:pt idx="107">
                  <c:v>36364.383548250997</c:v>
                </c:pt>
                <c:pt idx="108">
                  <c:v>37212.353476772398</c:v>
                </c:pt>
                <c:pt idx="109">
                  <c:v>38078.291611506917</c:v>
                </c:pt>
                <c:pt idx="110">
                  <c:v>38962.640414801914</c:v>
                </c:pt>
                <c:pt idx="111">
                  <c:v>39865.863071452542</c:v>
                </c:pt>
                <c:pt idx="112">
                  <c:v>40788.445369515757</c:v>
                </c:pt>
                <c:pt idx="113">
                  <c:v>41730.89782737619</c:v>
                </c:pt>
                <c:pt idx="114">
                  <c:v>42693.758108468908</c:v>
                </c:pt>
                <c:pt idx="115">
                  <c:v>43677.593773615932</c:v>
                </c:pt>
                <c:pt idx="116">
                  <c:v>44683.005431635247</c:v>
                </c:pt>
                <c:pt idx="117">
                  <c:v>45710.63036225368</c:v>
                </c:pt>
                <c:pt idx="118">
                  <c:v>46761.14670234597</c:v>
                </c:pt>
                <c:pt idx="119">
                  <c:v>47835.278308139634</c:v>
                </c:pt>
                <c:pt idx="120">
                  <c:v>48933.800433827717</c:v>
                </c:pt>
                <c:pt idx="121">
                  <c:v>50057.546403098742</c:v>
                </c:pt>
                <c:pt idx="122">
                  <c:v>51207.415497303657</c:v>
                </c:pt>
                <c:pt idx="123">
                  <c:v>52384.38234643788</c:v>
                </c:pt>
                <c:pt idx="124">
                  <c:v>53589.508192656125</c:v>
                </c:pt>
                <c:pt idx="125">
                  <c:v>54823.954509078081</c:v>
                </c:pt>
                <c:pt idx="126">
                  <c:v>56088.999611624764</c:v>
                </c:pt>
                <c:pt idx="127">
                  <c:v>57386.059117141813</c:v>
                </c:pt>
                <c:pt idx="128">
                  <c:v>58382.879706541302</c:v>
                </c:pt>
                <c:pt idx="129">
                  <c:v>59236.981425482561</c:v>
                </c:pt>
                <c:pt idx="130">
                  <c:v>59941.070671014204</c:v>
                </c:pt>
                <c:pt idx="131">
                  <c:v>60655.416172881596</c:v>
                </c:pt>
                <c:pt idx="132">
                  <c:v>61380.088794710842</c:v>
                </c:pt>
                <c:pt idx="133">
                  <c:v>62115.435208317147</c:v>
                </c:pt>
                <c:pt idx="134">
                  <c:v>62861.829086933409</c:v>
                </c:pt>
                <c:pt idx="135">
                  <c:v>63619.676050550581</c:v>
                </c:pt>
                <c:pt idx="136">
                  <c:v>64389.418013576302</c:v>
                </c:pt>
                <c:pt idx="137">
                  <c:v>65171.538345429966</c:v>
                </c:pt>
                <c:pt idx="138">
                  <c:v>65966.568028636073</c:v>
                </c:pt>
                <c:pt idx="139">
                  <c:v>66775.093061579551</c:v>
                </c:pt>
                <c:pt idx="140">
                  <c:v>67597.763428898004</c:v>
                </c:pt>
                <c:pt idx="141">
                  <c:v>68435.304066438868</c:v>
                </c:pt>
                <c:pt idx="142">
                  <c:v>69288.5283923565</c:v>
                </c:pt>
                <c:pt idx="143">
                  <c:v>70158.35518011832</c:v>
                </c:pt>
                <c:pt idx="144">
                  <c:v>71045.829842356994</c:v>
                </c:pt>
                <c:pt idx="145">
                  <c:v>71702.090606458005</c:v>
                </c:pt>
                <c:pt idx="146">
                  <c:v>72117.428033833305</c:v>
                </c:pt>
                <c:pt idx="147">
                  <c:v>72534.402247347447</c:v>
                </c:pt>
                <c:pt idx="148">
                  <c:v>72953.016742537176</c:v>
                </c:pt>
                <c:pt idx="149">
                  <c:v>73373.275016601372</c:v>
                </c:pt>
                <c:pt idx="150">
                  <c:v>73795.180568401527</c:v>
                </c:pt>
                <c:pt idx="151">
                  <c:v>74218.736898461138</c:v>
                </c:pt>
                <c:pt idx="152">
                  <c:v>74643.947508964513</c:v>
                </c:pt>
                <c:pt idx="153">
                  <c:v>75070.815903762472</c:v>
                </c:pt>
                <c:pt idx="154">
                  <c:v>75499.345588366821</c:v>
                </c:pt>
                <c:pt idx="155">
                  <c:v>75929.54006995853</c:v>
                </c:pt>
                <c:pt idx="156">
                  <c:v>76361.402857381065</c:v>
                </c:pt>
                <c:pt idx="157">
                  <c:v>76794.937461143563</c:v>
                </c:pt>
                <c:pt idx="158">
                  <c:v>77230.147393421677</c:v>
                </c:pt>
                <c:pt idx="159">
                  <c:v>77667.03616805702</c:v>
                </c:pt>
                <c:pt idx="160">
                  <c:v>78105.607300561955</c:v>
                </c:pt>
                <c:pt idx="161">
                  <c:v>78545.864308113683</c:v>
                </c:pt>
                <c:pt idx="162">
                  <c:v>78776.74220985829</c:v>
                </c:pt>
                <c:pt idx="163">
                  <c:v>79008.09188588096</c:v>
                </c:pt>
                <c:pt idx="164">
                  <c:v>79239.913895833219</c:v>
                </c:pt>
                <c:pt idx="165">
                  <c:v>79472.208799618544</c:v>
                </c:pt>
                <c:pt idx="166">
                  <c:v>79704.977157384754</c:v>
                </c:pt>
                <c:pt idx="167">
                  <c:v>79938.219529534588</c:v>
                </c:pt>
                <c:pt idx="168">
                  <c:v>80171.936476717543</c:v>
                </c:pt>
                <c:pt idx="169">
                  <c:v>80406.128559832039</c:v>
                </c:pt>
                <c:pt idx="170">
                  <c:v>80640.796340031404</c:v>
                </c:pt>
                <c:pt idx="171">
                  <c:v>80875.940378713378</c:v>
                </c:pt>
                <c:pt idx="172">
                  <c:v>81004.059111048089</c:v>
                </c:pt>
                <c:pt idx="173">
                  <c:v>81132.324024053392</c:v>
                </c:pt>
                <c:pt idx="174">
                  <c:v>81260.73522462885</c:v>
                </c:pt>
                <c:pt idx="175">
                  <c:v>81389.292819723312</c:v>
                </c:pt>
                <c:pt idx="176">
                  <c:v>81517.99691632457</c:v>
                </c:pt>
                <c:pt idx="177">
                  <c:v>81430.921972169148</c:v>
                </c:pt>
                <c:pt idx="178">
                  <c:v>81343.901637027928</c:v>
                </c:pt>
                <c:pt idx="179">
                  <c:v>81256.935904029844</c:v>
                </c:pt>
                <c:pt idx="180">
                  <c:v>80847.363562278653</c:v>
                </c:pt>
                <c:pt idx="181">
                  <c:v>80439.134763548296</c:v>
                </c:pt>
                <c:pt idx="182">
                  <c:v>80032.247534661437</c:v>
                </c:pt>
                <c:pt idx="183">
                  <c:v>79626.6999013202</c:v>
                </c:pt>
                <c:pt idx="184">
                  <c:v>79222.489888107244</c:v>
                </c:pt>
                <c:pt idx="185">
                  <c:v>78819.615518479884</c:v>
                </c:pt>
                <c:pt idx="186">
                  <c:v>78418.074814777123</c:v>
                </c:pt>
                <c:pt idx="187">
                  <c:v>78017.865798214669</c:v>
                </c:pt>
                <c:pt idx="188">
                  <c:v>77618.986488886672</c:v>
                </c:pt>
                <c:pt idx="189">
                  <c:v>77221.434905762668</c:v>
                </c:pt>
                <c:pt idx="190">
                  <c:v>76825.209066689771</c:v>
                </c:pt>
                <c:pt idx="191">
                  <c:v>76430.306988391327</c:v>
                </c:pt>
                <c:pt idx="192">
                  <c:v>76036.726686467198</c:v>
                </c:pt>
                <c:pt idx="193">
                  <c:v>75644.466175390888</c:v>
                </c:pt>
                <c:pt idx="194">
                  <c:v>75253.523468513391</c:v>
                </c:pt>
                <c:pt idx="195">
                  <c:v>74863.896578058309</c:v>
                </c:pt>
                <c:pt idx="196">
                  <c:v>74475.583515124366</c:v>
                </c:pt>
                <c:pt idx="197">
                  <c:v>74088.582289682614</c:v>
                </c:pt>
                <c:pt idx="198">
                  <c:v>73702.890910579939</c:v>
                </c:pt>
                <c:pt idx="199">
                  <c:v>73318.507385532692</c:v>
                </c:pt>
                <c:pt idx="200">
                  <c:v>72935.429721132517</c:v>
                </c:pt>
                <c:pt idx="201">
                  <c:v>72553.655922841688</c:v>
                </c:pt>
                <c:pt idx="202">
                  <c:v>72173.183994994353</c:v>
                </c:pt>
                <c:pt idx="203">
                  <c:v>71794.011940797121</c:v>
                </c:pt>
                <c:pt idx="204">
                  <c:v>71416.137762325074</c:v>
                </c:pt>
                <c:pt idx="205">
                  <c:v>71039.559460525837</c:v>
                </c:pt>
                <c:pt idx="206">
                  <c:v>70664.275035214203</c:v>
                </c:pt>
                <c:pt idx="207">
                  <c:v>70290.282485077987</c:v>
                </c:pt>
                <c:pt idx="208">
                  <c:v>69917.579807673028</c:v>
                </c:pt>
                <c:pt idx="209">
                  <c:v>69546.164999421759</c:v>
                </c:pt>
                <c:pt idx="210">
                  <c:v>69176.036055616394</c:v>
                </c:pt>
                <c:pt idx="211">
                  <c:v>68807.190970417636</c:v>
                </c:pt>
                <c:pt idx="212">
                  <c:v>68439.627736852155</c:v>
                </c:pt>
                <c:pt idx="213">
                  <c:v>68073.344346815822</c:v>
                </c:pt>
                <c:pt idx="214">
                  <c:v>67708.338791068105</c:v>
                </c:pt>
                <c:pt idx="215">
                  <c:v>67344.60905923559</c:v>
                </c:pt>
                <c:pt idx="216">
                  <c:v>66982.153139811649</c:v>
                </c:pt>
                <c:pt idx="217">
                  <c:v>66620.96902015424</c:v>
                </c:pt>
                <c:pt idx="218">
                  <c:v>66261.054686486939</c:v>
                </c:pt>
                <c:pt idx="219">
                  <c:v>65902.408123896646</c:v>
                </c:pt>
                <c:pt idx="220">
                  <c:v>65545.027316334759</c:v>
                </c:pt>
                <c:pt idx="221">
                  <c:v>65188.910246616339</c:v>
                </c:pt>
                <c:pt idx="222">
                  <c:v>64834.054896419279</c:v>
                </c:pt>
                <c:pt idx="223">
                  <c:v>64480.459246285209</c:v>
                </c:pt>
                <c:pt idx="224">
                  <c:v>64128.12127561633</c:v>
                </c:pt>
                <c:pt idx="225">
                  <c:v>63777.038962679304</c:v>
                </c:pt>
                <c:pt idx="226">
                  <c:v>63427.210284599736</c:v>
                </c:pt>
                <c:pt idx="227">
                  <c:v>63078.633217365081</c:v>
                </c:pt>
                <c:pt idx="228">
                  <c:v>62731.305735823531</c:v>
                </c:pt>
                <c:pt idx="229">
                  <c:v>62385.225813684461</c:v>
                </c:pt>
                <c:pt idx="230">
                  <c:v>62040.391423515088</c:v>
                </c:pt>
                <c:pt idx="231">
                  <c:v>61696.800536744275</c:v>
                </c:pt>
                <c:pt idx="232">
                  <c:v>61354.451123657811</c:v>
                </c:pt>
                <c:pt idx="233">
                  <c:v>61013.341153401336</c:v>
                </c:pt>
                <c:pt idx="234">
                  <c:v>60673.468593977013</c:v>
                </c:pt>
                <c:pt idx="235">
                  <c:v>60334.831412246196</c:v>
                </c:pt>
                <c:pt idx="236">
                  <c:v>59997.427573926136</c:v>
                </c:pt>
                <c:pt idx="237">
                  <c:v>59661.255043592559</c:v>
                </c:pt>
                <c:pt idx="238">
                  <c:v>59326.311784676567</c:v>
                </c:pt>
                <c:pt idx="239">
                  <c:v>58992.59575946517</c:v>
                </c:pt>
                <c:pt idx="240">
                  <c:v>58660.104929100962</c:v>
                </c:pt>
                <c:pt idx="241">
                  <c:v>58328.83725358222</c:v>
                </c:pt>
                <c:pt idx="242">
                  <c:v>57998.790691760274</c:v>
                </c:pt>
                <c:pt idx="243">
                  <c:v>57669.963201341845</c:v>
                </c:pt>
                <c:pt idx="244">
                  <c:v>57342.352738887465</c:v>
                </c:pt>
                <c:pt idx="245">
                  <c:v>57015.957259811548</c:v>
                </c:pt>
                <c:pt idx="246">
                  <c:v>56690.774718379536</c:v>
                </c:pt>
                <c:pt idx="247">
                  <c:v>56366.803067712179</c:v>
                </c:pt>
                <c:pt idx="248">
                  <c:v>56044.040259780093</c:v>
                </c:pt>
                <c:pt idx="249">
                  <c:v>55722.484245405096</c:v>
                </c:pt>
                <c:pt idx="250">
                  <c:v>55402.132974262444</c:v>
                </c:pt>
                <c:pt idx="251">
                  <c:v>55082.984394876548</c:v>
                </c:pt>
                <c:pt idx="252">
                  <c:v>54765.03645462323</c:v>
                </c:pt>
                <c:pt idx="253">
                  <c:v>54448.287099728754</c:v>
                </c:pt>
                <c:pt idx="254">
                  <c:v>54132.734275265349</c:v>
                </c:pt>
                <c:pt idx="255">
                  <c:v>53818.375925158565</c:v>
                </c:pt>
                <c:pt idx="256">
                  <c:v>53505.209992180593</c:v>
                </c:pt>
                <c:pt idx="257">
                  <c:v>53193.234417952131</c:v>
                </c:pt>
                <c:pt idx="258">
                  <c:v>52882.447142941775</c:v>
                </c:pt>
                <c:pt idx="259">
                  <c:v>52572.846106466124</c:v>
                </c:pt>
                <c:pt idx="260">
                  <c:v>52264.429246687512</c:v>
                </c:pt>
                <c:pt idx="261">
                  <c:v>51957.194500613899</c:v>
                </c:pt>
                <c:pt idx="262">
                  <c:v>51651.139804102291</c:v>
                </c:pt>
                <c:pt idx="263">
                  <c:v>51346.263091853507</c:v>
                </c:pt>
                <c:pt idx="264">
                  <c:v>51042.562297413104</c:v>
                </c:pt>
                <c:pt idx="265">
                  <c:v>50740.035353173022</c:v>
                </c:pt>
                <c:pt idx="266">
                  <c:v>50438.680190367602</c:v>
                </c:pt>
                <c:pt idx="267">
                  <c:v>50138.494739075868</c:v>
                </c:pt>
                <c:pt idx="268">
                  <c:v>49839.476928220487</c:v>
                </c:pt>
                <c:pt idx="269">
                  <c:v>49541.624685566603</c:v>
                </c:pt>
                <c:pt idx="270">
                  <c:v>49244.935937723298</c:v>
                </c:pt>
                <c:pt idx="271">
                  <c:v>48949.408610141334</c:v>
                </c:pt>
                <c:pt idx="272">
                  <c:v>48655.04062711211</c:v>
                </c:pt>
                <c:pt idx="273">
                  <c:v>48361.829911769833</c:v>
                </c:pt>
                <c:pt idx="274">
                  <c:v>48069.774386088015</c:v>
                </c:pt>
                <c:pt idx="275">
                  <c:v>47778.871970882552</c:v>
                </c:pt>
                <c:pt idx="276">
                  <c:v>47489.120585806602</c:v>
                </c:pt>
                <c:pt idx="277">
                  <c:v>47200.518149356161</c:v>
                </c:pt>
                <c:pt idx="278">
                  <c:v>46913.062578863508</c:v>
                </c:pt>
                <c:pt idx="279">
                  <c:v>46626.751790501672</c:v>
                </c:pt>
                <c:pt idx="280">
                  <c:v>46341.583699280185</c:v>
                </c:pt>
                <c:pt idx="281">
                  <c:v>46057.556219047387</c:v>
                </c:pt>
                <c:pt idx="282">
                  <c:v>45774.66726249014</c:v>
                </c:pt>
                <c:pt idx="283">
                  <c:v>45492.914741129294</c:v>
                </c:pt>
                <c:pt idx="284">
                  <c:v>45212.296565325123</c:v>
                </c:pt>
                <c:pt idx="285">
                  <c:v>44932.810644271332</c:v>
                </c:pt>
                <c:pt idx="286">
                  <c:v>44654.454885999803</c:v>
                </c:pt>
                <c:pt idx="287">
                  <c:v>44377.227197376873</c:v>
                </c:pt>
                <c:pt idx="288">
                  <c:v>44101.125484102442</c:v>
                </c:pt>
                <c:pt idx="289">
                  <c:v>43826.147650711668</c:v>
                </c:pt>
                <c:pt idx="290">
                  <c:v>43552.291600573517</c:v>
                </c:pt>
                <c:pt idx="291">
                  <c:v>43279.555235891276</c:v>
                </c:pt>
                <c:pt idx="292">
                  <c:v>43007.936457698946</c:v>
                </c:pt>
                <c:pt idx="293">
                  <c:v>42737.433165866125</c:v>
                </c:pt>
                <c:pt idx="294">
                  <c:v>42468.043259092141</c:v>
                </c:pt>
                <c:pt idx="295">
                  <c:v>42199.764634907777</c:v>
                </c:pt>
                <c:pt idx="296">
                  <c:v>41932.595189677937</c:v>
                </c:pt>
                <c:pt idx="297">
                  <c:v>41666.53281859593</c:v>
                </c:pt>
                <c:pt idx="298">
                  <c:v>41401.575415685373</c:v>
                </c:pt>
                <c:pt idx="299">
                  <c:v>41137.720873800972</c:v>
                </c:pt>
                <c:pt idx="300">
                  <c:v>40874.967084626194</c:v>
                </c:pt>
                <c:pt idx="301">
                  <c:v>40613.311938674553</c:v>
                </c:pt>
                <c:pt idx="302">
                  <c:v>40352.753325288126</c:v>
                </c:pt>
                <c:pt idx="303">
                  <c:v>40093.28913263476</c:v>
                </c:pt>
                <c:pt idx="304">
                  <c:v>39834.917247713165</c:v>
                </c:pt>
                <c:pt idx="305">
                  <c:v>39577.635556346373</c:v>
                </c:pt>
                <c:pt idx="306">
                  <c:v>39321.441943188292</c:v>
                </c:pt>
                <c:pt idx="307">
                  <c:v>39066.334291714942</c:v>
                </c:pt>
                <c:pt idx="308">
                  <c:v>38812.310484231464</c:v>
                </c:pt>
                <c:pt idx="309">
                  <c:v>38559.368401866261</c:v>
                </c:pt>
                <c:pt idx="310">
                  <c:v>38307.505924573918</c:v>
                </c:pt>
                <c:pt idx="311">
                  <c:v>38056.720931134085</c:v>
                </c:pt>
                <c:pt idx="312">
                  <c:v>37807.011299150858</c:v>
                </c:pt>
                <c:pt idx="313">
                  <c:v>37558.374905050288</c:v>
                </c:pt>
                <c:pt idx="314">
                  <c:v>37310.80962408417</c:v>
                </c:pt>
                <c:pt idx="315">
                  <c:v>37064.313330325327</c:v>
                </c:pt>
                <c:pt idx="316">
                  <c:v>36818.883896668973</c:v>
                </c:pt>
                <c:pt idx="317">
                  <c:v>36574.519194832799</c:v>
                </c:pt>
                <c:pt idx="318">
                  <c:v>36331.217095356835</c:v>
                </c:pt>
                <c:pt idx="319">
                  <c:v>36088.97546760158</c:v>
                </c:pt>
                <c:pt idx="320">
                  <c:v>35847.792179747965</c:v>
                </c:pt>
                <c:pt idx="321">
                  <c:v>35607.665098797283</c:v>
                </c:pt>
                <c:pt idx="322">
                  <c:v>35368.592090570659</c:v>
                </c:pt>
                <c:pt idx="323">
                  <c:v>35130.571019708412</c:v>
                </c:pt>
                <c:pt idx="324">
                  <c:v>34893.599749668727</c:v>
                </c:pt>
                <c:pt idx="325">
                  <c:v>34657.676142730968</c:v>
                </c:pt>
                <c:pt idx="326">
                  <c:v>34422.798059990491</c:v>
                </c:pt>
                <c:pt idx="327">
                  <c:v>34188.963361359958</c:v>
                </c:pt>
                <c:pt idx="328">
                  <c:v>33956.169905570852</c:v>
                </c:pt>
                <c:pt idx="329">
                  <c:v>33724.415550169266</c:v>
                </c:pt>
                <c:pt idx="330">
                  <c:v>33493.69815151806</c:v>
                </c:pt>
                <c:pt idx="331">
                  <c:v>33264.015564796558</c:v>
                </c:pt>
                <c:pt idx="332">
                  <c:v>33035.365644000063</c:v>
                </c:pt>
                <c:pt idx="333">
                  <c:v>32807.746241935456</c:v>
                </c:pt>
                <c:pt idx="334">
                  <c:v>32581.155210227531</c:v>
                </c:pt>
                <c:pt idx="335">
                  <c:v>32355.590399314457</c:v>
                </c:pt>
                <c:pt idx="336">
                  <c:v>32131.049658446733</c:v>
                </c:pt>
                <c:pt idx="337">
                  <c:v>31907.53083568727</c:v>
                </c:pt>
                <c:pt idx="338">
                  <c:v>31685.031777914031</c:v>
                </c:pt>
                <c:pt idx="339">
                  <c:v>31463.550330815586</c:v>
                </c:pt>
                <c:pt idx="340">
                  <c:v>31243.084338892517</c:v>
                </c:pt>
                <c:pt idx="341">
                  <c:v>31023.631645456186</c:v>
                </c:pt>
                <c:pt idx="342">
                  <c:v>30805.190092629153</c:v>
                </c:pt>
                <c:pt idx="343">
                  <c:v>30587.757521345182</c:v>
                </c:pt>
                <c:pt idx="344">
                  <c:v>30371.33177134658</c:v>
                </c:pt>
                <c:pt idx="345">
                  <c:v>30155.910681186211</c:v>
                </c:pt>
                <c:pt idx="346">
                  <c:v>29941.492088225026</c:v>
                </c:pt>
                <c:pt idx="347">
                  <c:v>29728.0738286329</c:v>
                </c:pt>
                <c:pt idx="348">
                  <c:v>29515.653737387649</c:v>
                </c:pt>
                <c:pt idx="349">
                  <c:v>29304.229648275865</c:v>
                </c:pt>
                <c:pt idx="350">
                  <c:v>29093.799393888505</c:v>
                </c:pt>
                <c:pt idx="351">
                  <c:v>28884.360805626977</c:v>
                </c:pt>
                <c:pt idx="352">
                  <c:v>28675.911713697085</c:v>
                </c:pt>
                <c:pt idx="353">
                  <c:v>28468.449947110246</c:v>
                </c:pt>
                <c:pt idx="354">
                  <c:v>28261.973333683414</c:v>
                </c:pt>
                <c:pt idx="355">
                  <c:v>28056.479700038893</c:v>
                </c:pt>
                <c:pt idx="356">
                  <c:v>27851.966871603483</c:v>
                </c:pt>
                <c:pt idx="357">
                  <c:v>27648.432672608546</c:v>
                </c:pt>
                <c:pt idx="358">
                  <c:v>27445.874926087003</c:v>
                </c:pt>
                <c:pt idx="359">
                  <c:v>27244.291453876354</c:v>
                </c:pt>
                <c:pt idx="360">
                  <c:v>27043.68007661642</c:v>
                </c:pt>
                <c:pt idx="361">
                  <c:v>26844.038613749646</c:v>
                </c:pt>
                <c:pt idx="362">
                  <c:v>26645.364883520731</c:v>
                </c:pt>
                <c:pt idx="363">
                  <c:v>26447.656702973563</c:v>
                </c:pt>
                <c:pt idx="364">
                  <c:v>26250.911887954775</c:v>
                </c:pt>
                <c:pt idx="365">
                  <c:v>26055.128253110197</c:v>
                </c:pt>
                <c:pt idx="366">
                  <c:v>25860.303611886466</c:v>
                </c:pt>
                <c:pt idx="367">
                  <c:v>25666.435776530267</c:v>
                </c:pt>
                <c:pt idx="368">
                  <c:v>25473.522558085486</c:v>
                </c:pt>
                <c:pt idx="369">
                  <c:v>25281.56176639584</c:v>
                </c:pt>
                <c:pt idx="370">
                  <c:v>25090.55121010312</c:v>
                </c:pt>
                <c:pt idx="371">
                  <c:v>24900.488696645971</c:v>
                </c:pt>
                <c:pt idx="372">
                  <c:v>24711.372032260366</c:v>
                </c:pt>
                <c:pt idx="373">
                  <c:v>24523.199021979934</c:v>
                </c:pt>
                <c:pt idx="374">
                  <c:v>24335.967469634157</c:v>
                </c:pt>
                <c:pt idx="375">
                  <c:v>24149.675177846995</c:v>
                </c:pt>
                <c:pt idx="376">
                  <c:v>23964.319948039134</c:v>
                </c:pt>
                <c:pt idx="377">
                  <c:v>23779.899580425878</c:v>
                </c:pt>
                <c:pt idx="378">
                  <c:v>23596.411874016969</c:v>
                </c:pt>
                <c:pt idx="379">
                  <c:v>23413.85462661571</c:v>
                </c:pt>
                <c:pt idx="380">
                  <c:v>23232.225634819442</c:v>
                </c:pt>
                <c:pt idx="381">
                  <c:v>23051.52269401911</c:v>
                </c:pt>
                <c:pt idx="382">
                  <c:v>22871.743598395446</c:v>
                </c:pt>
                <c:pt idx="383">
                  <c:v>22692.886140924078</c:v>
                </c:pt>
                <c:pt idx="384">
                  <c:v>22514.948113371851</c:v>
                </c:pt>
                <c:pt idx="385">
                  <c:v>22337.927306296275</c:v>
                </c:pt>
                <c:pt idx="386">
                  <c:v>22161.821509045985</c:v>
                </c:pt>
                <c:pt idx="387">
                  <c:v>21986.628509758346</c:v>
                </c:pt>
                <c:pt idx="388">
                  <c:v>21812.346095362383</c:v>
                </c:pt>
                <c:pt idx="389">
                  <c:v>21638.972051575805</c:v>
                </c:pt>
                <c:pt idx="390">
                  <c:v>21466.504162904464</c:v>
                </c:pt>
                <c:pt idx="391">
                  <c:v>21294.940212643425</c:v>
                </c:pt>
                <c:pt idx="392">
                  <c:v>21124.27798287577</c:v>
                </c:pt>
                <c:pt idx="393">
                  <c:v>20954.515254471946</c:v>
                </c:pt>
                <c:pt idx="394">
                  <c:v>20785.649807088546</c:v>
                </c:pt>
                <c:pt idx="395">
                  <c:v>20617.67941916933</c:v>
                </c:pt>
                <c:pt idx="396">
                  <c:v>20450.601867944817</c:v>
                </c:pt>
                <c:pt idx="397">
                  <c:v>20284.414929429215</c:v>
                </c:pt>
                <c:pt idx="398">
                  <c:v>20119.116378424042</c:v>
                </c:pt>
                <c:pt idx="399">
                  <c:v>19954.703988513491</c:v>
                </c:pt>
                <c:pt idx="400">
                  <c:v>19791.175532067267</c:v>
                </c:pt>
                <c:pt idx="401">
                  <c:v>19628.528780239114</c:v>
                </c:pt>
                <c:pt idx="402">
                  <c:v>19466.761502963909</c:v>
                </c:pt>
                <c:pt idx="403">
                  <c:v>19305.871468961315</c:v>
                </c:pt>
                <c:pt idx="404">
                  <c:v>19145.856445732596</c:v>
                </c:pt>
                <c:pt idx="405">
                  <c:v>18986.714199560385</c:v>
                </c:pt>
                <c:pt idx="406">
                  <c:v>18828.442495510204</c:v>
                </c:pt>
                <c:pt idx="407">
                  <c:v>18671.039097427089</c:v>
                </c:pt>
                <c:pt idx="408">
                  <c:v>18514.501767936483</c:v>
                </c:pt>
                <c:pt idx="409">
                  <c:v>18358.828268443842</c:v>
                </c:pt>
                <c:pt idx="410">
                  <c:v>18204.016359135276</c:v>
                </c:pt>
                <c:pt idx="411">
                  <c:v>18050.063798973835</c:v>
                </c:pt>
                <c:pt idx="412">
                  <c:v>17896.96834570292</c:v>
                </c:pt>
              </c:numCache>
            </c:numRef>
          </c:yVal>
          <c:smooth val="1"/>
          <c:extLst>
            <c:ext xmlns:c16="http://schemas.microsoft.com/office/drawing/2014/chart" uri="{C3380CC4-5D6E-409C-BE32-E72D297353CC}">
              <c16:uniqueId val="{00000000-F864-472D-939B-A05E93FE4760}"/>
            </c:ext>
          </c:extLst>
        </c:ser>
        <c:dLbls>
          <c:showLegendKey val="0"/>
          <c:showVal val="0"/>
          <c:showCatName val="0"/>
          <c:showSerName val="0"/>
          <c:showPercent val="0"/>
          <c:showBubbleSize val="0"/>
        </c:dLbls>
        <c:axId val="172070784"/>
        <c:axId val="172072320"/>
      </c:scatterChart>
      <c:valAx>
        <c:axId val="172070784"/>
        <c:scaling>
          <c:orientation val="minMax"/>
          <c:min val="0"/>
        </c:scaling>
        <c:delete val="0"/>
        <c:axPos val="b"/>
        <c:numFmt formatCode="0_ " sourceLinked="0"/>
        <c:majorTickMark val="out"/>
        <c:minorTickMark val="none"/>
        <c:tickLblPos val="nextTo"/>
        <c:txPr>
          <a:bodyPr/>
          <a:lstStyle/>
          <a:p>
            <a:pPr>
              <a:defRPr sz="1200"/>
            </a:pPr>
            <a:endParaRPr lang="zh-CN"/>
          </a:p>
        </c:txPr>
        <c:crossAx val="172072320"/>
        <c:crosses val="autoZero"/>
        <c:crossBetween val="midCat"/>
      </c:valAx>
      <c:valAx>
        <c:axId val="172072320"/>
        <c:scaling>
          <c:orientation val="minMax"/>
        </c:scaling>
        <c:delete val="0"/>
        <c:axPos val="l"/>
        <c:majorGridlines/>
        <c:numFmt formatCode="0_ " sourceLinked="0"/>
        <c:majorTickMark val="out"/>
        <c:minorTickMark val="none"/>
        <c:tickLblPos val="nextTo"/>
        <c:txPr>
          <a:bodyPr/>
          <a:lstStyle/>
          <a:p>
            <a:pPr>
              <a:defRPr sz="1200"/>
            </a:pPr>
            <a:endParaRPr lang="zh-CN"/>
          </a:p>
        </c:txPr>
        <c:crossAx val="172070784"/>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a:pPr>
            <a:r>
              <a:rPr lang="en-US" altLang="zh-CN" sz="1100"/>
              <a:t>curve of reservoir storage capacity</a:t>
            </a:r>
            <a:endParaRPr lang="zh-CN" altLang="en-US" sz="1100"/>
          </a:p>
        </c:rich>
      </c:tx>
      <c:layout>
        <c:manualLayout>
          <c:xMode val="edge"/>
          <c:yMode val="edge"/>
          <c:x val="0.27104275758633573"/>
          <c:y val="3.137254901960785E-2"/>
        </c:manualLayout>
      </c:layout>
      <c:overlay val="0"/>
    </c:title>
    <c:autoTitleDeleted val="0"/>
    <c:plotArea>
      <c:layout>
        <c:manualLayout>
          <c:layoutTarget val="inner"/>
          <c:xMode val="edge"/>
          <c:yMode val="edge"/>
          <c:x val="0.17010530826503831"/>
          <c:y val="0.14680706088210196"/>
          <c:w val="0.76925919974288925"/>
          <c:h val="0.68296204081208856"/>
        </c:manualLayout>
      </c:layout>
      <c:scatterChart>
        <c:scatterStyle val="lineMarker"/>
        <c:varyColors val="0"/>
        <c:ser>
          <c:idx val="1"/>
          <c:order val="0"/>
          <c:spPr>
            <a:ln w="28575">
              <a:noFill/>
            </a:ln>
          </c:spPr>
          <c:trendline>
            <c:trendlineType val="poly"/>
            <c:order val="2"/>
            <c:dispRSqr val="0"/>
            <c:dispEq val="0"/>
          </c:trendline>
          <c:xVal>
            <c:numRef>
              <c:f>'W.H curve'!$C$8:$C$10</c:f>
              <c:numCache>
                <c:formatCode>0.00_);[Red]\(0.00\)</c:formatCode>
                <c:ptCount val="3"/>
                <c:pt idx="0">
                  <c:v>2208.41</c:v>
                </c:pt>
                <c:pt idx="1">
                  <c:v>2230.41</c:v>
                </c:pt>
                <c:pt idx="2">
                  <c:v>2260.41</c:v>
                </c:pt>
              </c:numCache>
            </c:numRef>
          </c:xVal>
          <c:yVal>
            <c:numRef>
              <c:f>'W.H curve'!$E$8:$E$10</c:f>
              <c:numCache>
                <c:formatCode>0.00_);[Red]\(0.00\)</c:formatCode>
                <c:ptCount val="3"/>
                <c:pt idx="0">
                  <c:v>37</c:v>
                </c:pt>
                <c:pt idx="1">
                  <c:v>659</c:v>
                </c:pt>
                <c:pt idx="2">
                  <c:v>1989</c:v>
                </c:pt>
              </c:numCache>
            </c:numRef>
          </c:yVal>
          <c:smooth val="0"/>
          <c:extLst>
            <c:ext xmlns:c16="http://schemas.microsoft.com/office/drawing/2014/chart" uri="{C3380CC4-5D6E-409C-BE32-E72D297353CC}">
              <c16:uniqueId val="{00000000-3E0F-436F-A789-B39FFD09A121}"/>
            </c:ext>
          </c:extLst>
        </c:ser>
        <c:dLbls>
          <c:showLegendKey val="0"/>
          <c:showVal val="0"/>
          <c:showCatName val="0"/>
          <c:showSerName val="0"/>
          <c:showPercent val="0"/>
          <c:showBubbleSize val="0"/>
        </c:dLbls>
        <c:axId val="31724672"/>
        <c:axId val="31726208"/>
      </c:scatterChart>
      <c:valAx>
        <c:axId val="31724672"/>
        <c:scaling>
          <c:orientation val="minMax"/>
        </c:scaling>
        <c:delete val="0"/>
        <c:axPos val="b"/>
        <c:numFmt formatCode="0.00_);[Red]\(0.00\)" sourceLinked="1"/>
        <c:majorTickMark val="out"/>
        <c:minorTickMark val="none"/>
        <c:tickLblPos val="nextTo"/>
        <c:txPr>
          <a:bodyPr rot="0"/>
          <a:lstStyle/>
          <a:p>
            <a:pPr>
              <a:defRPr lang="en-US"/>
            </a:pPr>
            <a:endParaRPr lang="zh-CN"/>
          </a:p>
        </c:txPr>
        <c:crossAx val="31726208"/>
        <c:crosses val="autoZero"/>
        <c:crossBetween val="midCat"/>
      </c:valAx>
      <c:valAx>
        <c:axId val="31726208"/>
        <c:scaling>
          <c:orientation val="minMax"/>
        </c:scaling>
        <c:delete val="0"/>
        <c:axPos val="l"/>
        <c:numFmt formatCode="0.00_);[Red]\(0.00\)" sourceLinked="1"/>
        <c:majorTickMark val="out"/>
        <c:minorTickMark val="none"/>
        <c:tickLblPos val="nextTo"/>
        <c:txPr>
          <a:bodyPr/>
          <a:lstStyle/>
          <a:p>
            <a:pPr>
              <a:defRPr lang="en-US" sz="900"/>
            </a:pPr>
            <a:endParaRPr lang="zh-CN"/>
          </a:p>
        </c:txPr>
        <c:crossAx val="31724672"/>
        <c:crosses val="autoZero"/>
        <c:crossBetween val="midCat"/>
      </c:valAx>
    </c:plotArea>
    <c:legend>
      <c:legendPos val="r"/>
      <c:layout>
        <c:manualLayout>
          <c:xMode val="edge"/>
          <c:yMode val="edge"/>
          <c:x val="0.61233874337136429"/>
          <c:y val="0.58572455801515377"/>
          <c:w val="0.34327985739750488"/>
          <c:h val="0.15049056603773694"/>
        </c:manualLayout>
      </c:layout>
      <c:overlay val="0"/>
      <c:txPr>
        <a:bodyPr/>
        <a:lstStyle/>
        <a:p>
          <a:pPr>
            <a:defRPr lang="en-US" sz="800"/>
          </a:pPr>
          <a:endParaRPr lang="zh-CN"/>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5729368236501763E-2"/>
          <c:y val="5.6799181803052184E-2"/>
          <c:w val="0.84514512136750963"/>
          <c:h val="0.83747866456634401"/>
        </c:manualLayout>
      </c:layout>
      <c:scatterChart>
        <c:scatterStyle val="lineMarker"/>
        <c:varyColors val="0"/>
        <c:ser>
          <c:idx val="0"/>
          <c:order val="0"/>
          <c:tx>
            <c:v>双曲线模型</c:v>
          </c:tx>
          <c:spPr>
            <a:ln>
              <a:solidFill>
                <a:sysClr val="windowText" lastClr="000000"/>
              </a:solidFill>
            </a:ln>
          </c:spPr>
          <c:marker>
            <c:symbol val="none"/>
          </c:marker>
          <c:xVal>
            <c:numRef>
              <c:f>'erosion model'!$B$29:$B$55</c:f>
              <c:numCache>
                <c:formatCode>0.00_ </c:formatCode>
                <c:ptCount val="27"/>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pt idx="13">
                  <c:v>2600</c:v>
                </c:pt>
                <c:pt idx="14">
                  <c:v>2800</c:v>
                </c:pt>
                <c:pt idx="15">
                  <c:v>3000</c:v>
                </c:pt>
                <c:pt idx="16">
                  <c:v>3200</c:v>
                </c:pt>
                <c:pt idx="17">
                  <c:v>3400</c:v>
                </c:pt>
                <c:pt idx="18">
                  <c:v>3600</c:v>
                </c:pt>
                <c:pt idx="19">
                  <c:v>3800</c:v>
                </c:pt>
                <c:pt idx="20">
                  <c:v>4000</c:v>
                </c:pt>
                <c:pt idx="21">
                  <c:v>4200</c:v>
                </c:pt>
                <c:pt idx="22">
                  <c:v>4400</c:v>
                </c:pt>
                <c:pt idx="23">
                  <c:v>4600</c:v>
                </c:pt>
                <c:pt idx="24">
                  <c:v>4800</c:v>
                </c:pt>
                <c:pt idx="25">
                  <c:v>5000</c:v>
                </c:pt>
                <c:pt idx="26">
                  <c:v>5200</c:v>
                </c:pt>
              </c:numCache>
            </c:numRef>
          </c:xVal>
          <c:yVal>
            <c:numRef>
              <c:f>'erosion model'!$C$29:$C$55</c:f>
              <c:numCache>
                <c:formatCode>General</c:formatCode>
                <c:ptCount val="27"/>
                <c:pt idx="0">
                  <c:v>0.90851276460434272</c:v>
                </c:pt>
                <c:pt idx="1">
                  <c:v>161.29032258064515</c:v>
                </c:pt>
                <c:pt idx="2">
                  <c:v>289.85507246376807</c:v>
                </c:pt>
                <c:pt idx="3">
                  <c:v>394.73684210526318</c:v>
                </c:pt>
                <c:pt idx="4">
                  <c:v>481.92771084337346</c:v>
                </c:pt>
                <c:pt idx="5">
                  <c:v>555.55555555555554</c:v>
                </c:pt>
                <c:pt idx="6">
                  <c:v>618.5567010309278</c:v>
                </c:pt>
                <c:pt idx="7">
                  <c:v>673.07692307692309</c:v>
                </c:pt>
                <c:pt idx="8">
                  <c:v>720.72072072072081</c:v>
                </c:pt>
                <c:pt idx="9">
                  <c:v>762.71186440677957</c:v>
                </c:pt>
                <c:pt idx="10">
                  <c:v>800</c:v>
                </c:pt>
                <c:pt idx="11">
                  <c:v>833.33333333333326</c:v>
                </c:pt>
                <c:pt idx="12">
                  <c:v>863.30935251798553</c:v>
                </c:pt>
                <c:pt idx="13">
                  <c:v>890.41095890410963</c:v>
                </c:pt>
                <c:pt idx="14">
                  <c:v>915.03267973856202</c:v>
                </c:pt>
                <c:pt idx="15">
                  <c:v>937.5</c:v>
                </c:pt>
                <c:pt idx="16">
                  <c:v>958.08383233532936</c:v>
                </c:pt>
                <c:pt idx="17">
                  <c:v>977.0114942528736</c:v>
                </c:pt>
                <c:pt idx="18">
                  <c:v>994.47513812154693</c:v>
                </c:pt>
                <c:pt idx="19">
                  <c:v>1010.6382978723403</c:v>
                </c:pt>
                <c:pt idx="20">
                  <c:v>1025.6410256410256</c:v>
                </c:pt>
                <c:pt idx="21">
                  <c:v>1039.6039603960396</c:v>
                </c:pt>
                <c:pt idx="22">
                  <c:v>1052.6315789473686</c:v>
                </c:pt>
                <c:pt idx="23">
                  <c:v>1064.8148148148148</c:v>
                </c:pt>
                <c:pt idx="24">
                  <c:v>1076.2331838565021</c:v>
                </c:pt>
                <c:pt idx="25">
                  <c:v>1086.9565217391305</c:v>
                </c:pt>
                <c:pt idx="26">
                  <c:v>1097.0464135021095</c:v>
                </c:pt>
              </c:numCache>
            </c:numRef>
          </c:yVal>
          <c:smooth val="0"/>
          <c:extLst>
            <c:ext xmlns:c16="http://schemas.microsoft.com/office/drawing/2014/chart" uri="{C3380CC4-5D6E-409C-BE32-E72D297353CC}">
              <c16:uniqueId val="{00000000-9A48-4A08-AC07-F9131F99F4C3}"/>
            </c:ext>
          </c:extLst>
        </c:ser>
        <c:ser>
          <c:idx val="1"/>
          <c:order val="1"/>
          <c:tx>
            <c:v>渐近线 y=1/b</c:v>
          </c:tx>
          <c:spPr>
            <a:ln w="22225">
              <a:solidFill>
                <a:schemeClr val="tx1"/>
              </a:solidFill>
              <a:prstDash val="dash"/>
            </a:ln>
          </c:spPr>
          <c:marker>
            <c:symbol val="none"/>
          </c:marker>
          <c:xVal>
            <c:numRef>
              <c:f>'erosion model'!$B$29:$B$55</c:f>
              <c:numCache>
                <c:formatCode>0.00_ </c:formatCode>
                <c:ptCount val="27"/>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pt idx="13">
                  <c:v>2600</c:v>
                </c:pt>
                <c:pt idx="14">
                  <c:v>2800</c:v>
                </c:pt>
                <c:pt idx="15">
                  <c:v>3000</c:v>
                </c:pt>
                <c:pt idx="16">
                  <c:v>3200</c:v>
                </c:pt>
                <c:pt idx="17">
                  <c:v>3400</c:v>
                </c:pt>
                <c:pt idx="18">
                  <c:v>3600</c:v>
                </c:pt>
                <c:pt idx="19">
                  <c:v>3800</c:v>
                </c:pt>
                <c:pt idx="20">
                  <c:v>4000</c:v>
                </c:pt>
                <c:pt idx="21">
                  <c:v>4200</c:v>
                </c:pt>
                <c:pt idx="22">
                  <c:v>4400</c:v>
                </c:pt>
                <c:pt idx="23">
                  <c:v>4600</c:v>
                </c:pt>
                <c:pt idx="24">
                  <c:v>4800</c:v>
                </c:pt>
                <c:pt idx="25">
                  <c:v>5000</c:v>
                </c:pt>
                <c:pt idx="26">
                  <c:v>5200</c:v>
                </c:pt>
              </c:numCache>
            </c:numRef>
          </c:xVal>
          <c:yVal>
            <c:numRef>
              <c:f>'erosion model'!$D$29:$D$55</c:f>
              <c:numCache>
                <c:formatCode>General</c:formatCode>
                <c:ptCount val="27"/>
                <c:pt idx="0">
                  <c:v>1428.5714285714287</c:v>
                </c:pt>
                <c:pt idx="1">
                  <c:v>1428.5714285714287</c:v>
                </c:pt>
                <c:pt idx="2">
                  <c:v>1428.5714285714287</c:v>
                </c:pt>
                <c:pt idx="3">
                  <c:v>1428.5714285714287</c:v>
                </c:pt>
                <c:pt idx="4">
                  <c:v>1428.5714285714287</c:v>
                </c:pt>
                <c:pt idx="5">
                  <c:v>1428.5714285714287</c:v>
                </c:pt>
                <c:pt idx="6">
                  <c:v>1428.5714285714287</c:v>
                </c:pt>
                <c:pt idx="7">
                  <c:v>1428.5714285714287</c:v>
                </c:pt>
                <c:pt idx="8">
                  <c:v>1428.5714285714287</c:v>
                </c:pt>
                <c:pt idx="9">
                  <c:v>1428.5714285714287</c:v>
                </c:pt>
                <c:pt idx="10">
                  <c:v>1428.5714285714287</c:v>
                </c:pt>
                <c:pt idx="11">
                  <c:v>1428.5714285714287</c:v>
                </c:pt>
                <c:pt idx="12">
                  <c:v>1428.5714285714287</c:v>
                </c:pt>
                <c:pt idx="13">
                  <c:v>1428.5714285714287</c:v>
                </c:pt>
                <c:pt idx="14">
                  <c:v>1428.5714285714287</c:v>
                </c:pt>
                <c:pt idx="15">
                  <c:v>1428.5714285714287</c:v>
                </c:pt>
                <c:pt idx="16">
                  <c:v>1428.5714285714287</c:v>
                </c:pt>
                <c:pt idx="17">
                  <c:v>1428.5714285714287</c:v>
                </c:pt>
                <c:pt idx="18">
                  <c:v>1428.5714285714287</c:v>
                </c:pt>
                <c:pt idx="19">
                  <c:v>1428.5714285714287</c:v>
                </c:pt>
                <c:pt idx="20">
                  <c:v>1428.5714285714287</c:v>
                </c:pt>
                <c:pt idx="21">
                  <c:v>1428.5714285714287</c:v>
                </c:pt>
                <c:pt idx="22">
                  <c:v>1428.5714285714287</c:v>
                </c:pt>
                <c:pt idx="23">
                  <c:v>1428.5714285714287</c:v>
                </c:pt>
                <c:pt idx="24">
                  <c:v>1428.5714285714287</c:v>
                </c:pt>
                <c:pt idx="25">
                  <c:v>1428.5714285714287</c:v>
                </c:pt>
                <c:pt idx="26">
                  <c:v>1428.5714285714287</c:v>
                </c:pt>
              </c:numCache>
            </c:numRef>
          </c:yVal>
          <c:smooth val="0"/>
          <c:extLst>
            <c:ext xmlns:c16="http://schemas.microsoft.com/office/drawing/2014/chart" uri="{C3380CC4-5D6E-409C-BE32-E72D297353CC}">
              <c16:uniqueId val="{00000001-9A48-4A08-AC07-F9131F99F4C3}"/>
            </c:ext>
          </c:extLst>
        </c:ser>
        <c:ser>
          <c:idx val="2"/>
          <c:order val="2"/>
          <c:tx>
            <c:v>切线y=x/a</c:v>
          </c:tx>
          <c:spPr>
            <a:ln w="22225">
              <a:solidFill>
                <a:sysClr val="windowText" lastClr="000000"/>
              </a:solidFill>
              <a:prstDash val="sysDash"/>
            </a:ln>
          </c:spPr>
          <c:marker>
            <c:symbol val="none"/>
          </c:marker>
          <c:xVal>
            <c:numRef>
              <c:f>'erosion model'!$B$29:$B$41</c:f>
              <c:numCache>
                <c:formatCode>0.00_ </c:formatCode>
                <c:ptCount val="13"/>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numCache>
            </c:numRef>
          </c:xVal>
          <c:yVal>
            <c:numRef>
              <c:f>'erosion model'!$E$29:$E$41</c:f>
              <c:numCache>
                <c:formatCode>General</c:formatCode>
                <c:ptCount val="13"/>
                <c:pt idx="0">
                  <c:v>0.90909090909090906</c:v>
                </c:pt>
                <c:pt idx="1">
                  <c:v>181.81818181818181</c:v>
                </c:pt>
                <c:pt idx="2">
                  <c:v>363.63636363636363</c:v>
                </c:pt>
                <c:pt idx="3">
                  <c:v>545.45454545454538</c:v>
                </c:pt>
                <c:pt idx="4">
                  <c:v>727.27272727272725</c:v>
                </c:pt>
                <c:pt idx="5">
                  <c:v>909.09090909090901</c:v>
                </c:pt>
                <c:pt idx="6">
                  <c:v>1090.9090909090908</c:v>
                </c:pt>
                <c:pt idx="7">
                  <c:v>1272.7272727272725</c:v>
                </c:pt>
                <c:pt idx="8">
                  <c:v>1454.5454545454545</c:v>
                </c:pt>
                <c:pt idx="9">
                  <c:v>1636.3636363636363</c:v>
                </c:pt>
                <c:pt idx="10">
                  <c:v>1818.181818181818</c:v>
                </c:pt>
                <c:pt idx="11">
                  <c:v>1999.9999999999998</c:v>
                </c:pt>
                <c:pt idx="12">
                  <c:v>2181.8181818181815</c:v>
                </c:pt>
              </c:numCache>
            </c:numRef>
          </c:yVal>
          <c:smooth val="0"/>
          <c:extLst>
            <c:ext xmlns:c16="http://schemas.microsoft.com/office/drawing/2014/chart" uri="{C3380CC4-5D6E-409C-BE32-E72D297353CC}">
              <c16:uniqueId val="{00000002-9A48-4A08-AC07-F9131F99F4C3}"/>
            </c:ext>
          </c:extLst>
        </c:ser>
        <c:dLbls>
          <c:showLegendKey val="0"/>
          <c:showVal val="0"/>
          <c:showCatName val="0"/>
          <c:showSerName val="0"/>
          <c:showPercent val="0"/>
          <c:showBubbleSize val="0"/>
        </c:dLbls>
        <c:axId val="31451008"/>
        <c:axId val="31452544"/>
      </c:scatterChart>
      <c:valAx>
        <c:axId val="31451008"/>
        <c:scaling>
          <c:orientation val="minMax"/>
        </c:scaling>
        <c:delete val="0"/>
        <c:axPos val="b"/>
        <c:numFmt formatCode="General" sourceLinked="1"/>
        <c:majorTickMark val="out"/>
        <c:minorTickMark val="none"/>
        <c:tickLblPos val="nextTo"/>
        <c:txPr>
          <a:bodyPr rot="0"/>
          <a:lstStyle/>
          <a:p>
            <a:pPr>
              <a:defRPr lang="en-US" sz="100"/>
            </a:pPr>
            <a:endParaRPr lang="zh-CN"/>
          </a:p>
        </c:txPr>
        <c:crossAx val="31452544"/>
        <c:crosses val="autoZero"/>
        <c:crossBetween val="midCat"/>
      </c:valAx>
      <c:valAx>
        <c:axId val="31452544"/>
        <c:scaling>
          <c:orientation val="minMax"/>
        </c:scaling>
        <c:delete val="0"/>
        <c:axPos val="l"/>
        <c:numFmt formatCode="General" sourceLinked="1"/>
        <c:majorTickMark val="out"/>
        <c:minorTickMark val="none"/>
        <c:tickLblPos val="nextTo"/>
        <c:txPr>
          <a:bodyPr/>
          <a:lstStyle/>
          <a:p>
            <a:pPr>
              <a:defRPr lang="en-US" sz="100"/>
            </a:pPr>
            <a:endParaRPr lang="zh-CN"/>
          </a:p>
        </c:txPr>
        <c:crossAx val="31451008"/>
        <c:crosses val="autoZero"/>
        <c:crossBetween val="midCat"/>
      </c:valAx>
    </c:plotArea>
    <c:legend>
      <c:legendPos val="r"/>
      <c:layout>
        <c:manualLayout>
          <c:xMode val="edge"/>
          <c:yMode val="edge"/>
          <c:x val="0.76515678883488469"/>
          <c:y val="1.4263231797755163E-2"/>
          <c:w val="0.23280697516674495"/>
          <c:h val="0.21350363788667376"/>
        </c:manualLayout>
      </c:layout>
      <c:overlay val="0"/>
      <c:spPr>
        <a:ln>
          <a:solidFill>
            <a:sysClr val="windowText" lastClr="000000"/>
          </a:solidFill>
        </a:ln>
      </c:spPr>
      <c:txPr>
        <a:bodyPr/>
        <a:lstStyle/>
        <a:p>
          <a:pPr>
            <a:defRPr lang="en-US" sz="800"/>
          </a:pPr>
          <a:endParaRPr lang="zh-CN"/>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9.5407261592300965E-2"/>
          <c:y val="8.060421426758059E-2"/>
          <c:w val="0.87122462817149038"/>
          <c:h val="0.82426143808014762"/>
        </c:manualLayout>
      </c:layout>
      <c:scatterChart>
        <c:scatterStyle val="smoothMarker"/>
        <c:varyColors val="0"/>
        <c:ser>
          <c:idx val="0"/>
          <c:order val="0"/>
          <c:tx>
            <c:v>指数模型</c:v>
          </c:tx>
          <c:spPr>
            <a:ln>
              <a:solidFill>
                <a:sysClr val="windowText" lastClr="000000"/>
              </a:solidFill>
            </a:ln>
          </c:spPr>
          <c:marker>
            <c:symbol val="none"/>
          </c:marker>
          <c:trendline>
            <c:trendlineType val="power"/>
            <c:dispRSqr val="0"/>
            <c:dispEq val="0"/>
          </c:trendline>
          <c:xVal>
            <c:numRef>
              <c:f>'erosion model'!$B$29:$B$55</c:f>
              <c:numCache>
                <c:formatCode>0.00_ </c:formatCode>
                <c:ptCount val="27"/>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pt idx="13">
                  <c:v>2600</c:v>
                </c:pt>
                <c:pt idx="14">
                  <c:v>2800</c:v>
                </c:pt>
                <c:pt idx="15">
                  <c:v>3000</c:v>
                </c:pt>
                <c:pt idx="16">
                  <c:v>3200</c:v>
                </c:pt>
                <c:pt idx="17">
                  <c:v>3400</c:v>
                </c:pt>
                <c:pt idx="18">
                  <c:v>3600</c:v>
                </c:pt>
                <c:pt idx="19">
                  <c:v>3800</c:v>
                </c:pt>
                <c:pt idx="20">
                  <c:v>4000</c:v>
                </c:pt>
                <c:pt idx="21">
                  <c:v>4200</c:v>
                </c:pt>
                <c:pt idx="22">
                  <c:v>4400</c:v>
                </c:pt>
                <c:pt idx="23">
                  <c:v>4600</c:v>
                </c:pt>
                <c:pt idx="24">
                  <c:v>4800</c:v>
                </c:pt>
                <c:pt idx="25">
                  <c:v>5000</c:v>
                </c:pt>
                <c:pt idx="26">
                  <c:v>5200</c:v>
                </c:pt>
              </c:numCache>
            </c:numRef>
          </c:xVal>
          <c:yVal>
            <c:numRef>
              <c:f>'erosion model'!$F$29:$F$55</c:f>
              <c:numCache>
                <c:formatCode>General</c:formatCode>
                <c:ptCount val="27"/>
                <c:pt idx="0">
                  <c:v>8</c:v>
                </c:pt>
                <c:pt idx="1">
                  <c:v>7842.0387030318398</c:v>
                </c:pt>
                <c:pt idx="2">
                  <c:v>19309.364276944529</c:v>
                </c:pt>
                <c:pt idx="3">
                  <c:v>32710.457057681077</c:v>
                </c:pt>
                <c:pt idx="4">
                  <c:v>47545.23190960427</c:v>
                </c:pt>
                <c:pt idx="5">
                  <c:v>63546.258777942523</c:v>
                </c:pt>
                <c:pt idx="6">
                  <c:v>80542.592929045626</c:v>
                </c:pt>
                <c:pt idx="7">
                  <c:v>98413.897907476538</c:v>
                </c:pt>
                <c:pt idx="8">
                  <c:v>117070.09329339561</c:v>
                </c:pt>
                <c:pt idx="9">
                  <c:v>136440.79574725006</c:v>
                </c:pt>
                <c:pt idx="10">
                  <c:v>156469.24296686845</c:v>
                </c:pt>
                <c:pt idx="11">
                  <c:v>177108.52740368294</c:v>
                </c:pt>
                <c:pt idx="12">
                  <c:v>198319.12664181678</c:v>
                </c:pt>
                <c:pt idx="13">
                  <c:v>220067.21092723263</c:v>
                </c:pt>
                <c:pt idx="14">
                  <c:v>242323.44120857364</c:v>
                </c:pt>
                <c:pt idx="15">
                  <c:v>265062.09005683055</c:v>
                </c:pt>
                <c:pt idx="16">
                  <c:v>288260.38265586458</c:v>
                </c:pt>
                <c:pt idx="17">
                  <c:v>311897.99226544978</c:v>
                </c:pt>
                <c:pt idx="18">
                  <c:v>335956.64687312313</c:v>
                </c:pt>
                <c:pt idx="19">
                  <c:v>360419.81764064363</c:v>
                </c:pt>
                <c:pt idx="20">
                  <c:v>385272.46867793723</c:v>
                </c:pt>
                <c:pt idx="21">
                  <c:v>410500.85357739322</c:v>
                </c:pt>
                <c:pt idx="22">
                  <c:v>436092.34813757968</c:v>
                </c:pt>
                <c:pt idx="23">
                  <c:v>462035.31147176196</c:v>
                </c:pt>
                <c:pt idx="24">
                  <c:v>488318.96964903094</c:v>
                </c:pt>
                <c:pt idx="25">
                  <c:v>514933.31741808995</c:v>
                </c:pt>
                <c:pt idx="26">
                  <c:v>541869.03458691912</c:v>
                </c:pt>
              </c:numCache>
            </c:numRef>
          </c:yVal>
          <c:smooth val="1"/>
          <c:extLst>
            <c:ext xmlns:c16="http://schemas.microsoft.com/office/drawing/2014/chart" uri="{C3380CC4-5D6E-409C-BE32-E72D297353CC}">
              <c16:uniqueId val="{00000000-9E23-43C1-AE8D-137960F89B92}"/>
            </c:ext>
          </c:extLst>
        </c:ser>
        <c:dLbls>
          <c:showLegendKey val="0"/>
          <c:showVal val="0"/>
          <c:showCatName val="0"/>
          <c:showSerName val="0"/>
          <c:showPercent val="0"/>
          <c:showBubbleSize val="0"/>
        </c:dLbls>
        <c:axId val="31459200"/>
        <c:axId val="31460736"/>
      </c:scatterChart>
      <c:valAx>
        <c:axId val="31459200"/>
        <c:scaling>
          <c:orientation val="minMax"/>
        </c:scaling>
        <c:delete val="0"/>
        <c:axPos val="b"/>
        <c:numFmt formatCode="General" sourceLinked="1"/>
        <c:majorTickMark val="out"/>
        <c:minorTickMark val="none"/>
        <c:tickLblPos val="nextTo"/>
        <c:txPr>
          <a:bodyPr/>
          <a:lstStyle/>
          <a:p>
            <a:pPr>
              <a:defRPr sz="100"/>
            </a:pPr>
            <a:endParaRPr lang="zh-CN"/>
          </a:p>
        </c:txPr>
        <c:crossAx val="31460736"/>
        <c:crosses val="autoZero"/>
        <c:crossBetween val="midCat"/>
      </c:valAx>
      <c:valAx>
        <c:axId val="31460736"/>
        <c:scaling>
          <c:orientation val="minMax"/>
        </c:scaling>
        <c:delete val="0"/>
        <c:axPos val="l"/>
        <c:numFmt formatCode="General" sourceLinked="1"/>
        <c:majorTickMark val="out"/>
        <c:minorTickMark val="none"/>
        <c:tickLblPos val="nextTo"/>
        <c:txPr>
          <a:bodyPr/>
          <a:lstStyle/>
          <a:p>
            <a:pPr>
              <a:defRPr sz="100"/>
            </a:pPr>
            <a:endParaRPr lang="zh-CN"/>
          </a:p>
        </c:txPr>
        <c:crossAx val="31459200"/>
        <c:crosses val="autoZero"/>
        <c:crossBetween val="midCat"/>
      </c:valAx>
    </c:plotArea>
    <c:plotVisOnly val="1"/>
    <c:dispBlanksAs val="gap"/>
    <c:showDLblsOverMax val="0"/>
  </c:chart>
  <c:printSettings>
    <c:headerFooter/>
    <c:pageMargins b="0.75000000000000933" l="0.70000000000000062" r="0.70000000000000062" t="0.75000000000000933" header="0.30000000000000032" footer="0.30000000000000032"/>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0"/>
    <c:plotArea>
      <c:layout>
        <c:manualLayout>
          <c:layoutTarget val="inner"/>
          <c:xMode val="edge"/>
          <c:yMode val="edge"/>
          <c:x val="0.15520230234904558"/>
          <c:y val="7.4548702245552628E-2"/>
          <c:w val="0.79735005657482216"/>
          <c:h val="0.68913396908894642"/>
        </c:manualLayout>
      </c:layout>
      <c:scatterChart>
        <c:scatterStyle val="smoothMarker"/>
        <c:varyColors val="0"/>
        <c:ser>
          <c:idx val="0"/>
          <c:order val="0"/>
          <c:tx>
            <c:v>h-t</c:v>
          </c:tx>
          <c:spPr>
            <a:ln>
              <a:solidFill>
                <a:srgbClr val="0070C0"/>
              </a:solidFill>
            </a:ln>
          </c:spPr>
          <c:marker>
            <c:spPr>
              <a:ln>
                <a:solidFill>
                  <a:srgbClr val="0070C0"/>
                </a:solidFill>
              </a:ln>
            </c:spPr>
          </c:marker>
          <c:xVal>
            <c:numLit>
              <c:formatCode>General</c:formatCode>
              <c:ptCount val="149"/>
              <c:pt idx="0">
                <c:v>0.10684471520162125</c:v>
              </c:pt>
              <c:pt idx="1">
                <c:v>0.20241411504260168</c:v>
              </c:pt>
              <c:pt idx="2">
                <c:v>0.29043115192009594</c:v>
              </c:pt>
              <c:pt idx="3">
                <c:v>0.37314322797722654</c:v>
              </c:pt>
              <c:pt idx="4">
                <c:v>0.45201206585773351</c:v>
              </c:pt>
              <c:pt idx="5">
                <c:v>0.52804265649615456</c:v>
              </c:pt>
              <c:pt idx="6">
                <c:v>0.60195641449027593</c:v>
              </c:pt>
              <c:pt idx="7">
                <c:v>0.67428942413179604</c:v>
              </c:pt>
              <c:pt idx="8">
                <c:v>0.74545156985618855</c:v>
              </c:pt>
              <c:pt idx="9">
                <c:v>0.81576386303885262</c:v>
              </c:pt>
              <c:pt idx="10">
                <c:v>0.88548295225934937</c:v>
              </c:pt>
              <c:pt idx="11">
                <c:v>0.954817760314011</c:v>
              </c:pt>
              <c:pt idx="12">
                <c:v>1.0239411013309825</c:v>
              </c:pt>
              <c:pt idx="13">
                <c:v>1.092997993715936</c:v>
              </c:pt>
              <c:pt idx="14">
                <c:v>1.1621117374703469</c:v>
              </c:pt>
              <c:pt idx="15">
                <c:v>1.2313884419790928</c:v>
              </c:pt>
              <c:pt idx="16">
                <c:v>1.3009204567542278</c:v>
              </c:pt>
              <c:pt idx="17">
                <c:v>1.3707890107085379</c:v>
              </c:pt>
              <c:pt idx="18">
                <c:v>1.4431361604726924</c:v>
              </c:pt>
              <c:pt idx="19">
                <c:v>1.5160196811370978</c:v>
              </c:pt>
              <c:pt idx="20">
                <c:v>1.5894989569377462</c:v>
              </c:pt>
              <c:pt idx="21">
                <c:v>1.663627611389654</c:v>
              </c:pt>
              <c:pt idx="22">
                <c:v>1.7446692625975062</c:v>
              </c:pt>
              <c:pt idx="23">
                <c:v>1.8063496560540777</c:v>
              </c:pt>
              <c:pt idx="24">
                <c:v>1.8686516361632692</c:v>
              </c:pt>
              <c:pt idx="25">
                <c:v>1.9315976463135269</c:v>
              </c:pt>
              <c:pt idx="26">
                <c:v>1.9952088617284067</c:v>
              </c:pt>
              <c:pt idx="27">
                <c:v>2.0595052095615904</c:v>
              </c:pt>
              <c:pt idx="28">
                <c:v>2.1245053688987534</c:v>
              </c:pt>
              <c:pt idx="29">
                <c:v>2.1902267517082392</c:v>
              </c:pt>
              <c:pt idx="30">
                <c:v>2.2566854655212127</c:v>
              </c:pt>
              <c:pt idx="31">
                <c:v>2.3238962584249458</c:v>
              </c:pt>
              <c:pt idx="32">
                <c:v>2.4052770677783091</c:v>
              </c:pt>
              <c:pt idx="33">
                <c:v>2.4606048856023892</c:v>
              </c:pt>
              <c:pt idx="34">
                <c:v>2.5166021423022538</c:v>
              </c:pt>
              <c:pt idx="35">
                <c:v>2.5732799627725811</c:v>
              </c:pt>
              <c:pt idx="36">
                <c:v>2.6306488581453205</c:v>
              </c:pt>
              <c:pt idx="37">
                <c:v>2.6887186300830161</c:v>
              </c:pt>
              <c:pt idx="38">
                <c:v>2.7474982641013765</c:v>
              </c:pt>
              <c:pt idx="39">
                <c:v>2.8069958112503506</c:v>
              </c:pt>
              <c:pt idx="40">
                <c:v>2.8924872422038406</c:v>
              </c:pt>
              <c:pt idx="41">
                <c:v>2.9363148187507462</c:v>
              </c:pt>
              <c:pt idx="42">
                <c:v>2.9805586281734104</c:v>
              </c:pt>
              <c:pt idx="43">
                <c:v>3.0252174544578336</c:v>
              </c:pt>
              <c:pt idx="44">
                <c:v>3.0702893434434282</c:v>
              </c:pt>
              <c:pt idx="45">
                <c:v>3.115771547669429</c:v>
              </c:pt>
              <c:pt idx="46">
                <c:v>3.1616604699795587</c:v>
              </c:pt>
              <c:pt idx="47">
                <c:v>3.2079516062575371</c:v>
              </c:pt>
              <c:pt idx="48">
                <c:v>3.2546394877354072</c:v>
              </c:pt>
              <c:pt idx="49">
                <c:v>3.3017176233903043</c:v>
              </c:pt>
              <c:pt idx="50">
                <c:v>3.431112429924875</c:v>
              </c:pt>
              <c:pt idx="51">
                <c:v>3.4962861094962125</c:v>
              </c:pt>
              <c:pt idx="52">
                <c:v>3.5612528595816197</c:v>
              </c:pt>
              <c:pt idx="53">
                <c:v>3.6259436607122781</c:v>
              </c:pt>
              <c:pt idx="54">
                <c:v>3.6902910523188512</c:v>
              </c:pt>
              <c:pt idx="55">
                <c:v>3.7542296951688447</c:v>
              </c:pt>
              <c:pt idx="56">
                <c:v>3.8176968849531696</c:v>
              </c:pt>
              <c:pt idx="57">
                <c:v>3.8806330064708341</c:v>
              </c:pt>
              <c:pt idx="58">
                <c:v>3.942981920438426</c:v>
              </c:pt>
              <c:pt idx="59">
                <c:v>4.0046912777288748</c:v>
              </c:pt>
              <c:pt idx="60">
                <c:v>4.0657127586410011</c:v>
              </c:pt>
              <c:pt idx="61">
                <c:v>4.1260022374516705</c:v>
              </c:pt>
              <c:pt idx="62">
                <c:v>4.1855198748712077</c:v>
              </c:pt>
              <c:pt idx="63">
                <c:v>4.2442301430106939</c:v>
              </c:pt>
              <c:pt idx="64">
                <c:v>4.3021017890177768</c:v>
              </c:pt>
              <c:pt idx="65">
                <c:v>4.3622223619380955</c:v>
              </c:pt>
              <c:pt idx="66">
                <c:v>4.4248328145397817</c:v>
              </c:pt>
              <c:pt idx="67">
                <c:v>4.4902196881855572</c:v>
              </c:pt>
              <c:pt idx="68">
                <c:v>4.5587280924612408</c:v>
              </c:pt>
              <c:pt idx="69">
                <c:v>4.6307798311951878</c:v>
              </c:pt>
              <c:pt idx="70">
                <c:v>4.7068993978626406</c:v>
              </c:pt>
              <c:pt idx="71">
                <c:v>4.7877524395290658</c:v>
              </c:pt>
              <c:pt idx="72">
                <c:v>4.874204826248655</c:v>
              </c:pt>
              <c:pt idx="73">
                <c:v>4.9674175454112746</c:v>
              </c:pt>
              <c:pt idx="74">
                <c:v>5.0690078914642385</c:v>
              </c:pt>
              <c:pt idx="75">
                <c:v>5.1813433838371523</c:v>
              </c:pt>
              <c:pt idx="76">
                <c:v>5.2470125499174207</c:v>
              </c:pt>
              <c:pt idx="77">
                <c:v>5.3177965397245508</c:v>
              </c:pt>
              <c:pt idx="78">
                <c:v>5.3949512565595334</c:v>
              </c:pt>
              <c:pt idx="79">
                <c:v>5.4803344393002682</c:v>
              </c:pt>
              <c:pt idx="80">
                <c:v>5.5768965840167093</c:v>
              </c:pt>
              <c:pt idx="81">
                <c:v>5.6898311604282661</c:v>
              </c:pt>
              <c:pt idx="82">
                <c:v>5.8298932479468455</c:v>
              </c:pt>
              <c:pt idx="83">
                <c:v>6.0271605975351452</c:v>
              </c:pt>
              <c:pt idx="84">
                <c:v>6.4304292838313701</c:v>
              </c:pt>
              <c:pt idx="85">
                <c:v>6.7042143493991073</c:v>
              </c:pt>
              <c:pt idx="86">
                <c:v>6.8319007169231813</c:v>
              </c:pt>
              <c:pt idx="87">
                <c:v>6.9357122363565384</c:v>
              </c:pt>
              <c:pt idx="88">
                <c:v>7.0261985600638095</c:v>
              </c:pt>
              <c:pt idx="89">
                <c:v>7.1077822774029134</c:v>
              </c:pt>
              <c:pt idx="90">
                <c:v>7.1828475995148411</c:v>
              </c:pt>
              <c:pt idx="91">
                <c:v>7.2528621431633038</c:v>
              </c:pt>
              <c:pt idx="92">
                <c:v>7.3188083514978155</c:v>
              </c:pt>
              <c:pt idx="93">
                <c:v>7.3813834115859409</c:v>
              </c:pt>
              <c:pt idx="94">
                <c:v>7.4411038967021312</c:v>
              </c:pt>
              <c:pt idx="95">
                <c:v>7.4983655119164085</c:v>
              </c:pt>
              <c:pt idx="96">
                <c:v>7.5534795159584274</c:v>
              </c:pt>
              <c:pt idx="97">
                <c:v>7.6066960946656836</c:v>
              </c:pt>
              <c:pt idx="98">
                <c:v>7.6582199952016099</c:v>
              </c:pt>
              <c:pt idx="99">
                <c:v>7.708221347200741</c:v>
              </c:pt>
              <c:pt idx="100">
                <c:v>7.7568433707074185</c:v>
              </c:pt>
              <c:pt idx="101">
                <c:v>7.8042080025914728</c:v>
              </c:pt>
              <c:pt idx="102">
                <c:v>7.8504200912273454</c:v>
              </c:pt>
              <c:pt idx="103">
                <c:v>7.895570581917986</c:v>
              </c:pt>
              <c:pt idx="104">
                <c:v>7.939738975442558</c:v>
              </c:pt>
              <c:pt idx="105">
                <c:v>8.1338937771036885</c:v>
              </c:pt>
              <c:pt idx="106">
                <c:v>8.1734285715057098</c:v>
              </c:pt>
              <c:pt idx="107">
                <c:v>8.3474788205570203</c:v>
              </c:pt>
              <c:pt idx="108">
                <c:v>8.5094446918775741</c:v>
              </c:pt>
              <c:pt idx="109">
                <c:v>8.6618889080346477</c:v>
              </c:pt>
              <c:pt idx="110">
                <c:v>8.8065641672477231</c:v>
              </c:pt>
              <c:pt idx="111">
                <c:v>8.9447335981418217</c:v>
              </c:pt>
              <c:pt idx="112">
                <c:v>9.0773439590516922</c:v>
              </c:pt>
              <c:pt idx="113">
                <c:v>9.2051269271953249</c:v>
              </c:pt>
              <c:pt idx="114">
                <c:v>9.328662012415375</c:v>
              </c:pt>
              <c:pt idx="115">
                <c:v>9.4484175436047195</c:v>
              </c:pt>
              <c:pt idx="116">
                <c:v>9.5647784256099229</c:v>
              </c:pt>
              <c:pt idx="117">
                <c:v>9.6780655515163314</c:v>
              </c:pt>
              <c:pt idx="118">
                <c:v>9.7885497528070218</c:v>
              </c:pt>
              <c:pt idx="119">
                <c:v>9.8964620601382247</c:v>
              </c:pt>
              <c:pt idx="120">
                <c:v>10.002001404004366</c:v>
              </c:pt>
              <c:pt idx="121">
                <c:v>10.105340496796172</c:v>
              </c:pt>
              <c:pt idx="122">
                <c:v>10.206630396161072</c:v>
              </c:pt>
              <c:pt idx="123">
                <c:v>10.306004094611584</c:v>
              </c:pt>
              <c:pt idx="124">
                <c:v>10.403579378349017</c:v>
              </c:pt>
              <c:pt idx="125">
                <c:v>10.499461129614469</c:v>
              </c:pt>
              <c:pt idx="126">
                <c:v>10.593743199706351</c:v>
              </c:pt>
              <c:pt idx="127">
                <c:v>10.686509946791071</c:v>
              </c:pt>
              <c:pt idx="128">
                <c:v>10.777837509145026</c:v>
              </c:pt>
              <c:pt idx="129">
                <c:v>10.867794867497718</c:v>
              </c:pt>
              <c:pt idx="130">
                <c:v>10.956444737719499</c:v>
              </c:pt>
              <c:pt idx="131">
                <c:v>11.043844325879869</c:v>
              </c:pt>
              <c:pt idx="132">
                <c:v>11.130045970785309</c:v>
              </c:pt>
              <c:pt idx="133">
                <c:v>11.215097693858755</c:v>
              </c:pt>
              <c:pt idx="134">
                <c:v>11.299043672203386</c:v>
              </c:pt>
              <c:pt idx="135">
                <c:v>11.381924647584128</c:v>
              </c:pt>
              <c:pt idx="136">
                <c:v>11.463778281636182</c:v>
              </c:pt>
              <c:pt idx="137">
                <c:v>11.544639465702984</c:v>
              </c:pt>
              <c:pt idx="138">
                <c:v>11.624540592195094</c:v>
              </c:pt>
              <c:pt idx="139">
                <c:v>11.703511793156649</c:v>
              </c:pt>
              <c:pt idx="140">
                <c:v>11.781581150757033</c:v>
              </c:pt>
              <c:pt idx="141">
                <c:v>11.858774883643196</c:v>
              </c:pt>
              <c:pt idx="142">
                <c:v>11.935117512451125</c:v>
              </c:pt>
              <c:pt idx="143">
                <c:v>12.010632007254802</c:v>
              </c:pt>
              <c:pt idx="144">
                <c:v>12.085339919302774</c:v>
              </c:pt>
              <c:pt idx="145">
                <c:v>12.159261499039069</c:v>
              </c:pt>
              <c:pt idx="146">
                <c:v>12.232415802111595</c:v>
              </c:pt>
              <c:pt idx="147">
                <c:v>12.304820784826415</c:v>
              </c:pt>
            </c:numLit>
          </c:xVal>
          <c:yVal>
            <c:numLit>
              <c:formatCode>General</c:formatCode>
              <c:ptCount val="149"/>
              <c:pt idx="0">
                <c:v>742.5721783889237</c:v>
              </c:pt>
              <c:pt idx="1">
                <c:v>742.57141453914335</c:v>
              </c:pt>
              <c:pt idx="2">
                <c:v>742.57028992374967</c:v>
              </c:pt>
              <c:pt idx="3">
                <c:v>742.56882391549038</c:v>
              </c:pt>
              <c:pt idx="4">
                <c:v>742.56701894712432</c:v>
              </c:pt>
              <c:pt idx="5">
                <c:v>742.56486784453796</c:v>
              </c:pt>
              <c:pt idx="6">
                <c:v>742.56235729875687</c:v>
              </c:pt>
              <c:pt idx="7">
                <c:v>742.55946967034959</c:v>
              </c:pt>
              <c:pt idx="8">
                <c:v>742.55618399104446</c:v>
              </c:pt>
              <c:pt idx="9">
                <c:v>742.55247654519553</c:v>
              </c:pt>
              <c:pt idx="10">
                <c:v>742.54832121608194</c:v>
              </c:pt>
              <c:pt idx="11">
                <c:v>742.54368969301447</c:v>
              </c:pt>
              <c:pt idx="12">
                <c:v>742.53855159194939</c:v>
              </c:pt>
              <c:pt idx="13">
                <c:v>742.53287451995914</c:v>
              </c:pt>
              <c:pt idx="14">
                <c:v>742.52662410173218</c:v>
              </c:pt>
              <c:pt idx="15">
                <c:v>742.51976397934607</c:v>
              </c:pt>
              <c:pt idx="16">
                <c:v>742.51225579243237</c:v>
              </c:pt>
              <c:pt idx="17">
                <c:v>742.50405914337932</c:v>
              </c:pt>
              <c:pt idx="18">
                <c:v>742.49513155057173</c:v>
              </c:pt>
              <c:pt idx="19">
                <c:v>742.47820009514169</c:v>
              </c:pt>
              <c:pt idx="20">
                <c:v>742.46011419587398</c:v>
              </c:pt>
              <c:pt idx="21">
                <c:v>742.440821747516</c:v>
              </c:pt>
              <c:pt idx="22">
                <c:v>742.42027065494278</c:v>
              </c:pt>
              <c:pt idx="23">
                <c:v>742.37550122062783</c:v>
              </c:pt>
              <c:pt idx="24">
                <c:v>742.34000651514282</c:v>
              </c:pt>
              <c:pt idx="25">
                <c:v>742.30287507974674</c:v>
              </c:pt>
              <c:pt idx="26">
                <c:v>742.26405779421373</c:v>
              </c:pt>
              <c:pt idx="27">
                <c:v>742.22350662289819</c:v>
              </c:pt>
              <c:pt idx="28">
                <c:v>742.18117494330852</c:v>
              </c:pt>
              <c:pt idx="29">
                <c:v>742.13701791408403</c:v>
              </c:pt>
              <c:pt idx="30">
                <c:v>742.09099288527545</c:v>
              </c:pt>
              <c:pt idx="31">
                <c:v>742.04305985386907</c:v>
              </c:pt>
              <c:pt idx="32">
                <c:v>741.993181967434</c:v>
              </c:pt>
              <c:pt idx="33">
                <c:v>741.88826136100977</c:v>
              </c:pt>
              <c:pt idx="34">
                <c:v>741.81525590194997</c:v>
              </c:pt>
              <c:pt idx="35">
                <c:v>741.73994123935336</c:v>
              </c:pt>
              <c:pt idx="36">
                <c:v>741.66227176531117</c:v>
              </c:pt>
              <c:pt idx="37">
                <c:v>741.58220393779754</c:v>
              </c:pt>
              <c:pt idx="38">
                <c:v>741.49969671686358</c:v>
              </c:pt>
              <c:pt idx="39">
                <c:v>741.41471204892139</c:v>
              </c:pt>
              <c:pt idx="40">
                <c:v>741.32721540244813</c:v>
              </c:pt>
              <c:pt idx="41">
                <c:v>741.13431794110352</c:v>
              </c:pt>
              <c:pt idx="42">
                <c:v>741.03453081452471</c:v>
              </c:pt>
              <c:pt idx="43">
                <c:v>740.93307098187893</c:v>
              </c:pt>
              <c:pt idx="44">
                <c:v>740.82994118766476</c:v>
              </c:pt>
              <c:pt idx="45">
                <c:v>740.72514726024451</c:v>
              </c:pt>
              <c:pt idx="46">
                <c:v>740.61869835485845</c:v>
              </c:pt>
              <c:pt idx="47">
                <c:v>740.51060720297357</c:v>
              </c:pt>
              <c:pt idx="48">
                <c:v>740.40089036643303</c:v>
              </c:pt>
              <c:pt idx="49">
                <c:v>740.28956849457961</c:v>
              </c:pt>
              <c:pt idx="50">
                <c:v>740.17666658221049</c:v>
              </c:pt>
              <c:pt idx="51">
                <c:v>739.72361926420433</c:v>
              </c:pt>
              <c:pt idx="52">
                <c:v>739.4959908042224</c:v>
              </c:pt>
              <c:pt idx="53">
                <c:v>739.26911003520718</c:v>
              </c:pt>
              <c:pt idx="54">
                <c:v>739.04326501794151</c:v>
              </c:pt>
              <c:pt idx="55">
                <c:v>738.81873793285274</c:v>
              </c:pt>
              <c:pt idx="56">
                <c:v>738.59580272339781</c:v>
              </c:pt>
              <c:pt idx="57">
                <c:v>738.374722934484</c:v>
              </c:pt>
              <c:pt idx="58">
                <c:v>738.15574979068163</c:v>
              </c:pt>
              <c:pt idx="59">
                <c:v>737.9391205484892</c:v>
              </c:pt>
              <c:pt idx="60">
                <c:v>737.72505714548538</c:v>
              </c:pt>
              <c:pt idx="61">
                <c:v>737.51376515764161</c:v>
              </c:pt>
              <c:pt idx="62">
                <c:v>737.30543306505444</c:v>
              </c:pt>
              <c:pt idx="63">
                <c:v>737.10023181646932</c:v>
              </c:pt>
              <c:pt idx="64">
                <c:v>736.89831467457952</c:v>
              </c:pt>
              <c:pt idx="65">
                <c:v>736.69981731754478</c:v>
              </c:pt>
              <c:pt idx="66">
                <c:v>736.49185262774984</c:v>
              </c:pt>
              <c:pt idx="67">
                <c:v>736.27340239878015</c:v>
              </c:pt>
              <c:pt idx="68">
                <c:v>736.04325594609202</c:v>
              </c:pt>
              <c:pt idx="69">
                <c:v>735.79995533133354</c:v>
              </c:pt>
              <c:pt idx="70">
                <c:v>735.54171887373673</c:v>
              </c:pt>
              <c:pt idx="71">
                <c:v>735.26633146193058</c:v>
              </c:pt>
              <c:pt idx="72">
                <c:v>734.9709822659654</c:v>
              </c:pt>
              <c:pt idx="73">
                <c:v>734.65201552779376</c:v>
              </c:pt>
              <c:pt idx="74">
                <c:v>734.30453023657481</c:v>
              </c:pt>
              <c:pt idx="75">
                <c:v>733.92170017416504</c:v>
              </c:pt>
              <c:pt idx="76">
                <c:v>733.4935341491697</c:v>
              </c:pt>
              <c:pt idx="77">
                <c:v>733.24050861118803</c:v>
              </c:pt>
              <c:pt idx="78">
                <c:v>732.96590850488008</c:v>
              </c:pt>
              <c:pt idx="79">
                <c:v>732.66443718013841</c:v>
              </c:pt>
              <c:pt idx="80">
                <c:v>732.32826047948652</c:v>
              </c:pt>
              <c:pt idx="81">
                <c:v>731.94493710411598</c:v>
              </c:pt>
              <c:pt idx="82">
                <c:v>731.4925696725852</c:v>
              </c:pt>
              <c:pt idx="83">
                <c:v>730.92581484539562</c:v>
              </c:pt>
              <c:pt idx="84">
                <c:v>730.11787446118296</c:v>
              </c:pt>
              <c:pt idx="85">
                <c:v>728.4414783295889</c:v>
              </c:pt>
              <c:pt idx="86">
                <c:v>727.26876971384308</c:v>
              </c:pt>
              <c:pt idx="87">
                <c:v>726.71189229197512</c:v>
              </c:pt>
              <c:pt idx="88">
                <c:v>726.25572638821041</c:v>
              </c:pt>
              <c:pt idx="89">
                <c:v>725.8557969974446</c:v>
              </c:pt>
              <c:pt idx="90">
                <c:v>725.49345711898479</c:v>
              </c:pt>
              <c:pt idx="91">
                <c:v>725.15865307962054</c:v>
              </c:pt>
              <c:pt idx="92">
                <c:v>724.84519564418758</c:v>
              </c:pt>
              <c:pt idx="93">
                <c:v>724.54894125077192</c:v>
              </c:pt>
              <c:pt idx="94">
                <c:v>724.26694916217275</c:v>
              </c:pt>
              <c:pt idx="95">
                <c:v>723.99704027391306</c:v>
              </c:pt>
              <c:pt idx="96">
                <c:v>723.73754520330715</c:v>
              </c:pt>
              <c:pt idx="97">
                <c:v>723.48715071344122</c:v>
              </c:pt>
              <c:pt idx="98">
                <c:v>723.24480115252311</c:v>
              </c:pt>
              <c:pt idx="99">
                <c:v>723.00963252494671</c:v>
              </c:pt>
              <c:pt idx="100">
                <c:v>722.78092685694457</c:v>
              </c:pt>
              <c:pt idx="101">
                <c:v>722.55807968970123</c:v>
              </c:pt>
              <c:pt idx="102">
                <c:v>722.34057634993383</c:v>
              </c:pt>
              <c:pt idx="103">
                <c:v>722.12797425809106</c:v>
              </c:pt>
              <c:pt idx="104">
                <c:v>721.91988949271058</c:v>
              </c:pt>
              <c:pt idx="105">
                <c:v>721.71598642021888</c:v>
              </c:pt>
              <c:pt idx="106">
                <c:v>720.82168906208346</c:v>
              </c:pt>
              <c:pt idx="107">
                <c:v>720.6375227911841</c:v>
              </c:pt>
              <c:pt idx="108">
                <c:v>719.82883225228352</c:v>
              </c:pt>
              <c:pt idx="109">
                <c:v>719.07176579504869</c:v>
              </c:pt>
              <c:pt idx="110">
                <c:v>718.35551520599279</c:v>
              </c:pt>
              <c:pt idx="111">
                <c:v>717.67268600597629</c:v>
              </c:pt>
              <c:pt idx="112">
                <c:v>717.01794749444787</c:v>
              </c:pt>
              <c:pt idx="113">
                <c:v>716.38730296963968</c:v>
              </c:pt>
              <c:pt idx="114">
                <c:v>715.77766285700011</c:v>
              </c:pt>
              <c:pt idx="115">
                <c:v>715.18657951450552</c:v>
              </c:pt>
              <c:pt idx="116">
                <c:v>714.6120744334404</c:v>
              </c:pt>
              <c:pt idx="117">
                <c:v>714.05252119340798</c:v>
              </c:pt>
              <c:pt idx="118">
                <c:v>713.5065635901027</c:v>
              </c:pt>
              <c:pt idx="119">
                <c:v>712.97305678951273</c:v>
              </c:pt>
              <c:pt idx="120">
                <c:v>712.45102403757289</c:v>
              </c:pt>
              <c:pt idx="121">
                <c:v>711.93962416547856</c:v>
              </c:pt>
              <c:pt idx="122">
                <c:v>711.43812676493178</c:v>
              </c:pt>
              <c:pt idx="123">
                <c:v>710.94589292572971</c:v>
              </c:pt>
              <c:pt idx="124">
                <c:v>710.46236008127062</c:v>
              </c:pt>
              <c:pt idx="125">
                <c:v>709.98702993739585</c:v>
              </c:pt>
              <c:pt idx="126">
                <c:v>709.51945874942544</c:v>
              </c:pt>
              <c:pt idx="127">
                <c:v>709.05924941113619</c:v>
              </c:pt>
              <c:pt idx="128">
                <c:v>708.60604495861321</c:v>
              </c:pt>
              <c:pt idx="129">
                <c:v>708.15952319096925</c:v>
              </c:pt>
              <c:pt idx="130">
                <c:v>707.71939218149112</c:v>
              </c:pt>
              <c:pt idx="131">
                <c:v>707.28538650515463</c:v>
              </c:pt>
              <c:pt idx="132">
                <c:v>706.8572640473775</c:v>
              </c:pt>
              <c:pt idx="133">
                <c:v>706.43480328801991</c:v>
              </c:pt>
              <c:pt idx="134">
                <c:v>706.01780097678773</c:v>
              </c:pt>
              <c:pt idx="135">
                <c:v>705.60607013317247</c:v>
              </c:pt>
              <c:pt idx="136">
                <c:v>705.1994383171575</c:v>
              </c:pt>
              <c:pt idx="137">
                <c:v>704.79774612715903</c:v>
              </c:pt>
              <c:pt idx="138">
                <c:v>704.40084588972957</c:v>
              </c:pt>
              <c:pt idx="139">
                <c:v>704.00860051190682</c:v>
              </c:pt>
              <c:pt idx="140">
                <c:v>703.62088247219526</c:v>
              </c:pt>
              <c:pt idx="141">
                <c:v>703.2375729302546</c:v>
              </c:pt>
              <c:pt idx="142">
                <c:v>702.85856093866551</c:v>
              </c:pt>
              <c:pt idx="143">
                <c:v>702.48374274283674</c:v>
              </c:pt>
              <c:pt idx="144">
                <c:v>702.11302115731405</c:v>
              </c:pt>
              <c:pt idx="145">
                <c:v>701.74630500856392</c:v>
              </c:pt>
              <c:pt idx="146">
                <c:v>701.38350863578523</c:v>
              </c:pt>
              <c:pt idx="147">
                <c:v>701.02455144255839</c:v>
              </c:pt>
            </c:numLit>
          </c:yVal>
          <c:smooth val="1"/>
          <c:extLst>
            <c:ext xmlns:c16="http://schemas.microsoft.com/office/drawing/2014/chart" uri="{C3380CC4-5D6E-409C-BE32-E72D297353CC}">
              <c16:uniqueId val="{00000000-6693-4A23-8DAA-31C9A23E297D}"/>
            </c:ext>
          </c:extLst>
        </c:ser>
        <c:ser>
          <c:idx val="1"/>
          <c:order val="1"/>
          <c:tx>
            <c:v>z-t</c:v>
          </c:tx>
          <c:spPr>
            <a:ln>
              <a:solidFill>
                <a:srgbClr val="FF0000"/>
              </a:solidFill>
            </a:ln>
          </c:spPr>
          <c:marker>
            <c:symbol val="square"/>
            <c:size val="7"/>
            <c:spPr>
              <a:solidFill>
                <a:srgbClr val="FF0000"/>
              </a:solidFill>
              <a:ln>
                <a:solidFill>
                  <a:srgbClr val="FF0000"/>
                </a:solidFill>
              </a:ln>
            </c:spPr>
          </c:marker>
          <c:xVal>
            <c:numLit>
              <c:formatCode>General</c:formatCode>
              <c:ptCount val="149"/>
              <c:pt idx="0">
                <c:v>0.10684471520162125</c:v>
              </c:pt>
              <c:pt idx="1">
                <c:v>0.20241411504260168</c:v>
              </c:pt>
              <c:pt idx="2">
                <c:v>0.29043115192009594</c:v>
              </c:pt>
              <c:pt idx="3">
                <c:v>0.37314322797722654</c:v>
              </c:pt>
              <c:pt idx="4">
                <c:v>0.45201206585773351</c:v>
              </c:pt>
              <c:pt idx="5">
                <c:v>0.52804265649615456</c:v>
              </c:pt>
              <c:pt idx="6">
                <c:v>0.60195641449027593</c:v>
              </c:pt>
              <c:pt idx="7">
                <c:v>0.67428942413179604</c:v>
              </c:pt>
              <c:pt idx="8">
                <c:v>0.74545156985618855</c:v>
              </c:pt>
              <c:pt idx="9">
                <c:v>0.81576386303885262</c:v>
              </c:pt>
              <c:pt idx="10">
                <c:v>0.88548295225934937</c:v>
              </c:pt>
              <c:pt idx="11">
                <c:v>0.954817760314011</c:v>
              </c:pt>
              <c:pt idx="12">
                <c:v>1.0239411013309825</c:v>
              </c:pt>
              <c:pt idx="13">
                <c:v>1.092997993715936</c:v>
              </c:pt>
              <c:pt idx="14">
                <c:v>1.1621117374703469</c:v>
              </c:pt>
              <c:pt idx="15">
                <c:v>1.2313884419790928</c:v>
              </c:pt>
              <c:pt idx="16">
                <c:v>1.3009204567542278</c:v>
              </c:pt>
              <c:pt idx="17">
                <c:v>1.3707890107085379</c:v>
              </c:pt>
              <c:pt idx="18">
                <c:v>1.4431361604726924</c:v>
              </c:pt>
              <c:pt idx="19">
                <c:v>1.5160196811370978</c:v>
              </c:pt>
              <c:pt idx="20">
                <c:v>1.5894989569377462</c:v>
              </c:pt>
              <c:pt idx="21">
                <c:v>1.663627611389654</c:v>
              </c:pt>
              <c:pt idx="22">
                <c:v>1.7446692625975062</c:v>
              </c:pt>
              <c:pt idx="23">
                <c:v>1.8063496560540777</c:v>
              </c:pt>
              <c:pt idx="24">
                <c:v>1.8686516361632692</c:v>
              </c:pt>
              <c:pt idx="25">
                <c:v>1.9315976463135269</c:v>
              </c:pt>
              <c:pt idx="26">
                <c:v>1.9952088617284067</c:v>
              </c:pt>
              <c:pt idx="27">
                <c:v>2.0595052095615904</c:v>
              </c:pt>
              <c:pt idx="28">
                <c:v>2.1245053688987534</c:v>
              </c:pt>
              <c:pt idx="29">
                <c:v>2.1902267517082392</c:v>
              </c:pt>
              <c:pt idx="30">
                <c:v>2.2566854655212127</c:v>
              </c:pt>
              <c:pt idx="31">
                <c:v>2.3238962584249458</c:v>
              </c:pt>
              <c:pt idx="32">
                <c:v>2.4052770677783091</c:v>
              </c:pt>
              <c:pt idx="33">
                <c:v>2.4606048856023892</c:v>
              </c:pt>
              <c:pt idx="34">
                <c:v>2.5166021423022538</c:v>
              </c:pt>
              <c:pt idx="35">
                <c:v>2.5732799627725811</c:v>
              </c:pt>
              <c:pt idx="36">
                <c:v>2.6306488581453205</c:v>
              </c:pt>
              <c:pt idx="37">
                <c:v>2.6887186300830161</c:v>
              </c:pt>
              <c:pt idx="38">
                <c:v>2.7474982641013765</c:v>
              </c:pt>
              <c:pt idx="39">
                <c:v>2.8069958112503506</c:v>
              </c:pt>
              <c:pt idx="40">
                <c:v>2.8924872422038406</c:v>
              </c:pt>
              <c:pt idx="41">
                <c:v>2.9363148187507462</c:v>
              </c:pt>
              <c:pt idx="42">
                <c:v>2.9805586281734104</c:v>
              </c:pt>
              <c:pt idx="43">
                <c:v>3.0252174544578336</c:v>
              </c:pt>
              <c:pt idx="44">
                <c:v>3.0702893434434282</c:v>
              </c:pt>
              <c:pt idx="45">
                <c:v>3.115771547669429</c:v>
              </c:pt>
              <c:pt idx="46">
                <c:v>3.1616604699795587</c:v>
              </c:pt>
              <c:pt idx="47">
                <c:v>3.2079516062575371</c:v>
              </c:pt>
              <c:pt idx="48">
                <c:v>3.2546394877354072</c:v>
              </c:pt>
              <c:pt idx="49">
                <c:v>3.3017176233903043</c:v>
              </c:pt>
              <c:pt idx="50">
                <c:v>3.431112429924875</c:v>
              </c:pt>
              <c:pt idx="51">
                <c:v>3.4962861094962125</c:v>
              </c:pt>
              <c:pt idx="52">
                <c:v>3.5612528595816197</c:v>
              </c:pt>
              <c:pt idx="53">
                <c:v>3.6259436607122781</c:v>
              </c:pt>
              <c:pt idx="54">
                <c:v>3.6902910523188512</c:v>
              </c:pt>
              <c:pt idx="55">
                <c:v>3.7542296951688447</c:v>
              </c:pt>
              <c:pt idx="56">
                <c:v>3.8176968849531696</c:v>
              </c:pt>
              <c:pt idx="57">
                <c:v>3.8806330064708341</c:v>
              </c:pt>
              <c:pt idx="58">
                <c:v>3.942981920438426</c:v>
              </c:pt>
              <c:pt idx="59">
                <c:v>4.0046912777288748</c:v>
              </c:pt>
              <c:pt idx="60">
                <c:v>4.0657127586410011</c:v>
              </c:pt>
              <c:pt idx="61">
                <c:v>4.1260022374516705</c:v>
              </c:pt>
              <c:pt idx="62">
                <c:v>4.1855198748712077</c:v>
              </c:pt>
              <c:pt idx="63">
                <c:v>4.2442301430106939</c:v>
              </c:pt>
              <c:pt idx="64">
                <c:v>4.3021017890177768</c:v>
              </c:pt>
              <c:pt idx="65">
                <c:v>4.3622223619380955</c:v>
              </c:pt>
              <c:pt idx="66">
                <c:v>4.4248328145397817</c:v>
              </c:pt>
              <c:pt idx="67">
                <c:v>4.4902196881855572</c:v>
              </c:pt>
              <c:pt idx="68">
                <c:v>4.5587280924612408</c:v>
              </c:pt>
              <c:pt idx="69">
                <c:v>4.6307798311951878</c:v>
              </c:pt>
              <c:pt idx="70">
                <c:v>4.7068993978626406</c:v>
              </c:pt>
              <c:pt idx="71">
                <c:v>4.7877524395290658</c:v>
              </c:pt>
              <c:pt idx="72">
                <c:v>4.874204826248655</c:v>
              </c:pt>
              <c:pt idx="73">
                <c:v>4.9674175454112746</c:v>
              </c:pt>
              <c:pt idx="74">
                <c:v>5.0690078914642385</c:v>
              </c:pt>
              <c:pt idx="75">
                <c:v>5.1813433838371523</c:v>
              </c:pt>
              <c:pt idx="76">
                <c:v>5.2470125499174207</c:v>
              </c:pt>
              <c:pt idx="77">
                <c:v>5.3177965397245508</c:v>
              </c:pt>
              <c:pt idx="78">
                <c:v>5.3949512565595334</c:v>
              </c:pt>
              <c:pt idx="79">
                <c:v>5.4803344393002682</c:v>
              </c:pt>
              <c:pt idx="80">
                <c:v>5.5768965840167093</c:v>
              </c:pt>
              <c:pt idx="81">
                <c:v>5.6898311604282661</c:v>
              </c:pt>
              <c:pt idx="82">
                <c:v>5.8298932479468455</c:v>
              </c:pt>
              <c:pt idx="83">
                <c:v>6.0271605975351452</c:v>
              </c:pt>
              <c:pt idx="84">
                <c:v>6.4304292838313701</c:v>
              </c:pt>
              <c:pt idx="85">
                <c:v>6.7042143493991073</c:v>
              </c:pt>
              <c:pt idx="86">
                <c:v>6.8319007169231813</c:v>
              </c:pt>
              <c:pt idx="87">
                <c:v>6.9357122363565384</c:v>
              </c:pt>
              <c:pt idx="88">
                <c:v>7.0261985600638095</c:v>
              </c:pt>
              <c:pt idx="89">
                <c:v>7.1077822774029134</c:v>
              </c:pt>
              <c:pt idx="90">
                <c:v>7.1828475995148411</c:v>
              </c:pt>
              <c:pt idx="91">
                <c:v>7.2528621431633038</c:v>
              </c:pt>
              <c:pt idx="92">
                <c:v>7.3188083514978155</c:v>
              </c:pt>
              <c:pt idx="93">
                <c:v>7.3813834115859409</c:v>
              </c:pt>
              <c:pt idx="94">
                <c:v>7.4411038967021312</c:v>
              </c:pt>
              <c:pt idx="95">
                <c:v>7.4983655119164085</c:v>
              </c:pt>
              <c:pt idx="96">
                <c:v>7.5534795159584274</c:v>
              </c:pt>
              <c:pt idx="97">
                <c:v>7.6066960946656836</c:v>
              </c:pt>
              <c:pt idx="98">
                <c:v>7.6582199952016099</c:v>
              </c:pt>
              <c:pt idx="99">
                <c:v>7.708221347200741</c:v>
              </c:pt>
              <c:pt idx="100">
                <c:v>7.7568433707074185</c:v>
              </c:pt>
              <c:pt idx="101">
                <c:v>7.8042080025914728</c:v>
              </c:pt>
              <c:pt idx="102">
                <c:v>7.8504200912273454</c:v>
              </c:pt>
              <c:pt idx="103">
                <c:v>7.895570581917986</c:v>
              </c:pt>
              <c:pt idx="104">
                <c:v>7.939738975442558</c:v>
              </c:pt>
              <c:pt idx="105">
                <c:v>8.1338937771036885</c:v>
              </c:pt>
              <c:pt idx="106">
                <c:v>8.1734285715057098</c:v>
              </c:pt>
              <c:pt idx="107">
                <c:v>8.3474788205570203</c:v>
              </c:pt>
              <c:pt idx="108">
                <c:v>8.5094446918775741</c:v>
              </c:pt>
              <c:pt idx="109">
                <c:v>8.6618889080346477</c:v>
              </c:pt>
              <c:pt idx="110">
                <c:v>8.8065641672477231</c:v>
              </c:pt>
              <c:pt idx="111">
                <c:v>8.9447335981418217</c:v>
              </c:pt>
              <c:pt idx="112">
                <c:v>9.0773439590516922</c:v>
              </c:pt>
              <c:pt idx="113">
                <c:v>9.2051269271953249</c:v>
              </c:pt>
              <c:pt idx="114">
                <c:v>9.328662012415375</c:v>
              </c:pt>
              <c:pt idx="115">
                <c:v>9.4484175436047195</c:v>
              </c:pt>
              <c:pt idx="116">
                <c:v>9.5647784256099229</c:v>
              </c:pt>
              <c:pt idx="117">
                <c:v>9.6780655515163314</c:v>
              </c:pt>
              <c:pt idx="118">
                <c:v>9.7885497528070218</c:v>
              </c:pt>
              <c:pt idx="119">
                <c:v>9.8964620601382247</c:v>
              </c:pt>
              <c:pt idx="120">
                <c:v>10.002001404004366</c:v>
              </c:pt>
              <c:pt idx="121">
                <c:v>10.105340496796172</c:v>
              </c:pt>
              <c:pt idx="122">
                <c:v>10.206630396161072</c:v>
              </c:pt>
              <c:pt idx="123">
                <c:v>10.306004094611584</c:v>
              </c:pt>
              <c:pt idx="124">
                <c:v>10.403579378349017</c:v>
              </c:pt>
              <c:pt idx="125">
                <c:v>10.499461129614469</c:v>
              </c:pt>
              <c:pt idx="126">
                <c:v>10.593743199706351</c:v>
              </c:pt>
              <c:pt idx="127">
                <c:v>10.686509946791071</c:v>
              </c:pt>
              <c:pt idx="128">
                <c:v>10.777837509145026</c:v>
              </c:pt>
              <c:pt idx="129">
                <c:v>10.867794867497718</c:v>
              </c:pt>
              <c:pt idx="130">
                <c:v>10.956444737719499</c:v>
              </c:pt>
              <c:pt idx="131">
                <c:v>11.043844325879869</c:v>
              </c:pt>
              <c:pt idx="132">
                <c:v>11.130045970785309</c:v>
              </c:pt>
              <c:pt idx="133">
                <c:v>11.215097693858755</c:v>
              </c:pt>
              <c:pt idx="134">
                <c:v>11.299043672203386</c:v>
              </c:pt>
              <c:pt idx="135">
                <c:v>11.381924647584128</c:v>
              </c:pt>
              <c:pt idx="136">
                <c:v>11.463778281636182</c:v>
              </c:pt>
              <c:pt idx="137">
                <c:v>11.544639465702984</c:v>
              </c:pt>
              <c:pt idx="138">
                <c:v>11.624540592195094</c:v>
              </c:pt>
              <c:pt idx="139">
                <c:v>11.703511793156649</c:v>
              </c:pt>
              <c:pt idx="140">
                <c:v>11.781581150757033</c:v>
              </c:pt>
              <c:pt idx="141">
                <c:v>11.858774883643196</c:v>
              </c:pt>
              <c:pt idx="142">
                <c:v>11.935117512451125</c:v>
              </c:pt>
              <c:pt idx="143">
                <c:v>12.010632007254802</c:v>
              </c:pt>
              <c:pt idx="144">
                <c:v>12.085339919302774</c:v>
              </c:pt>
              <c:pt idx="145">
                <c:v>12.159261499039069</c:v>
              </c:pt>
              <c:pt idx="146">
                <c:v>12.232415802111595</c:v>
              </c:pt>
              <c:pt idx="147">
                <c:v>12.304820784826415</c:v>
              </c:pt>
            </c:numLit>
          </c:xVal>
          <c:yVal>
            <c:numLit>
              <c:formatCode>General</c:formatCode>
              <c:ptCount val="149"/>
              <c:pt idx="0">
                <c:v>740</c:v>
              </c:pt>
              <c:pt idx="1">
                <c:v>739.84522997480099</c:v>
              </c:pt>
              <c:pt idx="2">
                <c:v>739.68557572469729</c:v>
              </c:pt>
              <c:pt idx="3">
                <c:v>739.52105456240849</c:v>
              </c:pt>
              <c:pt idx="4">
                <c:v>739.35166690904828</c:v>
              </c:pt>
              <c:pt idx="5">
                <c:v>739.17740362340624</c:v>
              </c:pt>
              <c:pt idx="6">
                <c:v>738.99824947052184</c:v>
              </c:pt>
              <c:pt idx="7">
                <c:v>738.81418492299792</c:v>
              </c:pt>
              <c:pt idx="8">
                <c:v>738.62518715982083</c:v>
              </c:pt>
              <c:pt idx="9">
                <c:v>738.43123064529448</c:v>
              </c:pt>
              <c:pt idx="10">
                <c:v>738.23228747305097</c:v>
              </c:pt>
              <c:pt idx="11">
                <c:v>738.0283275710658</c:v>
              </c:pt>
              <c:pt idx="12">
                <c:v>737.81931882036986</c:v>
              </c:pt>
              <c:pt idx="13">
                <c:v>737.60522711778628</c:v>
              </c:pt>
              <c:pt idx="14">
                <c:v>737.38601640083891</c:v>
              </c:pt>
              <c:pt idx="15">
                <c:v>737.16164864606719</c:v>
              </c:pt>
              <c:pt idx="16">
                <c:v>736.93208384785498</c:v>
              </c:pt>
              <c:pt idx="17">
                <c:v>736.6972799823975</c:v>
              </c:pt>
              <c:pt idx="18">
                <c:v>736.45719295981041</c:v>
              </c:pt>
              <c:pt idx="19">
                <c:v>736.20454826983087</c:v>
              </c:pt>
              <c:pt idx="20">
                <c:v>735.94619375575064</c:v>
              </c:pt>
              <c:pt idx="21">
                <c:v>735.68207575183305</c:v>
              </c:pt>
              <c:pt idx="22">
                <c:v>735.41214061664357</c:v>
              </c:pt>
              <c:pt idx="23">
                <c:v>735.11342711974783</c:v>
              </c:pt>
              <c:pt idx="24">
                <c:v>734.88395534133303</c:v>
              </c:pt>
              <c:pt idx="25">
                <c:v>734.65026502624676</c:v>
              </c:pt>
              <c:pt idx="26">
                <c:v>734.41230628955657</c:v>
              </c:pt>
              <c:pt idx="27">
                <c:v>734.17003033347044</c:v>
              </c:pt>
              <c:pt idx="28">
                <c:v>733.92338977581471</c:v>
              </c:pt>
              <c:pt idx="29">
                <c:v>733.67233901791133</c:v>
              </c:pt>
              <c:pt idx="30">
                <c:v>733.41683465476467</c:v>
              </c:pt>
              <c:pt idx="31">
                <c:v>733.15683593050323</c:v>
              </c:pt>
              <c:pt idx="32">
                <c:v>732.89230524193999</c:v>
              </c:pt>
              <c:pt idx="33">
                <c:v>732.57014397538262</c:v>
              </c:pt>
              <c:pt idx="34">
                <c:v>732.35019716316799</c:v>
              </c:pt>
              <c:pt idx="35">
                <c:v>732.12677672852692</c:v>
              </c:pt>
              <c:pt idx="36">
                <c:v>731.89983675099029</c:v>
              </c:pt>
              <c:pt idx="37">
                <c:v>731.66933337616581</c:v>
              </c:pt>
              <c:pt idx="38">
                <c:v>731.43522525192498</c:v>
              </c:pt>
              <c:pt idx="39">
                <c:v>731.19747401268694</c:v>
              </c:pt>
              <c:pt idx="40">
                <c:v>730.95604481510929</c:v>
              </c:pt>
              <c:pt idx="41">
                <c:v>730.60804851120554</c:v>
              </c:pt>
              <c:pt idx="42">
                <c:v>730.42930174051548</c:v>
              </c:pt>
              <c:pt idx="43">
                <c:v>730.24858019036958</c:v>
              </c:pt>
              <c:pt idx="44">
                <c:v>730.0658865281938</c:v>
              </c:pt>
              <c:pt idx="45">
                <c:v>729.88122650526657</c:v>
              </c:pt>
              <c:pt idx="46">
                <c:v>729.69460919973949</c:v>
              </c:pt>
              <c:pt idx="47">
                <c:v>729.50604726597896</c:v>
              </c:pt>
              <c:pt idx="48">
                <c:v>729.31555718871959</c:v>
              </c:pt>
              <c:pt idx="49">
                <c:v>729.12315954019073</c:v>
              </c:pt>
              <c:pt idx="50">
                <c:v>728.92887923806074</c:v>
              </c:pt>
              <c:pt idx="51">
                <c:v>728.39415084007635</c:v>
              </c:pt>
              <c:pt idx="52">
                <c:v>728.1245821224154</c:v>
              </c:pt>
              <c:pt idx="53">
                <c:v>727.85567999206671</c:v>
              </c:pt>
              <c:pt idx="54">
                <c:v>727.58773248962154</c:v>
              </c:pt>
              <c:pt idx="55">
                <c:v>727.32102177530908</c:v>
              </c:pt>
              <c:pt idx="56">
                <c:v>727.05582177238841</c:v>
              </c:pt>
              <c:pt idx="57">
                <c:v>726.79239600556252</c:v>
              </c:pt>
              <c:pt idx="58">
                <c:v>726.53099567919321</c:v>
              </c:pt>
              <c:pt idx="59">
                <c:v>726.27185802956762</c:v>
              </c:pt>
              <c:pt idx="60">
                <c:v>726.01520497404942</c:v>
              </c:pt>
              <c:pt idx="61">
                <c:v>725.76124206839154</c:v>
              </c:pt>
              <c:pt idx="62">
                <c:v>725.51015777246789</c:v>
              </c:pt>
              <c:pt idx="63">
                <c:v>725.26212301479666</c:v>
              </c:pt>
              <c:pt idx="64">
                <c:v>725.01729103784135</c:v>
              </c:pt>
              <c:pt idx="65">
                <c:v>724.77579749952724</c:v>
              </c:pt>
              <c:pt idx="66">
                <c:v>724.52475526200135</c:v>
              </c:pt>
              <c:pt idx="67">
                <c:v>724.26314609860651</c:v>
              </c:pt>
              <c:pt idx="68">
                <c:v>723.98975930455458</c:v>
              </c:pt>
              <c:pt idx="69">
                <c:v>723.70313692124409</c:v>
              </c:pt>
              <c:pt idx="70">
                <c:v>723.40149724765399</c:v>
              </c:pt>
              <c:pt idx="71">
                <c:v>723.08262515215472</c:v>
              </c:pt>
              <c:pt idx="72">
                <c:v>722.74370978453783</c:v>
              </c:pt>
              <c:pt idx="73">
                <c:v>722.38109536649074</c:v>
              </c:pt>
              <c:pt idx="74">
                <c:v>721.9898808669036</c:v>
              </c:pt>
              <c:pt idx="75">
                <c:v>721.56324004736155</c:v>
              </c:pt>
              <c:pt idx="76">
                <c:v>721.09118169619273</c:v>
              </c:pt>
              <c:pt idx="77">
                <c:v>720.81511615731949</c:v>
              </c:pt>
              <c:pt idx="78">
                <c:v>720.51745269794378</c:v>
              </c:pt>
              <c:pt idx="79">
                <c:v>720.1928946623168</c:v>
              </c:pt>
              <c:pt idx="80">
                <c:v>719.83360788731829</c:v>
              </c:pt>
              <c:pt idx="81">
                <c:v>719.42715106849721</c:v>
              </c:pt>
              <c:pt idx="82">
                <c:v>718.95162681876616</c:v>
              </c:pt>
              <c:pt idx="83">
                <c:v>718.36169179298133</c:v>
              </c:pt>
              <c:pt idx="84">
                <c:v>717.53054782413119</c:v>
              </c:pt>
              <c:pt idx="85">
                <c:v>715.8309247162091</c:v>
              </c:pt>
              <c:pt idx="86">
                <c:v>714.67715682965775</c:v>
              </c:pt>
              <c:pt idx="87">
                <c:v>714.13920751840476</c:v>
              </c:pt>
              <c:pt idx="88">
                <c:v>713.70195710316921</c:v>
              </c:pt>
              <c:pt idx="89">
                <c:v>713.32093057534075</c:v>
              </c:pt>
              <c:pt idx="90">
                <c:v>712.97748093071857</c:v>
              </c:pt>
              <c:pt idx="91">
                <c:v>712.66155449258451</c:v>
              </c:pt>
              <c:pt idx="92">
                <c:v>712.36696202226665</c:v>
              </c:pt>
              <c:pt idx="93">
                <c:v>712.08955995434064</c:v>
              </c:pt>
              <c:pt idx="94">
                <c:v>711.82640754809631</c:v>
              </c:pt>
              <c:pt idx="95">
                <c:v>711.57532569554439</c:v>
              </c:pt>
              <c:pt idx="96">
                <c:v>711.33464501048911</c:v>
              </c:pt>
              <c:pt idx="97">
                <c:v>711.10305225250454</c:v>
              </c:pt>
              <c:pt idx="98">
                <c:v>710.87949176628433</c:v>
              </c:pt>
              <c:pt idx="99">
                <c:v>710.66309955270924</c:v>
              </c:pt>
              <c:pt idx="100">
                <c:v>710.45315763449742</c:v>
              </c:pt>
              <c:pt idx="101">
                <c:v>710.24906154931921</c:v>
              </c:pt>
              <c:pt idx="102">
                <c:v>710.05029662037441</c:v>
              </c:pt>
              <c:pt idx="103">
                <c:v>709.85642026459539</c:v>
              </c:pt>
              <c:pt idx="104">
                <c:v>709.66704855700459</c:v>
              </c:pt>
              <c:pt idx="105">
                <c:v>709.48184586050752</c:v>
              </c:pt>
              <c:pt idx="106">
                <c:v>708.6685050061036</c:v>
              </c:pt>
              <c:pt idx="107">
                <c:v>708.50297136906295</c:v>
              </c:pt>
              <c:pt idx="108">
                <c:v>707.77491534294484</c:v>
              </c:pt>
              <c:pt idx="109">
                <c:v>707.09822167114089</c:v>
              </c:pt>
              <c:pt idx="110">
                <c:v>706.46208207123482</c:v>
              </c:pt>
              <c:pt idx="111">
                <c:v>705.85910199514217</c:v>
              </c:pt>
              <c:pt idx="112">
                <c:v>705.28395067334668</c:v>
              </c:pt>
              <c:pt idx="113">
                <c:v>704.73263133509261</c:v>
              </c:pt>
              <c:pt idx="114">
                <c:v>704.20205433682702</c:v>
              </c:pt>
              <c:pt idx="115">
                <c:v>703.68977196750006</c:v>
              </c:pt>
              <c:pt idx="116">
                <c:v>703.19380564935329</c:v>
              </c:pt>
              <c:pt idx="117">
                <c:v>702.71252889292521</c:v>
              </c:pt>
              <c:pt idx="118">
                <c:v>702.24458542482773</c:v>
              </c:pt>
              <c:pt idx="119">
                <c:v>701.78883034194644</c:v>
              </c:pt>
              <c:pt idx="120">
                <c:v>701.34428682109149</c:v>
              </c:pt>
              <c:pt idx="121">
                <c:v>700.91011362431652</c:v>
              </c:pt>
              <c:pt idx="122">
                <c:v>700.48558027415993</c:v>
              </c:pt>
              <c:pt idx="123">
                <c:v>700.0700477912352</c:v>
              </c:pt>
              <c:pt idx="124">
                <c:v>699.66295353973794</c:v>
              </c:pt>
              <c:pt idx="125">
                <c:v>699.26379915628513</c:v>
              </c:pt>
              <c:pt idx="126">
                <c:v>698.87214082695289</c:v>
              </c:pt>
              <c:pt idx="127">
                <c:v>698.48758137625384</c:v>
              </c:pt>
              <c:pt idx="128">
                <c:v>698.1097637709878</c:v>
              </c:pt>
              <c:pt idx="129">
                <c:v>697.7383657409631</c:v>
              </c:pt>
              <c:pt idx="130">
                <c:v>697.37309529013862</c:v>
              </c:pt>
              <c:pt idx="131">
                <c:v>697.01368692414451</c:v>
              </c:pt>
              <c:pt idx="132">
                <c:v>696.6598984590313</c:v>
              </c:pt>
              <c:pt idx="133">
                <c:v>696.31150830526849</c:v>
              </c:pt>
              <c:pt idx="134">
                <c:v>695.96831314315511</c:v>
              </c:pt>
              <c:pt idx="135">
                <c:v>695.63012592275061</c:v>
              </c:pt>
              <c:pt idx="136">
                <c:v>695.29677413458762</c:v>
              </c:pt>
              <c:pt idx="137">
                <c:v>694.96809830760867</c:v>
              </c:pt>
              <c:pt idx="138">
                <c:v>694.64395069887303</c:v>
              </c:pt>
              <c:pt idx="139">
                <c:v>694.32419414590129</c:v>
              </c:pt>
              <c:pt idx="140">
                <c:v>694.0087010576633</c:v>
              </c:pt>
              <c:pt idx="141">
                <c:v>693.69735252425801</c:v>
              </c:pt>
              <c:pt idx="142">
                <c:v>693.3900375286878</c:v>
              </c:pt>
              <c:pt idx="143">
                <c:v>693.08665224675747</c:v>
              </c:pt>
              <c:pt idx="144">
                <c:v>692.7870994233906</c:v>
              </c:pt>
              <c:pt idx="145">
                <c:v>692.49128781540719</c:v>
              </c:pt>
              <c:pt idx="146">
                <c:v>692.19913169233905</c:v>
              </c:pt>
              <c:pt idx="147">
                <c:v>691.91055038807622</c:v>
              </c:pt>
            </c:numLit>
          </c:yVal>
          <c:smooth val="1"/>
          <c:extLst>
            <c:ext xmlns:c16="http://schemas.microsoft.com/office/drawing/2014/chart" uri="{C3380CC4-5D6E-409C-BE32-E72D297353CC}">
              <c16:uniqueId val="{00000001-6693-4A23-8DAA-31C9A23E297D}"/>
            </c:ext>
          </c:extLst>
        </c:ser>
        <c:dLbls>
          <c:showLegendKey val="0"/>
          <c:showVal val="0"/>
          <c:showCatName val="0"/>
          <c:showSerName val="0"/>
          <c:showPercent val="0"/>
          <c:showBubbleSize val="0"/>
        </c:dLbls>
        <c:axId val="31598848"/>
        <c:axId val="31609216"/>
      </c:scatterChart>
      <c:valAx>
        <c:axId val="31598848"/>
        <c:scaling>
          <c:orientation val="minMax"/>
        </c:scaling>
        <c:delete val="0"/>
        <c:axPos val="b"/>
        <c:numFmt formatCode="General" sourceLinked="1"/>
        <c:majorTickMark val="out"/>
        <c:minorTickMark val="none"/>
        <c:tickLblPos val="nextTo"/>
        <c:crossAx val="31609216"/>
        <c:crosses val="autoZero"/>
        <c:crossBetween val="midCat"/>
      </c:valAx>
      <c:valAx>
        <c:axId val="31609216"/>
        <c:scaling>
          <c:orientation val="minMax"/>
        </c:scaling>
        <c:delete val="0"/>
        <c:axPos val="l"/>
        <c:majorGridlines/>
        <c:numFmt formatCode="General" sourceLinked="1"/>
        <c:majorTickMark val="out"/>
        <c:minorTickMark val="none"/>
        <c:tickLblPos val="nextTo"/>
        <c:crossAx val="31598848"/>
        <c:crosses val="autoZero"/>
        <c:crossBetween val="midCat"/>
      </c:valAx>
    </c:plotArea>
    <c:legend>
      <c:legendPos val="r"/>
      <c:layout>
        <c:manualLayout>
          <c:xMode val="edge"/>
          <c:yMode val="edge"/>
          <c:x val="0.79540370229051771"/>
          <c:y val="0.17530219195573526"/>
          <c:w val="0.16307667648414167"/>
          <c:h val="0.22194961792137621"/>
        </c:manualLayout>
      </c:layout>
      <c:overlay val="0"/>
    </c:legend>
    <c:plotVisOnly val="1"/>
    <c:dispBlanksAs val="gap"/>
    <c:showDLblsOverMax val="0"/>
  </c:chart>
  <c:printSettings>
    <c:headerFooter/>
    <c:pageMargins b="0.75000000000001121" l="0.70000000000000062" r="0.70000000000000062" t="0.75000000000001121" header="0.30000000000000032" footer="0.30000000000000032"/>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4519890895990945"/>
          <c:y val="0.15000912319115503"/>
          <c:w val="0.78818842214860063"/>
          <c:h val="0.64863306525188458"/>
        </c:manualLayout>
      </c:layout>
      <c:scatterChart>
        <c:scatterStyle val="smoothMarker"/>
        <c:varyColors val="0"/>
        <c:ser>
          <c:idx val="0"/>
          <c:order val="0"/>
          <c:tx>
            <c:v>Q-T</c:v>
          </c:tx>
          <c:spPr>
            <a:ln>
              <a:solidFill>
                <a:srgbClr val="0070C0"/>
              </a:solidFill>
            </a:ln>
          </c:spPr>
          <c:marker>
            <c:spPr>
              <a:ln>
                <a:solidFill>
                  <a:srgbClr val="0070C0"/>
                </a:solidFill>
              </a:ln>
            </c:spPr>
          </c:marker>
          <c:xVal>
            <c:numRef>
              <c:f>calculation2!$AJ$62:$AJ$209</c:f>
              <c:numCache>
                <c:formatCode>0.00_ </c:formatCode>
                <c:ptCount val="1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numCache>
            </c:numRef>
          </c:xVal>
          <c:yVal>
            <c:numRef>
              <c:f>calculation2!$G$61:$G$208</c:f>
              <c:numCache>
                <c:formatCode>0.00_ </c:formatCode>
                <c:ptCount val="148"/>
                <c:pt idx="0">
                  <c:v>86.897131283814673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numCache>
            </c:numRef>
          </c:yVal>
          <c:smooth val="1"/>
          <c:extLst>
            <c:ext xmlns:c16="http://schemas.microsoft.com/office/drawing/2014/chart" uri="{C3380CC4-5D6E-409C-BE32-E72D297353CC}">
              <c16:uniqueId val="{00000000-58E0-41C3-B546-B3FA544AB03D}"/>
            </c:ext>
          </c:extLst>
        </c:ser>
        <c:dLbls>
          <c:showLegendKey val="0"/>
          <c:showVal val="0"/>
          <c:showCatName val="0"/>
          <c:showSerName val="0"/>
          <c:showPercent val="0"/>
          <c:showBubbleSize val="0"/>
        </c:dLbls>
        <c:axId val="31396224"/>
        <c:axId val="31398144"/>
      </c:scatterChart>
      <c:valAx>
        <c:axId val="31396224"/>
        <c:scaling>
          <c:orientation val="minMax"/>
        </c:scaling>
        <c:delete val="0"/>
        <c:axPos val="b"/>
        <c:numFmt formatCode="0.00_ " sourceLinked="1"/>
        <c:majorTickMark val="out"/>
        <c:minorTickMark val="none"/>
        <c:tickLblPos val="nextTo"/>
        <c:crossAx val="31398144"/>
        <c:crosses val="autoZero"/>
        <c:crossBetween val="midCat"/>
      </c:valAx>
      <c:valAx>
        <c:axId val="31398144"/>
        <c:scaling>
          <c:orientation val="minMax"/>
        </c:scaling>
        <c:delete val="0"/>
        <c:axPos val="l"/>
        <c:majorGridlines/>
        <c:numFmt formatCode="0.00_ " sourceLinked="1"/>
        <c:majorTickMark val="out"/>
        <c:minorTickMark val="none"/>
        <c:tickLblPos val="nextTo"/>
        <c:crossAx val="31396224"/>
        <c:crosses val="autoZero"/>
        <c:crossBetween val="midCat"/>
      </c:valAx>
    </c:plotArea>
    <c:legend>
      <c:legendPos val="r"/>
      <c:overlay val="0"/>
    </c:legend>
    <c:plotVisOnly val="1"/>
    <c:dispBlanksAs val="gap"/>
    <c:showDLblsOverMax val="0"/>
  </c:chart>
  <c:printSettings>
    <c:headerFooter/>
    <c:pageMargins b="0.75000000000001121" l="0.70000000000000062" r="0.70000000000000062" t="0.75000000000001121" header="0.30000000000000032" footer="0.30000000000000032"/>
    <c:pageSetup/>
  </c:printSettings>
  <c:userShapes r:id="rId1"/>
</c:chartSpace>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GBox"/>
</file>

<file path=xl/ctrlProps/ctrlProp5.xml><?xml version="1.0" encoding="utf-8"?>
<formControlPr xmlns="http://schemas.microsoft.com/office/spreadsheetml/2009/9/main" objectType="GBox"/>
</file>

<file path=xl/ctrlProps/ctrlProp6.xml><?xml version="1.0" encoding="utf-8"?>
<formControlPr xmlns="http://schemas.microsoft.com/office/spreadsheetml/2009/9/main" objectType="GBox"/>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Radio" checked="Checked" firstButton="1"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checked="Checked" firstButton="1"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GBox"/>
</file>

<file path=xl/ctrlProps/ctrlProp14.xml><?xml version="1.0" encoding="utf-8"?>
<formControlPr xmlns="http://schemas.microsoft.com/office/spreadsheetml/2009/9/main" objectType="Radio" firstButton="1" lockText="1" noThreeD="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checked="Checked" firstButton="1" lockText="1" noThreeD="1"/>
</file>

<file path=xl/ctrlProps/ctrlProp18.xml><?xml version="1.0" encoding="utf-8"?>
<formControlPr xmlns="http://schemas.microsoft.com/office/spreadsheetml/2009/9/main" objectType="Radio" checked="Checked" firstButton="1" lockText="1" noThreeD="1"/>
</file>

<file path=xl/ctrlProps/ctrlProp19.xml><?xml version="1.0" encoding="utf-8"?>
<formControlPr xmlns="http://schemas.microsoft.com/office/spreadsheetml/2009/9/main" objectType="Radio" checked="Checked" firstButton="1"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GBox"/>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GBox"/>
</file>

<file path=xl/ctrlProps/ctrlProp24.xml><?xml version="1.0" encoding="utf-8"?>
<formControlPr xmlns="http://schemas.microsoft.com/office/spreadsheetml/2009/9/main" objectType="GBox"/>
</file>

<file path=xl/ctrlProps/ctrlProp25.xml><?xml version="1.0" encoding="utf-8"?>
<formControlPr xmlns="http://schemas.microsoft.com/office/spreadsheetml/2009/9/main" objectType="GBox"/>
</file>

<file path=xl/ctrlProps/ctrlProp26.xml><?xml version="1.0" encoding="utf-8"?>
<formControlPr xmlns="http://schemas.microsoft.com/office/spreadsheetml/2009/9/main" objectType="Radio" checked="Checked" firstButton="1"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Drop" dropStyle="combo" dx="15" fmlaLink="$X$51" fmlaRange="$O$8:$O$16" sel="9" val="0"/>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GBox"/>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GBox"/>
</file>

<file path=xl/ctrlProps/ctrlProp34.xml><?xml version="1.0" encoding="utf-8"?>
<formControlPr xmlns="http://schemas.microsoft.com/office/spreadsheetml/2009/9/main" objectType="Radio" firstButton="1" lockText="1" noThreeD="1"/>
</file>

<file path=xl/ctrlProps/ctrlProp35.xml><?xml version="1.0" encoding="utf-8"?>
<formControlPr xmlns="http://schemas.microsoft.com/office/spreadsheetml/2009/9/main" objectType="Radio" checked="Checked" lockText="1" noThreeD="1"/>
</file>

<file path=xl/ctrlProps/ctrlProp36.xml><?xml version="1.0" encoding="utf-8"?>
<formControlPr xmlns="http://schemas.microsoft.com/office/spreadsheetml/2009/9/main" objectType="GBox"/>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GBox"/>
</file>

<file path=xl/ctrlProps/ctrlProp40.xml><?xml version="1.0" encoding="utf-8"?>
<formControlPr xmlns="http://schemas.microsoft.com/office/spreadsheetml/2009/9/main" objectType="GBox"/>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GBox"/>
</file>

<file path=xl/ctrlProps/ctrlProp44.xml><?xml version="1.0" encoding="utf-8"?>
<formControlPr xmlns="http://schemas.microsoft.com/office/spreadsheetml/2009/9/main" objectType="GBox"/>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GBox"/>
</file>

<file path=xl/ctrlProps/ctrlProp47.xml><?xml version="1.0" encoding="utf-8"?>
<formControlPr xmlns="http://schemas.microsoft.com/office/spreadsheetml/2009/9/main" objectType="GBox"/>
</file>

<file path=xl/ctrlProps/ctrlProp48.xml><?xml version="1.0" encoding="utf-8"?>
<formControlPr xmlns="http://schemas.microsoft.com/office/spreadsheetml/2009/9/main" objectType="Radio" checked="Checked" firstButton="1" lockText="1" noThreeD="1"/>
</file>

<file path=xl/ctrlProps/ctrlProp49.xml><?xml version="1.0" encoding="utf-8"?>
<formControlPr xmlns="http://schemas.microsoft.com/office/spreadsheetml/2009/9/main" objectType="Radio" lockText="1" noThreeD="1"/>
</file>

<file path=xl/ctrlProps/ctrlProp50.xml><?xml version="1.0" encoding="utf-8"?>
<formControlPr xmlns="http://schemas.microsoft.com/office/spreadsheetml/2009/9/main" objectType="Radio" checked="Checked" firstButton="1" lockText="1" noThreeD="1"/>
</file>

<file path=xl/ctrlProps/ctrlProp51.xml><?xml version="1.0" encoding="utf-8"?>
<formControlPr xmlns="http://schemas.microsoft.com/office/spreadsheetml/2009/9/main" objectType="Radio" lockText="1" noThreeD="1"/>
</file>

<file path=xl/ctrlProps/ctrlProp52.xml><?xml version="1.0" encoding="utf-8"?>
<formControlPr xmlns="http://schemas.microsoft.com/office/spreadsheetml/2009/9/main" objectType="GBox"/>
</file>

<file path=xl/ctrlProps/ctrlProp53.xml><?xml version="1.0" encoding="utf-8"?>
<formControlPr xmlns="http://schemas.microsoft.com/office/spreadsheetml/2009/9/main" objectType="Radio" checked="Checked" firstButton="1" lockText="1" noThreeD="1"/>
</file>

<file path=xl/ctrlProps/ctrlProp54.xml><?xml version="1.0" encoding="utf-8"?>
<formControlPr xmlns="http://schemas.microsoft.com/office/spreadsheetml/2009/9/main" objectType="Radio" lockText="1" noThreeD="1"/>
</file>

<file path=xl/ctrlProps/ctrlProp55.xml><?xml version="1.0" encoding="utf-8"?>
<formControlPr xmlns="http://schemas.microsoft.com/office/spreadsheetml/2009/9/main" objectType="GBox"/>
</file>

<file path=xl/ctrlProps/ctrlProp56.xml><?xml version="1.0" encoding="utf-8"?>
<formControlPr xmlns="http://schemas.microsoft.com/office/spreadsheetml/2009/9/main" objectType="GBox" noThreeD="1"/>
</file>

<file path=xl/ctrlProps/ctrlProp57.xml><?xml version="1.0" encoding="utf-8"?>
<formControlPr xmlns="http://schemas.microsoft.com/office/spreadsheetml/2009/9/main" objectType="GBox" noThreeD="1"/>
</file>

<file path=xl/ctrlProps/ctrlProp58.xml><?xml version="1.0" encoding="utf-8"?>
<formControlPr xmlns="http://schemas.microsoft.com/office/spreadsheetml/2009/9/main" objectType="GBox" noThreeD="1"/>
</file>

<file path=xl/ctrlProps/ctrlProp59.xml><?xml version="1.0" encoding="utf-8"?>
<formControlPr xmlns="http://schemas.microsoft.com/office/spreadsheetml/2009/9/main" objectType="GBox" noThreeD="1"/>
</file>

<file path=xl/ctrlProps/ctrlProp60.xml><?xml version="1.0" encoding="utf-8"?>
<formControlPr xmlns="http://schemas.microsoft.com/office/spreadsheetml/2009/9/main" objectType="Radio" checked="Checked" firstButton="1" lockText="1" noThreeD="1"/>
</file>

<file path=xl/ctrlProps/ctrlProp61.xml><?xml version="1.0" encoding="utf-8"?>
<formControlPr xmlns="http://schemas.microsoft.com/office/spreadsheetml/2009/9/main" objectType="Radio" lockText="1" noThreeD="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4.jpeg"/><Relationship Id="rId1"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image" Target="../media/image4.jpeg"/></Relationships>
</file>

<file path=xl/drawings/_rels/drawing13.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image" Target="../media/image8.png"/><Relationship Id="rId7" Type="http://schemas.openxmlformats.org/officeDocument/2006/relationships/image" Target="../media/image12.png"/><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11.png"/><Relationship Id="rId5" Type="http://schemas.openxmlformats.org/officeDocument/2006/relationships/image" Target="../media/image10.png"/><Relationship Id="rId10" Type="http://schemas.openxmlformats.org/officeDocument/2006/relationships/image" Target="../media/image14.png"/><Relationship Id="rId4" Type="http://schemas.openxmlformats.org/officeDocument/2006/relationships/image" Target="../media/image9.png"/><Relationship Id="rId9" Type="http://schemas.openxmlformats.org/officeDocument/2006/relationships/image" Target="../media/image4.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0</xdr:col>
      <xdr:colOff>79131</xdr:colOff>
      <xdr:row>0</xdr:row>
      <xdr:rowOff>47625</xdr:rowOff>
    </xdr:from>
    <xdr:to>
      <xdr:col>1</xdr:col>
      <xdr:colOff>447675</xdr:colOff>
      <xdr:row>2</xdr:row>
      <xdr:rowOff>148807</xdr:rowOff>
    </xdr:to>
    <xdr:pic>
      <xdr:nvPicPr>
        <xdr:cNvPr id="2" name="Picture 2">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9131" y="47625"/>
          <a:ext cx="1054344" cy="929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104775</xdr:colOff>
          <xdr:row>6</xdr:row>
          <xdr:rowOff>85725</xdr:rowOff>
        </xdr:from>
        <xdr:to>
          <xdr:col>7</xdr:col>
          <xdr:colOff>619125</xdr:colOff>
          <xdr:row>10</xdr:row>
          <xdr:rowOff>76200</xdr:rowOff>
        </xdr:to>
        <xdr:sp macro="" textlink="">
          <xdr:nvSpPr>
            <xdr:cNvPr id="23554" name="Group box 1011" hidden="1">
              <a:extLst>
                <a:ext uri="{63B3BB69-23CF-44E3-9099-C40C66FF867C}">
                  <a14:compatExt spid="_x0000_s23554"/>
                </a:ext>
                <a:ext uri="{FF2B5EF4-FFF2-40B4-BE49-F238E27FC236}">
                  <a16:creationId xmlns:a16="http://schemas.microsoft.com/office/drawing/2014/main" id="{00000000-0008-0000-0000-000002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水库/堰塞湖 信息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16</xdr:row>
          <xdr:rowOff>19050</xdr:rowOff>
        </xdr:from>
        <xdr:to>
          <xdr:col>7</xdr:col>
          <xdr:colOff>600075</xdr:colOff>
          <xdr:row>22</xdr:row>
          <xdr:rowOff>123825</xdr:rowOff>
        </xdr:to>
        <xdr:sp macro="" textlink="">
          <xdr:nvSpPr>
            <xdr:cNvPr id="23555" name="Group box 1033" hidden="1">
              <a:extLst>
                <a:ext uri="{63B3BB69-23CF-44E3-9099-C40C66FF867C}">
                  <a14:compatExt spid="_x0000_s23555"/>
                </a:ext>
                <a:ext uri="{FF2B5EF4-FFF2-40B4-BE49-F238E27FC236}">
                  <a16:creationId xmlns:a16="http://schemas.microsoft.com/office/drawing/2014/main" id="{00000000-0008-0000-0000-000003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库容水位关系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12</xdr:row>
          <xdr:rowOff>57150</xdr:rowOff>
        </xdr:from>
        <xdr:to>
          <xdr:col>15</xdr:col>
          <xdr:colOff>152400</xdr:colOff>
          <xdr:row>16</xdr:row>
          <xdr:rowOff>38100</xdr:rowOff>
        </xdr:to>
        <xdr:sp macro="" textlink="">
          <xdr:nvSpPr>
            <xdr:cNvPr id="23559" name="Group box 1044" hidden="1">
              <a:extLst>
                <a:ext uri="{63B3BB69-23CF-44E3-9099-C40C66FF867C}">
                  <a14:compatExt spid="_x0000_s23559"/>
                </a:ext>
                <a:ext uri="{FF2B5EF4-FFF2-40B4-BE49-F238E27FC236}">
                  <a16:creationId xmlns:a16="http://schemas.microsoft.com/office/drawing/2014/main" id="{00000000-0008-0000-0000-000007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溃口土体冲蚀系数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10</xdr:row>
          <xdr:rowOff>171450</xdr:rowOff>
        </xdr:from>
        <xdr:to>
          <xdr:col>7</xdr:col>
          <xdr:colOff>628650</xdr:colOff>
          <xdr:row>15</xdr:row>
          <xdr:rowOff>95250</xdr:rowOff>
        </xdr:to>
        <xdr:sp macro="" textlink="">
          <xdr:nvSpPr>
            <xdr:cNvPr id="23562" name="Group box 1022" hidden="1">
              <a:extLst>
                <a:ext uri="{63B3BB69-23CF-44E3-9099-C40C66FF867C}">
                  <a14:compatExt spid="_x0000_s23562"/>
                </a:ext>
                <a:ext uri="{FF2B5EF4-FFF2-40B4-BE49-F238E27FC236}">
                  <a16:creationId xmlns:a16="http://schemas.microsoft.com/office/drawing/2014/main" id="{00000000-0008-0000-0000-00000A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初始条件（导流槽/溃口初始信息）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16</xdr:row>
          <xdr:rowOff>95250</xdr:rowOff>
        </xdr:from>
        <xdr:to>
          <xdr:col>15</xdr:col>
          <xdr:colOff>171450</xdr:colOff>
          <xdr:row>22</xdr:row>
          <xdr:rowOff>95250</xdr:rowOff>
        </xdr:to>
        <xdr:sp macro="" textlink="">
          <xdr:nvSpPr>
            <xdr:cNvPr id="23563" name="Group Box 11" hidden="1">
              <a:extLst>
                <a:ext uri="{63B3BB69-23CF-44E3-9099-C40C66FF867C}">
                  <a14:compatExt spid="_x0000_s23563"/>
                </a:ext>
                <a:ext uri="{FF2B5EF4-FFF2-40B4-BE49-F238E27FC236}">
                  <a16:creationId xmlns:a16="http://schemas.microsoft.com/office/drawing/2014/main" id="{00000000-0008-0000-0000-00000B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xdr:row>
          <xdr:rowOff>47625</xdr:rowOff>
        </xdr:from>
        <xdr:to>
          <xdr:col>15</xdr:col>
          <xdr:colOff>333375</xdr:colOff>
          <xdr:row>23</xdr:row>
          <xdr:rowOff>38100</xdr:rowOff>
        </xdr:to>
        <xdr:sp macro="" textlink="">
          <xdr:nvSpPr>
            <xdr:cNvPr id="23566" name="Group Box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25</xdr:row>
          <xdr:rowOff>28575</xdr:rowOff>
        </xdr:from>
        <xdr:to>
          <xdr:col>12</xdr:col>
          <xdr:colOff>200025</xdr:colOff>
          <xdr:row>28</xdr:row>
          <xdr:rowOff>123825</xdr:rowOff>
        </xdr:to>
        <xdr:sp macro="" textlink="">
          <xdr:nvSpPr>
            <xdr:cNvPr id="23569" name="Button 1022"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600" b="1" i="0" u="none" strike="noStrike" baseline="0">
                  <a:solidFill>
                    <a:srgbClr val="000000"/>
                  </a:solidFill>
                  <a:latin typeface="宋体"/>
                  <a:ea typeface="宋体"/>
                </a:rPr>
                <a:t>返回计算页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247650</xdr:colOff>
          <xdr:row>0</xdr:row>
          <xdr:rowOff>447675</xdr:rowOff>
        </xdr:from>
        <xdr:to>
          <xdr:col>15</xdr:col>
          <xdr:colOff>571500</xdr:colOff>
          <xdr:row>2</xdr:row>
          <xdr:rowOff>152400</xdr:rowOff>
        </xdr:to>
        <xdr:sp macro="" textlink="">
          <xdr:nvSpPr>
            <xdr:cNvPr id="23571" name="Button 1011" hidden="1">
              <a:extLst>
                <a:ext uri="{63B3BB69-23CF-44E3-9099-C40C66FF867C}">
                  <a14:compatExt spid="_x0000_s23571"/>
                </a:ext>
                <a:ext uri="{FF2B5EF4-FFF2-40B4-BE49-F238E27FC236}">
                  <a16:creationId xmlns:a16="http://schemas.microsoft.com/office/drawing/2014/main" id="{00000000-0008-0000-0000-0000135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切换英文版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xdr:row>
          <xdr:rowOff>95250</xdr:rowOff>
        </xdr:from>
        <xdr:to>
          <xdr:col>2</xdr:col>
          <xdr:colOff>180975</xdr:colOff>
          <xdr:row>12</xdr:row>
          <xdr:rowOff>180975</xdr:rowOff>
        </xdr:to>
        <xdr:sp macro="" textlink="">
          <xdr:nvSpPr>
            <xdr:cNvPr id="23572" name="Option button 1011" hidden="1">
              <a:extLst>
                <a:ext uri="{63B3BB69-23CF-44E3-9099-C40C66FF867C}">
                  <a14:compatExt spid="_x0000_s23572"/>
                </a:ext>
                <a:ext uri="{FF2B5EF4-FFF2-40B4-BE49-F238E27FC236}">
                  <a16:creationId xmlns:a16="http://schemas.microsoft.com/office/drawing/2014/main" id="{00000000-0008-0000-0000-00001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手动输入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11</xdr:row>
          <xdr:rowOff>85725</xdr:rowOff>
        </xdr:from>
        <xdr:to>
          <xdr:col>5</xdr:col>
          <xdr:colOff>152400</xdr:colOff>
          <xdr:row>12</xdr:row>
          <xdr:rowOff>171450</xdr:rowOff>
        </xdr:to>
        <xdr:sp macro="" textlink="">
          <xdr:nvSpPr>
            <xdr:cNvPr id="23573" name="Option button 1022" hidden="1">
              <a:extLst>
                <a:ext uri="{63B3BB69-23CF-44E3-9099-C40C66FF867C}">
                  <a14:compatExt spid="_x0000_s23573"/>
                </a:ext>
                <a:ext uri="{FF2B5EF4-FFF2-40B4-BE49-F238E27FC236}">
                  <a16:creationId xmlns:a16="http://schemas.microsoft.com/office/drawing/2014/main" id="{00000000-0008-0000-0000-00001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通过 Vc 和 Qin 计算获得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314325</xdr:colOff>
          <xdr:row>20</xdr:row>
          <xdr:rowOff>114300</xdr:rowOff>
        </xdr:from>
        <xdr:to>
          <xdr:col>13</xdr:col>
          <xdr:colOff>476250</xdr:colOff>
          <xdr:row>22</xdr:row>
          <xdr:rowOff>47625</xdr:rowOff>
        </xdr:to>
        <xdr:sp macro="" textlink="">
          <xdr:nvSpPr>
            <xdr:cNvPr id="23575" name="Option button 1033" hidden="1">
              <a:extLst>
                <a:ext uri="{63B3BB69-23CF-44E3-9099-C40C66FF867C}">
                  <a14:compatExt spid="_x0000_s23575"/>
                </a:ext>
                <a:ext uri="{FF2B5EF4-FFF2-40B4-BE49-F238E27FC236}">
                  <a16:creationId xmlns:a16="http://schemas.microsoft.com/office/drawing/2014/main" id="{00000000-0008-0000-0000-00001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手动输入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533400</xdr:colOff>
          <xdr:row>20</xdr:row>
          <xdr:rowOff>85725</xdr:rowOff>
        </xdr:from>
        <xdr:to>
          <xdr:col>14</xdr:col>
          <xdr:colOff>800100</xdr:colOff>
          <xdr:row>22</xdr:row>
          <xdr:rowOff>19050</xdr:rowOff>
        </xdr:to>
        <xdr:sp macro="" textlink="">
          <xdr:nvSpPr>
            <xdr:cNvPr id="23576" name="Option button 1044" hidden="1">
              <a:extLst>
                <a:ext uri="{63B3BB69-23CF-44E3-9099-C40C66FF867C}">
                  <a14:compatExt spid="_x0000_s23576"/>
                </a:ext>
                <a:ext uri="{FF2B5EF4-FFF2-40B4-BE49-F238E27FC236}">
                  <a16:creationId xmlns:a16="http://schemas.microsoft.com/office/drawing/2014/main" id="{00000000-0008-0000-0000-00001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使用建议值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6</xdr:row>
          <xdr:rowOff>76200</xdr:rowOff>
        </xdr:from>
        <xdr:to>
          <xdr:col>15</xdr:col>
          <xdr:colOff>219075</xdr:colOff>
          <xdr:row>11</xdr:row>
          <xdr:rowOff>76200</xdr:rowOff>
        </xdr:to>
        <xdr:sp macro="" textlink="">
          <xdr:nvSpPr>
            <xdr:cNvPr id="23578" name="Group Box 1055" hidden="1">
              <a:extLst>
                <a:ext uri="{63B3BB69-23CF-44E3-9099-C40C66FF867C}">
                  <a14:compatExt spid="_x0000_s23578"/>
                </a:ext>
                <a:ext uri="{FF2B5EF4-FFF2-40B4-BE49-F238E27FC236}">
                  <a16:creationId xmlns:a16="http://schemas.microsoft.com/office/drawing/2014/main" id="{00000000-0008-0000-0000-00001A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溃口（宽顶堰）流量系数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523875</xdr:colOff>
          <xdr:row>9</xdr:row>
          <xdr:rowOff>104775</xdr:rowOff>
        </xdr:from>
        <xdr:to>
          <xdr:col>13</xdr:col>
          <xdr:colOff>180975</xdr:colOff>
          <xdr:row>11</xdr:row>
          <xdr:rowOff>76200</xdr:rowOff>
        </xdr:to>
        <xdr:sp macro="" textlink="">
          <xdr:nvSpPr>
            <xdr:cNvPr id="23590" name="Option Button 1055" hidden="1">
              <a:extLst>
                <a:ext uri="{63B3BB69-23CF-44E3-9099-C40C66FF867C}">
                  <a14:compatExt spid="_x0000_s23590"/>
                </a:ext>
                <a:ext uri="{FF2B5EF4-FFF2-40B4-BE49-F238E27FC236}">
                  <a16:creationId xmlns:a16="http://schemas.microsoft.com/office/drawing/2014/main" id="{00000000-0008-0000-0000-000026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输入mb、mq和m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9</xdr:row>
          <xdr:rowOff>133350</xdr:rowOff>
        </xdr:from>
        <xdr:to>
          <xdr:col>14</xdr:col>
          <xdr:colOff>228600</xdr:colOff>
          <xdr:row>11</xdr:row>
          <xdr:rowOff>47625</xdr:rowOff>
        </xdr:to>
        <xdr:sp macro="" textlink="">
          <xdr:nvSpPr>
            <xdr:cNvPr id="23591" name="Option Button 1066" hidden="1">
              <a:extLst>
                <a:ext uri="{63B3BB69-23CF-44E3-9099-C40C66FF867C}">
                  <a14:compatExt spid="_x0000_s23591"/>
                </a:ext>
                <a:ext uri="{FF2B5EF4-FFF2-40B4-BE49-F238E27FC236}">
                  <a16:creationId xmlns:a16="http://schemas.microsoft.com/office/drawing/2014/main" id="{00000000-0008-0000-0000-00002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输入C和m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123825</xdr:colOff>
          <xdr:row>9</xdr:row>
          <xdr:rowOff>142875</xdr:rowOff>
        </xdr:from>
        <xdr:to>
          <xdr:col>15</xdr:col>
          <xdr:colOff>57150</xdr:colOff>
          <xdr:row>11</xdr:row>
          <xdr:rowOff>47625</xdr:rowOff>
        </xdr:to>
        <xdr:sp macro="" textlink="">
          <xdr:nvSpPr>
            <xdr:cNvPr id="23603" name="Option Button 1077" hidden="1">
              <a:extLst>
                <a:ext uri="{63B3BB69-23CF-44E3-9099-C40C66FF867C}">
                  <a14:compatExt spid="_x0000_s23603"/>
                </a:ext>
                <a:ext uri="{FF2B5EF4-FFF2-40B4-BE49-F238E27FC236}">
                  <a16:creationId xmlns:a16="http://schemas.microsoft.com/office/drawing/2014/main" id="{00000000-0008-0000-0000-00003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使用建议值</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88656</xdr:colOff>
      <xdr:row>0</xdr:row>
      <xdr:rowOff>93783</xdr:rowOff>
    </xdr:from>
    <xdr:to>
      <xdr:col>2</xdr:col>
      <xdr:colOff>6931</xdr:colOff>
      <xdr:row>2</xdr:row>
      <xdr:rowOff>220914</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56" y="93783"/>
          <a:ext cx="1060542" cy="912577"/>
        </a:xfrm>
        <a:prstGeom prst="rect">
          <a:avLst/>
        </a:prstGeom>
      </xdr:spPr>
    </xdr:pic>
    <xdr:clientData/>
  </xdr:twoCellAnchor>
  <xdr:twoCellAnchor>
    <xdr:from>
      <xdr:col>0</xdr:col>
      <xdr:colOff>244929</xdr:colOff>
      <xdr:row>33</xdr:row>
      <xdr:rowOff>115662</xdr:rowOff>
    </xdr:from>
    <xdr:to>
      <xdr:col>5</xdr:col>
      <xdr:colOff>639536</xdr:colOff>
      <xdr:row>45</xdr:row>
      <xdr:rowOff>24179</xdr:rowOff>
    </xdr:to>
    <xdr:graphicFrame macro="">
      <xdr:nvGraphicFramePr>
        <xdr:cNvPr id="4" name="图表 5">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895349</xdr:colOff>
      <xdr:row>33</xdr:row>
      <xdr:rowOff>74840</xdr:rowOff>
    </xdr:from>
    <xdr:to>
      <xdr:col>12</xdr:col>
      <xdr:colOff>209549</xdr:colOff>
      <xdr:row>45</xdr:row>
      <xdr:rowOff>38100</xdr:rowOff>
    </xdr:to>
    <xdr:graphicFrame macro="">
      <xdr:nvGraphicFramePr>
        <xdr:cNvPr id="5" name="图表 6">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401170</xdr:colOff>
      <xdr:row>13</xdr:row>
      <xdr:rowOff>188819</xdr:rowOff>
    </xdr:from>
    <xdr:to>
      <xdr:col>12</xdr:col>
      <xdr:colOff>376604</xdr:colOff>
      <xdr:row>20</xdr:row>
      <xdr:rowOff>186417</xdr:rowOff>
    </xdr:to>
    <xdr:sp macro="" textlink="">
      <xdr:nvSpPr>
        <xdr:cNvPr id="6" name="圆角矩形 5">
          <a:extLst>
            <a:ext uri="{FF2B5EF4-FFF2-40B4-BE49-F238E27FC236}">
              <a16:creationId xmlns:a16="http://schemas.microsoft.com/office/drawing/2014/main" id="{00000000-0008-0000-0100-000006000000}"/>
            </a:ext>
          </a:extLst>
        </xdr:cNvPr>
        <xdr:cNvSpPr/>
      </xdr:nvSpPr>
      <xdr:spPr>
        <a:xfrm>
          <a:off x="7611595" y="3627344"/>
          <a:ext cx="2537659" cy="1531123"/>
        </a:xfrm>
        <a:prstGeom prst="roundRect">
          <a:avLst/>
        </a:prstGeom>
        <a:solidFill>
          <a:schemeClr val="bg1">
            <a:lumMod val="85000"/>
          </a:schemeClr>
        </a:solidFill>
        <a:ln w="19050">
          <a:solidFill>
            <a:schemeClr val="bg1">
              <a:lumMod val="50000"/>
            </a:schemeClr>
          </a:solidFill>
        </a:ln>
        <a:effectLst/>
        <a:scene3d>
          <a:camera prst="perspectiveFront"/>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zh-CN" altLang="en-US" sz="1100"/>
        </a:p>
      </xdr:txBody>
    </xdr:sp>
    <xdr:clientData/>
  </xdr:twoCellAnchor>
  <xdr:twoCellAnchor>
    <xdr:from>
      <xdr:col>9</xdr:col>
      <xdr:colOff>336947</xdr:colOff>
      <xdr:row>14</xdr:row>
      <xdr:rowOff>58832</xdr:rowOff>
    </xdr:from>
    <xdr:to>
      <xdr:col>12</xdr:col>
      <xdr:colOff>428625</xdr:colOff>
      <xdr:row>18</xdr:row>
      <xdr:rowOff>70038</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7547372" y="3716432"/>
          <a:ext cx="2653903" cy="944656"/>
        </a:xfrm>
        <a:prstGeom prst="rect">
          <a:avLst/>
        </a:prstGeom>
        <a:solidFill>
          <a:schemeClr val="tx2">
            <a:lumMod val="20000"/>
            <a:lumOff val="80000"/>
            <a:alpha val="23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rtl="0"/>
          <a:r>
            <a:rPr lang="en-US" altLang="zh-CN" sz="1100" b="0" i="0" baseline="0">
              <a:solidFill>
                <a:schemeClr val="dk1"/>
              </a:solidFill>
              <a:latin typeface="+mn-lt"/>
              <a:ea typeface="+mn-ea"/>
              <a:cs typeface="+mn-cs"/>
            </a:rPr>
            <a:t>There are several candidate methods to consider the erosion rate of sediments,The User can swtich the methods by click the Drop Down box</a:t>
          </a:r>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4</xdr:col>
          <xdr:colOff>95250</xdr:colOff>
          <xdr:row>16</xdr:row>
          <xdr:rowOff>57150</xdr:rowOff>
        </xdr:from>
        <xdr:to>
          <xdr:col>5</xdr:col>
          <xdr:colOff>361950</xdr:colOff>
          <xdr:row>17</xdr:row>
          <xdr:rowOff>47625</xdr:rowOff>
        </xdr:to>
        <xdr:sp macro="" textlink="">
          <xdr:nvSpPr>
            <xdr:cNvPr id="1025" name="Option Button 1" descr="使用默认值"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22</xdr:row>
          <xdr:rowOff>133350</xdr:rowOff>
        </xdr:from>
        <xdr:to>
          <xdr:col>5</xdr:col>
          <xdr:colOff>381000</xdr:colOff>
          <xdr:row>23</xdr:row>
          <xdr:rowOff>57150</xdr:rowOff>
        </xdr:to>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10</xdr:col>
          <xdr:colOff>133350</xdr:colOff>
          <xdr:row>6</xdr:row>
          <xdr:rowOff>19050</xdr:rowOff>
        </xdr:to>
        <xdr:sp macro="" textlink="">
          <xdr:nvSpPr>
            <xdr:cNvPr id="1032" name="Option 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suggested values by Vc and Qin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390525</xdr:colOff>
          <xdr:row>5</xdr:row>
          <xdr:rowOff>19050</xdr:rowOff>
        </xdr:from>
        <xdr:to>
          <xdr:col>7</xdr:col>
          <xdr:colOff>609600</xdr:colOff>
          <xdr:row>6</xdr:row>
          <xdr:rowOff>0</xdr:rowOff>
        </xdr:to>
        <xdr:sp macro="" textlink="">
          <xdr:nvSpPr>
            <xdr:cNvPr id="1033" name="Option 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4</xdr:row>
          <xdr:rowOff>85725</xdr:rowOff>
        </xdr:from>
        <xdr:to>
          <xdr:col>12</xdr:col>
          <xdr:colOff>514350</xdr:colOff>
          <xdr:row>8</xdr:row>
          <xdr:rowOff>104775</xdr:rowOff>
        </xdr:to>
        <xdr:sp macro="" textlink="">
          <xdr:nvSpPr>
            <xdr:cNvPr id="1034" name="Group Box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nput H0, B0 and z0 by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9</xdr:row>
          <xdr:rowOff>85725</xdr:rowOff>
        </xdr:from>
        <xdr:to>
          <xdr:col>5</xdr:col>
          <xdr:colOff>657225</xdr:colOff>
          <xdr:row>14</xdr:row>
          <xdr:rowOff>66675</xdr:rowOff>
        </xdr:to>
        <xdr:sp macro="" textlink="">
          <xdr:nvSpPr>
            <xdr:cNvPr id="1038" name="Group Box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Relation between Storage Capacity and Water Level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15</xdr:row>
          <xdr:rowOff>19050</xdr:rowOff>
        </xdr:from>
        <xdr:to>
          <xdr:col>5</xdr:col>
          <xdr:colOff>704850</xdr:colOff>
          <xdr:row>19</xdr:row>
          <xdr:rowOff>95250</xdr:rowOff>
        </xdr:to>
        <xdr:sp macro="" textlink="">
          <xdr:nvSpPr>
            <xdr:cNvPr id="1039" name="Group Box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 Coefficient of Broad-crested weir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20</xdr:row>
          <xdr:rowOff>19050</xdr:rowOff>
        </xdr:from>
        <xdr:to>
          <xdr:col>5</xdr:col>
          <xdr:colOff>704850</xdr:colOff>
          <xdr:row>25</xdr:row>
          <xdr:rowOff>85725</xdr:rowOff>
        </xdr:to>
        <xdr:sp macro="" textlink="">
          <xdr:nvSpPr>
            <xdr:cNvPr id="1040" name="Group Box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Coefficient of erosion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4</xdr:row>
          <xdr:rowOff>95250</xdr:rowOff>
        </xdr:from>
        <xdr:to>
          <xdr:col>5</xdr:col>
          <xdr:colOff>657225</xdr:colOff>
          <xdr:row>8</xdr:row>
          <xdr:rowOff>200025</xdr:rowOff>
        </xdr:to>
        <xdr:sp macro="" textlink="">
          <xdr:nvSpPr>
            <xdr:cNvPr id="1041" name="Group Box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Lake Information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10</xdr:row>
          <xdr:rowOff>104775</xdr:rowOff>
        </xdr:from>
        <xdr:to>
          <xdr:col>5</xdr:col>
          <xdr:colOff>0</xdr:colOff>
          <xdr:row>11</xdr:row>
          <xdr:rowOff>57150</xdr:rowOff>
        </xdr:to>
        <xdr:sp macro="" textlink="">
          <xdr:nvSpPr>
            <xdr:cNvPr id="1044" name="Option Button 20"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Automatically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12</xdr:row>
          <xdr:rowOff>0</xdr:rowOff>
        </xdr:from>
        <xdr:to>
          <xdr:col>5</xdr:col>
          <xdr:colOff>0</xdr:colOff>
          <xdr:row>12</xdr:row>
          <xdr:rowOff>180975</xdr:rowOff>
        </xdr:to>
        <xdr:sp macro="" textlink="">
          <xdr:nvSpPr>
            <xdr:cNvPr id="1045" name="Option Button 21"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628650</xdr:colOff>
          <xdr:row>17</xdr:row>
          <xdr:rowOff>161925</xdr:rowOff>
        </xdr:from>
        <xdr:to>
          <xdr:col>12</xdr:col>
          <xdr:colOff>152400</xdr:colOff>
          <xdr:row>19</xdr:row>
          <xdr:rowOff>85725</xdr:rowOff>
        </xdr:to>
        <xdr:sp macro="" textlink="">
          <xdr:nvSpPr>
            <xdr:cNvPr id="1120" name="ErosionMethod" descr="Swithing the candidate methods to consider the erosion rate of sediments:&#10;"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7</xdr:row>
          <xdr:rowOff>133350</xdr:rowOff>
        </xdr:from>
        <xdr:to>
          <xdr:col>28</xdr:col>
          <xdr:colOff>285750</xdr:colOff>
          <xdr:row>9</xdr:row>
          <xdr:rowOff>66675</xdr:rowOff>
        </xdr:to>
        <xdr:sp macro="" textlink="">
          <xdr:nvSpPr>
            <xdr:cNvPr id="1122" name="CommandButton1"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18</xdr:row>
          <xdr:rowOff>19050</xdr:rowOff>
        </xdr:from>
        <xdr:to>
          <xdr:col>5</xdr:col>
          <xdr:colOff>342900</xdr:colOff>
          <xdr:row>19</xdr:row>
          <xdr:rowOff>47625</xdr:rowOff>
        </xdr:to>
        <xdr:sp macro="" textlink="">
          <xdr:nvSpPr>
            <xdr:cNvPr id="19297" name="Option Button 2913" hidden="1">
              <a:extLst>
                <a:ext uri="{63B3BB69-23CF-44E3-9099-C40C66FF867C}">
                  <a14:compatExt spid="_x0000_s19297"/>
                </a:ext>
                <a:ext uri="{FF2B5EF4-FFF2-40B4-BE49-F238E27FC236}">
                  <a16:creationId xmlns:a16="http://schemas.microsoft.com/office/drawing/2014/main" id="{00000000-0008-0000-0100-0000614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13</xdr:row>
          <xdr:rowOff>152400</xdr:rowOff>
        </xdr:from>
        <xdr:to>
          <xdr:col>12</xdr:col>
          <xdr:colOff>523875</xdr:colOff>
          <xdr:row>21</xdr:row>
          <xdr:rowOff>47625</xdr:rowOff>
        </xdr:to>
        <xdr:sp macro="" textlink="">
          <xdr:nvSpPr>
            <xdr:cNvPr id="19300" name="Group Box 2916" hidden="1">
              <a:extLst>
                <a:ext uri="{63B3BB69-23CF-44E3-9099-C40C66FF867C}">
                  <a14:compatExt spid="_x0000_s19300"/>
                </a:ext>
                <a:ext uri="{FF2B5EF4-FFF2-40B4-BE49-F238E27FC236}">
                  <a16:creationId xmlns:a16="http://schemas.microsoft.com/office/drawing/2014/main" id="{00000000-0008-0000-0100-0000644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sediment transport parameter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21</xdr:row>
          <xdr:rowOff>180975</xdr:rowOff>
        </xdr:from>
        <xdr:to>
          <xdr:col>12</xdr:col>
          <xdr:colOff>514350</xdr:colOff>
          <xdr:row>25</xdr:row>
          <xdr:rowOff>104775</xdr:rowOff>
        </xdr:to>
        <xdr:sp macro="" textlink="">
          <xdr:nvSpPr>
            <xdr:cNvPr id="19301" name="Group Box 2917" hidden="1">
              <a:extLst>
                <a:ext uri="{63B3BB69-23CF-44E3-9099-C40C66FF867C}">
                  <a14:compatExt spid="_x0000_s19301"/>
                </a:ext>
                <a:ext uri="{FF2B5EF4-FFF2-40B4-BE49-F238E27FC236}">
                  <a16:creationId xmlns:a16="http://schemas.microsoft.com/office/drawing/2014/main" id="{00000000-0008-0000-0100-0000654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Calculation buttom                </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285750</xdr:colOff>
          <xdr:row>22</xdr:row>
          <xdr:rowOff>142875</xdr:rowOff>
        </xdr:from>
        <xdr:to>
          <xdr:col>9</xdr:col>
          <xdr:colOff>752475</xdr:colOff>
          <xdr:row>24</xdr:row>
          <xdr:rowOff>171450</xdr:rowOff>
        </xdr:to>
        <xdr:sp macro="" textlink="">
          <xdr:nvSpPr>
            <xdr:cNvPr id="19302" name="Button 2918" hidden="1">
              <a:extLst>
                <a:ext uri="{63B3BB69-23CF-44E3-9099-C40C66FF867C}">
                  <a14:compatExt spid="_x0000_s19302"/>
                </a:ext>
                <a:ext uri="{FF2B5EF4-FFF2-40B4-BE49-F238E27FC236}">
                  <a16:creationId xmlns:a16="http://schemas.microsoft.com/office/drawing/2014/main" id="{00000000-0008-0000-0100-0000664B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宋体"/>
                  <a:ea typeface="宋体"/>
                </a:rPr>
                <a:t>Re 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9</xdr:row>
          <xdr:rowOff>0</xdr:rowOff>
        </xdr:from>
        <xdr:to>
          <xdr:col>12</xdr:col>
          <xdr:colOff>514350</xdr:colOff>
          <xdr:row>13</xdr:row>
          <xdr:rowOff>9525</xdr:rowOff>
        </xdr:to>
        <xdr:sp macro="" textlink="">
          <xdr:nvSpPr>
            <xdr:cNvPr id="19303" name="Group Box 2919" hidden="1">
              <a:extLst>
                <a:ext uri="{63B3BB69-23CF-44E3-9099-C40C66FF867C}">
                  <a14:compatExt spid="_x0000_s19303"/>
                </a:ext>
                <a:ext uri="{FF2B5EF4-FFF2-40B4-BE49-F238E27FC236}">
                  <a16:creationId xmlns:a16="http://schemas.microsoft.com/office/drawing/2014/main" id="{00000000-0008-0000-0100-0000674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438150</xdr:colOff>
          <xdr:row>12</xdr:row>
          <xdr:rowOff>85725</xdr:rowOff>
        </xdr:from>
        <xdr:to>
          <xdr:col>12</xdr:col>
          <xdr:colOff>323850</xdr:colOff>
          <xdr:row>13</xdr:row>
          <xdr:rowOff>19050</xdr:rowOff>
        </xdr:to>
        <xdr:sp macro="" textlink="">
          <xdr:nvSpPr>
            <xdr:cNvPr id="19304" name="Option Button 2920" hidden="1">
              <a:extLst>
                <a:ext uri="{63B3BB69-23CF-44E3-9099-C40C66FF867C}">
                  <a14:compatExt spid="_x0000_s19304"/>
                </a:ext>
                <a:ext uri="{FF2B5EF4-FFF2-40B4-BE49-F238E27FC236}">
                  <a16:creationId xmlns:a16="http://schemas.microsoft.com/office/drawing/2014/main" id="{00000000-0008-0000-0100-0000684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790575</xdr:colOff>
          <xdr:row>12</xdr:row>
          <xdr:rowOff>38100</xdr:rowOff>
        </xdr:from>
        <xdr:to>
          <xdr:col>11</xdr:col>
          <xdr:colOff>314325</xdr:colOff>
          <xdr:row>13</xdr:row>
          <xdr:rowOff>19050</xdr:rowOff>
        </xdr:to>
        <xdr:sp macro="" textlink="">
          <xdr:nvSpPr>
            <xdr:cNvPr id="19306" name="Option Button 2922" descr="使用默认值" hidden="1">
              <a:extLst>
                <a:ext uri="{63B3BB69-23CF-44E3-9099-C40C66FF867C}">
                  <a14:compatExt spid="_x0000_s19306"/>
                </a:ext>
                <a:ext uri="{FF2B5EF4-FFF2-40B4-BE49-F238E27FC236}">
                  <a16:creationId xmlns:a16="http://schemas.microsoft.com/office/drawing/2014/main" id="{00000000-0008-0000-0100-00006A4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27</xdr:row>
          <xdr:rowOff>0</xdr:rowOff>
        </xdr:from>
        <xdr:to>
          <xdr:col>12</xdr:col>
          <xdr:colOff>180975</xdr:colOff>
          <xdr:row>48</xdr:row>
          <xdr:rowOff>152400</xdr:rowOff>
        </xdr:to>
        <xdr:sp macro="" textlink="">
          <xdr:nvSpPr>
            <xdr:cNvPr id="1031" name="Group Box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Peak Flow</a:t>
              </a:r>
            </a:p>
          </xdr:txBody>
        </xdr:sp>
        <xdr:clientData/>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0</xdr:row>
          <xdr:rowOff>457200</xdr:rowOff>
        </xdr:from>
        <xdr:to>
          <xdr:col>12</xdr:col>
          <xdr:colOff>657225</xdr:colOff>
          <xdr:row>2</xdr:row>
          <xdr:rowOff>314325</xdr:rowOff>
        </xdr:to>
        <xdr:sp macro="" textlink="">
          <xdr:nvSpPr>
            <xdr:cNvPr id="19308" name="Button 2924" hidden="1">
              <a:extLst>
                <a:ext uri="{63B3BB69-23CF-44E3-9099-C40C66FF867C}">
                  <a14:compatExt spid="_x0000_s19308"/>
                </a:ext>
                <a:ext uri="{FF2B5EF4-FFF2-40B4-BE49-F238E27FC236}">
                  <a16:creationId xmlns:a16="http://schemas.microsoft.com/office/drawing/2014/main" id="{00000000-0008-0000-0100-00006C4B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0" i="0" u="none" strike="noStrike" baseline="0">
                  <a:solidFill>
                    <a:srgbClr val="000000"/>
                  </a:solidFill>
                  <a:latin typeface="宋体"/>
                  <a:ea typeface="宋体"/>
                </a:rPr>
                <a:t>Switch to Chinese Version</a:t>
              </a:r>
            </a:p>
          </xdr:txBody>
        </xdr:sp>
        <xdr:clientData fPrintsWithSheet="0"/>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0.00668</cdr:x>
      <cdr:y>0.17457</cdr:y>
    </cdr:from>
    <cdr:to>
      <cdr:x>0.07872</cdr:x>
      <cdr:y>0.43559</cdr:y>
    </cdr:to>
    <cdr:sp macro="" textlink="">
      <cdr:nvSpPr>
        <cdr:cNvPr id="2" name="TextBox 1"/>
        <cdr:cNvSpPr txBox="1"/>
      </cdr:nvSpPr>
      <cdr:spPr>
        <a:xfrm xmlns:a="http://schemas.openxmlformats.org/drawingml/2006/main">
          <a:off x="33142" y="419733"/>
          <a:ext cx="357304" cy="627592"/>
        </a:xfrm>
        <a:prstGeom xmlns:a="http://schemas.openxmlformats.org/drawingml/2006/main" prst="rect">
          <a:avLst/>
        </a:prstGeom>
      </cdr:spPr>
      <cdr:txBody>
        <a:bodyPr xmlns:a="http://schemas.openxmlformats.org/drawingml/2006/main" vert="eaVert" wrap="non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400" b="1">
              <a:latin typeface="Times New Roman" pitchFamily="18" charset="0"/>
              <a:cs typeface="Times New Roman" pitchFamily="18" charset="0"/>
            </a:rPr>
            <a:t>elevation</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m)</a:t>
          </a:r>
          <a:endParaRPr lang="zh-CN" altLang="en-US" sz="1400" b="1">
            <a:latin typeface="Times New Roman" pitchFamily="18" charset="0"/>
            <a:cs typeface="Times New Roman" pitchFamily="18" charset="0"/>
          </a:endParaRPr>
        </a:p>
      </cdr:txBody>
    </cdr:sp>
  </cdr:relSizeAnchor>
  <cdr:relSizeAnchor xmlns:cdr="http://schemas.openxmlformats.org/drawingml/2006/chartDrawing">
    <cdr:from>
      <cdr:x>0.42731</cdr:x>
      <cdr:y>0.88514</cdr:y>
    </cdr:from>
    <cdr:to>
      <cdr:x>0.72434</cdr:x>
      <cdr:y>0.97025</cdr:y>
    </cdr:to>
    <cdr:sp macro="" textlink="">
      <cdr:nvSpPr>
        <cdr:cNvPr id="3" name="TextBox 1"/>
        <cdr:cNvSpPr txBox="1"/>
      </cdr:nvSpPr>
      <cdr:spPr>
        <a:xfrm xmlns:a="http://schemas.openxmlformats.org/drawingml/2006/main">
          <a:off x="1847850" y="2495550"/>
          <a:ext cx="1284466" cy="2399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400" b="1">
              <a:latin typeface="Times New Roman" pitchFamily="18" charset="0"/>
              <a:cs typeface="Times New Roman" pitchFamily="18" charset="0"/>
            </a:rPr>
            <a:t>Time</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h</a:t>
          </a:r>
          <a:r>
            <a:rPr lang="zh-CN" altLang="en-US" sz="1400" b="1">
              <a:latin typeface="Times New Roman" pitchFamily="18" charset="0"/>
              <a:cs typeface="Times New Roman" pitchFamily="18" charset="0"/>
            </a:rPr>
            <a:t>）</a:t>
          </a:r>
        </a:p>
      </cdr:txBody>
    </cdr:sp>
  </cdr:relSizeAnchor>
</c:userShapes>
</file>

<file path=xl/drawings/drawing4.xml><?xml version="1.0" encoding="utf-8"?>
<c:userShapes xmlns:c="http://schemas.openxmlformats.org/drawingml/2006/chart">
  <cdr:relSizeAnchor xmlns:cdr="http://schemas.openxmlformats.org/drawingml/2006/chartDrawing">
    <cdr:from>
      <cdr:x>0.01961</cdr:x>
      <cdr:y>0.4385</cdr:y>
    </cdr:from>
    <cdr:to>
      <cdr:x>0.06033</cdr:x>
      <cdr:y>0.69519</cdr:y>
    </cdr:to>
    <cdr:sp macro="" textlink="">
      <cdr:nvSpPr>
        <cdr:cNvPr id="2" name="TextBox 1"/>
        <cdr:cNvSpPr txBox="1"/>
      </cdr:nvSpPr>
      <cdr:spPr>
        <a:xfrm xmlns:a="http://schemas.openxmlformats.org/drawingml/2006/main">
          <a:off x="123825" y="1562100"/>
          <a:ext cx="257175" cy="914400"/>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endParaRPr lang="zh-CN" altLang="en-US" sz="1100"/>
        </a:p>
      </cdr:txBody>
    </cdr:sp>
  </cdr:relSizeAnchor>
  <cdr:relSizeAnchor xmlns:cdr="http://schemas.openxmlformats.org/drawingml/2006/chartDrawing">
    <cdr:from>
      <cdr:x>0.00139</cdr:x>
      <cdr:y>0.26166</cdr:y>
    </cdr:from>
    <cdr:to>
      <cdr:x>0.06172</cdr:x>
      <cdr:y>0.51834</cdr:y>
    </cdr:to>
    <cdr:sp macro="" textlink="">
      <cdr:nvSpPr>
        <cdr:cNvPr id="3" name="TextBox 2"/>
        <cdr:cNvSpPr txBox="1"/>
      </cdr:nvSpPr>
      <cdr:spPr>
        <a:xfrm xmlns:a="http://schemas.openxmlformats.org/drawingml/2006/main">
          <a:off x="8801" y="957060"/>
          <a:ext cx="382983" cy="938833"/>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r>
            <a:rPr lang="en-US" altLang="zh-CN" sz="1400" b="1">
              <a:latin typeface="Times New Roman" pitchFamily="18" charset="0"/>
              <a:cs typeface="Times New Roman" pitchFamily="18" charset="0"/>
            </a:rPr>
            <a:t>Dam</a:t>
          </a:r>
          <a:r>
            <a:rPr lang="en-US" altLang="zh-CN" sz="1400" b="1" baseline="0">
              <a:latin typeface="Times New Roman" pitchFamily="18" charset="0"/>
              <a:cs typeface="Times New Roman" pitchFamily="18" charset="0"/>
            </a:rPr>
            <a:t> flow</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m</a:t>
          </a:r>
          <a:r>
            <a:rPr lang="en-US" altLang="zh-CN" sz="1400" b="1" baseline="30000">
              <a:latin typeface="Times New Roman" pitchFamily="18" charset="0"/>
              <a:cs typeface="Times New Roman" pitchFamily="18" charset="0"/>
            </a:rPr>
            <a:t>3</a:t>
          </a:r>
          <a:r>
            <a:rPr lang="en-US" altLang="zh-CN" sz="1400" b="1">
              <a:latin typeface="Times New Roman" pitchFamily="18" charset="0"/>
              <a:cs typeface="Times New Roman" pitchFamily="18" charset="0"/>
            </a:rPr>
            <a:t>/s)</a:t>
          </a:r>
          <a:endParaRPr lang="zh-CN" altLang="en-US" sz="1400" b="1">
            <a:latin typeface="Times New Roman" pitchFamily="18" charset="0"/>
            <a:cs typeface="Times New Roman" pitchFamily="18" charset="0"/>
          </a:endParaRPr>
        </a:p>
      </cdr:txBody>
    </cdr:sp>
  </cdr:relSizeAnchor>
  <cdr:relSizeAnchor xmlns:cdr="http://schemas.openxmlformats.org/drawingml/2006/chartDrawing">
    <cdr:from>
      <cdr:x>0.46908</cdr:x>
      <cdr:y>0.90713</cdr:y>
    </cdr:from>
    <cdr:to>
      <cdr:x>0.77009</cdr:x>
      <cdr:y>0.99082</cdr:y>
    </cdr:to>
    <cdr:sp macro="" textlink="">
      <cdr:nvSpPr>
        <cdr:cNvPr id="4" name="TextBox 3"/>
        <cdr:cNvSpPr txBox="1"/>
      </cdr:nvSpPr>
      <cdr:spPr>
        <a:xfrm xmlns:a="http://schemas.openxmlformats.org/drawingml/2006/main">
          <a:off x="2616963" y="4381945"/>
          <a:ext cx="1679313" cy="404268"/>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US" altLang="zh-CN" sz="1400" b="1">
              <a:latin typeface="Times New Roman" pitchFamily="18" charset="0"/>
              <a:cs typeface="Times New Roman" pitchFamily="18" charset="0"/>
            </a:rPr>
            <a:t>Time</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h</a:t>
          </a:r>
          <a:r>
            <a:rPr lang="zh-CN" altLang="en-US" sz="1400" b="1">
              <a:latin typeface="Times New Roman" pitchFamily="18" charset="0"/>
              <a:cs typeface="Times New Roman" pitchFamily="18" charset="0"/>
            </a:rPr>
            <a:t>）</a:t>
          </a:r>
        </a:p>
      </cdr:txBody>
    </cdr:sp>
  </cdr:relSizeAnchor>
</c:userShapes>
</file>

<file path=xl/drawings/drawing5.xml><?xml version="1.0" encoding="utf-8"?>
<xdr:wsDr xmlns:xdr="http://schemas.openxmlformats.org/drawingml/2006/spreadsheetDrawing" xmlns:a="http://schemas.openxmlformats.org/drawingml/2006/main">
  <xdr:twoCellAnchor>
    <xdr:from>
      <xdr:col>5</xdr:col>
      <xdr:colOff>428625</xdr:colOff>
      <xdr:row>8</xdr:row>
      <xdr:rowOff>19050</xdr:rowOff>
    </xdr:from>
    <xdr:to>
      <xdr:col>11</xdr:col>
      <xdr:colOff>180975</xdr:colOff>
      <xdr:row>22</xdr:row>
      <xdr:rowOff>0</xdr:rowOff>
    </xdr:to>
    <xdr:graphicFrame macro="">
      <xdr:nvGraphicFramePr>
        <xdr:cNvPr id="2" name="图表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438150</xdr:colOff>
      <xdr:row>11</xdr:row>
      <xdr:rowOff>66674</xdr:rowOff>
    </xdr:from>
    <xdr:to>
      <xdr:col>5</xdr:col>
      <xdr:colOff>800100</xdr:colOff>
      <xdr:row>16</xdr:row>
      <xdr:rowOff>19050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4438650" y="2933699"/>
          <a:ext cx="361950" cy="8096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zh-CN" altLang="en-US" sz="900" b="1">
              <a:ln>
                <a:noFill/>
              </a:ln>
              <a:solidFill>
                <a:schemeClr val="dk1"/>
              </a:solidFill>
              <a:latin typeface="+mn-lt"/>
              <a:ea typeface="+mn-ea"/>
              <a:cs typeface="+mn-cs"/>
            </a:rPr>
            <a:t>库容</a:t>
          </a:r>
          <a:r>
            <a:rPr lang="en-US" sz="900" b="1">
              <a:ln>
                <a:noFill/>
              </a:ln>
              <a:solidFill>
                <a:schemeClr val="dk1"/>
              </a:solidFill>
              <a:latin typeface="+mn-lt"/>
              <a:ea typeface="+mn-ea"/>
              <a:cs typeface="+mn-cs"/>
            </a:rPr>
            <a:t>W(10</a:t>
          </a:r>
          <a:r>
            <a:rPr lang="en-US" sz="900" b="1" baseline="30000">
              <a:ln>
                <a:noFill/>
              </a:ln>
              <a:solidFill>
                <a:schemeClr val="dk1"/>
              </a:solidFill>
              <a:latin typeface="+mn-lt"/>
              <a:ea typeface="+mn-ea"/>
              <a:cs typeface="+mn-cs"/>
            </a:rPr>
            <a:t>6)</a:t>
          </a:r>
          <a:endParaRPr lang="zh-CN" altLang="en-US" sz="900">
            <a:ln>
              <a:noFill/>
            </a:ln>
          </a:endParaRPr>
        </a:p>
      </xdr:txBody>
    </xdr:sp>
    <xdr:clientData/>
  </xdr:twoCellAnchor>
  <xdr:twoCellAnchor editAs="oneCell">
    <xdr:from>
      <xdr:col>0</xdr:col>
      <xdr:colOff>0</xdr:colOff>
      <xdr:row>0</xdr:row>
      <xdr:rowOff>1362</xdr:rowOff>
    </xdr:from>
    <xdr:to>
      <xdr:col>2</xdr:col>
      <xdr:colOff>114300</xdr:colOff>
      <xdr:row>2</xdr:row>
      <xdr:rowOff>397182</xdr:rowOff>
    </xdr:to>
    <xdr:pic>
      <xdr:nvPicPr>
        <xdr:cNvPr id="6" name="Picture 2">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362"/>
          <a:ext cx="1475014" cy="1185034"/>
        </a:xfrm>
        <a:prstGeom prst="rect">
          <a:avLst/>
        </a:prstGeom>
      </xdr:spPr>
    </xdr:pic>
    <xdr:clientData/>
  </xdr:twoCellAnchor>
  <xdr:twoCellAnchor>
    <xdr:from>
      <xdr:col>11</xdr:col>
      <xdr:colOff>784412</xdr:colOff>
      <xdr:row>9</xdr:row>
      <xdr:rowOff>123265</xdr:rowOff>
    </xdr:from>
    <xdr:to>
      <xdr:col>16</xdr:col>
      <xdr:colOff>100852</xdr:colOff>
      <xdr:row>23</xdr:row>
      <xdr:rowOff>44823</xdr:rowOff>
    </xdr:to>
    <xdr:sp macro="" textlink="">
      <xdr:nvSpPr>
        <xdr:cNvPr id="12" name="TextBox 2">
          <a:extLst>
            <a:ext uri="{FF2B5EF4-FFF2-40B4-BE49-F238E27FC236}">
              <a16:creationId xmlns:a16="http://schemas.microsoft.com/office/drawing/2014/main" id="{00000000-0008-0000-0200-00000C000000}"/>
            </a:ext>
          </a:extLst>
        </xdr:cNvPr>
        <xdr:cNvSpPr txBox="1"/>
      </xdr:nvSpPr>
      <xdr:spPr>
        <a:xfrm>
          <a:off x="9693088" y="2588559"/>
          <a:ext cx="3866029" cy="23532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400"/>
            <a:t>计算步骤：</a:t>
          </a:r>
          <a:endParaRPr lang="en-US" altLang="zh-CN" sz="1400"/>
        </a:p>
        <a:p>
          <a:r>
            <a:rPr lang="en-US" altLang="zh-CN" sz="1400"/>
            <a:t>1</a:t>
          </a:r>
          <a:r>
            <a:rPr lang="zh-CN" altLang="en-US" sz="1400"/>
            <a:t>、在“</a:t>
          </a:r>
          <a:r>
            <a:rPr lang="en-US" altLang="zh-CN" sz="1400"/>
            <a:t>Storage Capacity VS. Water Level </a:t>
          </a:r>
          <a:r>
            <a:rPr lang="zh-CN" altLang="en-US" sz="1400"/>
            <a:t>”输入三个控制点和基准高程。（注意库容单位为</a:t>
          </a:r>
          <a:r>
            <a:rPr lang="en-US" altLang="zh-CN" sz="1400"/>
            <a:t>10</a:t>
          </a:r>
          <a:r>
            <a:rPr lang="en-US" altLang="zh-CN" sz="1400" baseline="30000"/>
            <a:t>6</a:t>
          </a:r>
          <a:r>
            <a:rPr lang="en-US" altLang="zh-CN" sz="1400"/>
            <a:t>m</a:t>
          </a:r>
          <a:r>
            <a:rPr lang="en-US" altLang="zh-CN" sz="1400" baseline="30000"/>
            <a:t>3</a:t>
          </a:r>
          <a:r>
            <a:rPr lang="zh-CN" altLang="en-US" sz="1400"/>
            <a:t>）</a:t>
          </a:r>
          <a:endParaRPr lang="en-US" altLang="zh-CN" sz="1400"/>
        </a:p>
        <a:p>
          <a:r>
            <a:rPr lang="en-US" altLang="zh-CN" sz="1400"/>
            <a:t>2</a:t>
          </a:r>
          <a:r>
            <a:rPr lang="zh-CN" altLang="en-US" sz="1400"/>
            <a:t>、按“自动回归参数”按钮，即可看到“</a:t>
          </a:r>
          <a:r>
            <a:rPr lang="en-US" altLang="zh-CN" sz="1400"/>
            <a:t>curve of reservoir storage capacity </a:t>
          </a:r>
          <a:r>
            <a:rPr lang="zh-CN" altLang="en-US" sz="1400"/>
            <a:t>”的回归结果。</a:t>
          </a:r>
          <a:endParaRPr lang="en-US" altLang="zh-CN" sz="1400"/>
        </a:p>
        <a:p>
          <a:r>
            <a:rPr lang="en-US" altLang="zh-CN" sz="1400"/>
            <a:t>3</a:t>
          </a:r>
          <a:r>
            <a:rPr lang="zh-CN" altLang="en-US" sz="1400"/>
            <a:t>、按“返回计算页面”按钮，相关参数将自动连接到“</a:t>
          </a:r>
          <a:r>
            <a:rPr lang="en-US" altLang="zh-CN" sz="1400"/>
            <a:t>calculation</a:t>
          </a:r>
          <a:r>
            <a:rPr lang="zh-CN" altLang="en-US" sz="1400"/>
            <a:t>”页面。</a:t>
          </a:r>
        </a:p>
      </xdr:txBody>
    </xdr:sp>
    <xdr:clientData/>
  </xdr:twoCellAnchor>
  <mc:AlternateContent xmlns:mc="http://schemas.openxmlformats.org/markup-compatibility/2006">
    <mc:Choice xmlns:a14="http://schemas.microsoft.com/office/drawing/2010/main" Requires="a14">
      <xdr:twoCellAnchor>
        <xdr:from>
          <xdr:col>0</xdr:col>
          <xdr:colOff>819150</xdr:colOff>
          <xdr:row>14</xdr:row>
          <xdr:rowOff>57150</xdr:rowOff>
        </xdr:from>
        <xdr:to>
          <xdr:col>2</xdr:col>
          <xdr:colOff>676275</xdr:colOff>
          <xdr:row>16</xdr:row>
          <xdr:rowOff>57150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自动回归参数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4</xdr:row>
          <xdr:rowOff>19050</xdr:rowOff>
        </xdr:from>
        <xdr:to>
          <xdr:col>5</xdr:col>
          <xdr:colOff>180975</xdr:colOff>
          <xdr:row>24</xdr:row>
          <xdr:rowOff>0</xdr:rowOff>
        </xdr:to>
        <xdr:sp macro="" textlink="">
          <xdr:nvSpPr>
            <xdr:cNvPr id="4098" name="Group Box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Storage Capacity VS. Water Level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4</xdr:row>
          <xdr:rowOff>38100</xdr:rowOff>
        </xdr:from>
        <xdr:to>
          <xdr:col>11</xdr:col>
          <xdr:colOff>504825</xdr:colOff>
          <xdr:row>24</xdr:row>
          <xdr:rowOff>0</xdr:rowOff>
        </xdr:to>
        <xdr:sp macro="" textlink="">
          <xdr:nvSpPr>
            <xdr:cNvPr id="4099" name="Group Box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Quadratic curve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619125</xdr:colOff>
          <xdr:row>4</xdr:row>
          <xdr:rowOff>47625</xdr:rowOff>
        </xdr:from>
        <xdr:to>
          <xdr:col>16</xdr:col>
          <xdr:colOff>295275</xdr:colOff>
          <xdr:row>23</xdr:row>
          <xdr:rowOff>171450</xdr:rowOff>
        </xdr:to>
        <xdr:sp macro="" textlink="">
          <xdr:nvSpPr>
            <xdr:cNvPr id="4100" name="Group Box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curve of reservoir storage capacity                 </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819150</xdr:colOff>
          <xdr:row>17</xdr:row>
          <xdr:rowOff>133350</xdr:rowOff>
        </xdr:from>
        <xdr:to>
          <xdr:col>2</xdr:col>
          <xdr:colOff>628650</xdr:colOff>
          <xdr:row>19</xdr:row>
          <xdr:rowOff>161925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返回计算页面</a:t>
              </a:r>
            </a:p>
          </xdr:txBody>
        </xdr:sp>
        <xdr:clientData fPrintsWithSheet="0"/>
      </xdr:twoCellAnchor>
    </mc:Choice>
    <mc:Fallback/>
  </mc:AlternateContent>
</xdr:wsDr>
</file>

<file path=xl/drawings/drawing6.xml><?xml version="1.0" encoding="utf-8"?>
<c:userShapes xmlns:c="http://schemas.openxmlformats.org/drawingml/2006/chart">
  <cdr:relSizeAnchor xmlns:cdr="http://schemas.openxmlformats.org/drawingml/2006/chartDrawing">
    <cdr:from>
      <cdr:x>0.45619</cdr:x>
      <cdr:y>0.91321</cdr:y>
    </cdr:from>
    <cdr:to>
      <cdr:x>0.76601</cdr:x>
      <cdr:y>1</cdr:y>
    </cdr:to>
    <cdr:sp macro="" textlink="">
      <cdr:nvSpPr>
        <cdr:cNvPr id="2" name="TextBox 1"/>
        <cdr:cNvSpPr txBox="1"/>
      </cdr:nvSpPr>
      <cdr:spPr>
        <a:xfrm xmlns:a="http://schemas.openxmlformats.org/drawingml/2006/main">
          <a:off x="2129153" y="2305051"/>
          <a:ext cx="1446007" cy="219074"/>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US" altLang="zh-CN" sz="1100" b="1"/>
            <a:t>elevation H(m)</a:t>
          </a:r>
          <a:endParaRPr lang="zh-CN" altLang="en-US" sz="1100" b="1"/>
        </a:p>
      </cdr:txBody>
    </cdr:sp>
  </cdr:relSizeAnchor>
</c:userShapes>
</file>

<file path=xl/drawings/drawing7.xml><?xml version="1.0" encoding="utf-8"?>
<xdr:wsDr xmlns:xdr="http://schemas.openxmlformats.org/drawingml/2006/spreadsheetDrawing" xmlns:a="http://schemas.openxmlformats.org/drawingml/2006/main">
  <xdr:twoCellAnchor>
    <xdr:from>
      <xdr:col>6</xdr:col>
      <xdr:colOff>597830</xdr:colOff>
      <xdr:row>4</xdr:row>
      <xdr:rowOff>94777</xdr:rowOff>
    </xdr:from>
    <xdr:to>
      <xdr:col>12</xdr:col>
      <xdr:colOff>165652</xdr:colOff>
      <xdr:row>19</xdr:row>
      <xdr:rowOff>99392</xdr:rowOff>
    </xdr:to>
    <xdr:graphicFrame macro="">
      <xdr:nvGraphicFramePr>
        <xdr:cNvPr id="2" name="图表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0</xdr:row>
      <xdr:rowOff>1362</xdr:rowOff>
    </xdr:from>
    <xdr:to>
      <xdr:col>2</xdr:col>
      <xdr:colOff>114300</xdr:colOff>
      <xdr:row>2</xdr:row>
      <xdr:rowOff>397182</xdr:rowOff>
    </xdr:to>
    <xdr:pic>
      <xdr:nvPicPr>
        <xdr:cNvPr id="6" name="Picture 2">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362"/>
          <a:ext cx="1485900" cy="1186395"/>
        </a:xfrm>
        <a:prstGeom prst="rect">
          <a:avLst/>
        </a:prstGeom>
      </xdr:spPr>
    </xdr:pic>
    <xdr:clientData/>
  </xdr:twoCellAnchor>
  <xdr:twoCellAnchor>
    <xdr:from>
      <xdr:col>13</xdr:col>
      <xdr:colOff>49695</xdr:colOff>
      <xdr:row>4</xdr:row>
      <xdr:rowOff>165653</xdr:rowOff>
    </xdr:from>
    <xdr:to>
      <xdr:col>18</xdr:col>
      <xdr:colOff>115956</xdr:colOff>
      <xdr:row>19</xdr:row>
      <xdr:rowOff>115958</xdr:rowOff>
    </xdr:to>
    <xdr:graphicFrame macro="">
      <xdr:nvGraphicFramePr>
        <xdr:cNvPr id="7" name="图表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263769</xdr:colOff>
      <xdr:row>8</xdr:row>
      <xdr:rowOff>87923</xdr:rowOff>
    </xdr:from>
    <xdr:to>
      <xdr:col>8</xdr:col>
      <xdr:colOff>256442</xdr:colOff>
      <xdr:row>9</xdr:row>
      <xdr:rowOff>102577</xdr:rowOff>
    </xdr:to>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5920154" y="2300654"/>
          <a:ext cx="813288" cy="1978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altLang="zh-CN" sz="1100"/>
            <a:t>z</a:t>
          </a:r>
          <a:r>
            <a:rPr lang="en-US" altLang="zh-CN" sz="600"/>
            <a:t>ult</a:t>
          </a:r>
          <a:r>
            <a:rPr lang="en-US" altLang="zh-CN" sz="1100"/>
            <a:t>=1/b</a:t>
          </a:r>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428625</xdr:colOff>
          <xdr:row>3</xdr:row>
          <xdr:rowOff>133350</xdr:rowOff>
        </xdr:from>
        <xdr:to>
          <xdr:col>6</xdr:col>
          <xdr:colOff>19050</xdr:colOff>
          <xdr:row>13</xdr:row>
          <xdr:rowOff>38100</xdr:rowOff>
        </xdr:to>
        <xdr:sp macro="" textlink="">
          <xdr:nvSpPr>
            <xdr:cNvPr id="11266" name="Group Box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Hyperbolic erosion model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447675</xdr:colOff>
          <xdr:row>3</xdr:row>
          <xdr:rowOff>114300</xdr:rowOff>
        </xdr:from>
        <xdr:to>
          <xdr:col>12</xdr:col>
          <xdr:colOff>619125</xdr:colOff>
          <xdr:row>25</xdr:row>
          <xdr:rowOff>66675</xdr:rowOff>
        </xdr:to>
        <xdr:sp macro="" textlink="">
          <xdr:nvSpPr>
            <xdr:cNvPr id="11267" name="Group Box 3" hidden="1">
              <a:extLst>
                <a:ext uri="{63B3BB69-23CF-44E3-9099-C40C66FF867C}">
                  <a14:compatExt spid="_x0000_s11267"/>
                </a:ext>
                <a:ext uri="{FF2B5EF4-FFF2-40B4-BE49-F238E27FC236}">
                  <a16:creationId xmlns:a16="http://schemas.microsoft.com/office/drawing/2014/main" id="{00000000-0008-0000-0300-000003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Hyperbolic model for soil erosion rate evaluation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10</xdr:row>
          <xdr:rowOff>95250</xdr:rowOff>
        </xdr:from>
        <xdr:to>
          <xdr:col>2</xdr:col>
          <xdr:colOff>685800</xdr:colOff>
          <xdr:row>12</xdr:row>
          <xdr:rowOff>104775</xdr:rowOff>
        </xdr:to>
        <xdr:sp macro="" textlink="">
          <xdr:nvSpPr>
            <xdr:cNvPr id="11269" name="Button 5"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返回计算页面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14</xdr:row>
          <xdr:rowOff>19050</xdr:rowOff>
        </xdr:from>
        <xdr:to>
          <xdr:col>6</xdr:col>
          <xdr:colOff>0</xdr:colOff>
          <xdr:row>25</xdr:row>
          <xdr:rowOff>47625</xdr:rowOff>
        </xdr:to>
        <xdr:sp macro="" textlink="">
          <xdr:nvSpPr>
            <xdr:cNvPr id="11271" name="Group Box 7" hidden="1">
              <a:extLst>
                <a:ext uri="{63B3BB69-23CF-44E3-9099-C40C66FF867C}">
                  <a14:compatExt spid="_x0000_s11271"/>
                </a:ext>
                <a:ext uri="{FF2B5EF4-FFF2-40B4-BE49-F238E27FC236}">
                  <a16:creationId xmlns:a16="http://schemas.microsoft.com/office/drawing/2014/main" id="{00000000-0008-0000-0300-000007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Exponential  erosion model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866775</xdr:colOff>
          <xdr:row>3</xdr:row>
          <xdr:rowOff>133350</xdr:rowOff>
        </xdr:from>
        <xdr:to>
          <xdr:col>18</xdr:col>
          <xdr:colOff>504825</xdr:colOff>
          <xdr:row>25</xdr:row>
          <xdr:rowOff>85725</xdr:rowOff>
        </xdr:to>
        <xdr:sp macro="" textlink="">
          <xdr:nvSpPr>
            <xdr:cNvPr id="11272" name="Group Box 8" hidden="1">
              <a:extLst>
                <a:ext uri="{63B3BB69-23CF-44E3-9099-C40C66FF867C}">
                  <a14:compatExt spid="_x0000_s11272"/>
                </a:ext>
                <a:ext uri="{FF2B5EF4-FFF2-40B4-BE49-F238E27FC236}">
                  <a16:creationId xmlns:a16="http://schemas.microsoft.com/office/drawing/2014/main" id="{00000000-0008-0000-0300-000008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Hyperbolic model for soil erosion rate evaluation</a:t>
              </a:r>
            </a:p>
          </xdr:txBody>
        </xdr:sp>
        <xdr:clientData/>
      </xdr:twoCellAnchor>
    </mc:Choice>
    <mc:Fallback/>
  </mc:AlternateContent>
</xdr:wsDr>
</file>

<file path=xl/drawings/drawing8.xml><?xml version="1.0" encoding="utf-8"?>
<c:userShapes xmlns:c="http://schemas.openxmlformats.org/drawingml/2006/chart">
  <cdr:relSizeAnchor xmlns:cdr="http://schemas.openxmlformats.org/drawingml/2006/chartDrawing">
    <cdr:from>
      <cdr:x>0.38356</cdr:x>
      <cdr:y>0.89181</cdr:y>
    </cdr:from>
    <cdr:to>
      <cdr:x>0.53675</cdr:x>
      <cdr:y>0.97996</cdr:y>
    </cdr:to>
    <cdr:sp macro="" textlink="">
      <cdr:nvSpPr>
        <cdr:cNvPr id="4" name="TextBox 3"/>
        <cdr:cNvSpPr txBox="1"/>
      </cdr:nvSpPr>
      <cdr:spPr>
        <a:xfrm xmlns:a="http://schemas.openxmlformats.org/drawingml/2006/main">
          <a:off x="1721301" y="1843354"/>
          <a:ext cx="687456" cy="182217"/>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zh-CN" altLang="en-US" sz="1100"/>
            <a:t>剪应力</a:t>
          </a:r>
        </a:p>
      </cdr:txBody>
    </cdr:sp>
  </cdr:relSizeAnchor>
  <cdr:relSizeAnchor xmlns:cdr="http://schemas.openxmlformats.org/drawingml/2006/chartDrawing">
    <cdr:from>
      <cdr:x>0.01443</cdr:x>
      <cdr:y>0.13847</cdr:y>
    </cdr:from>
    <cdr:to>
      <cdr:x>0.06611</cdr:x>
      <cdr:y>0.59528</cdr:y>
    </cdr:to>
    <cdr:sp macro="" textlink="">
      <cdr:nvSpPr>
        <cdr:cNvPr id="5" name="TextBox 4"/>
        <cdr:cNvSpPr txBox="1"/>
      </cdr:nvSpPr>
      <cdr:spPr>
        <a:xfrm xmlns:a="http://schemas.openxmlformats.org/drawingml/2006/main">
          <a:off x="64779" y="286222"/>
          <a:ext cx="231913" cy="944217"/>
        </a:xfrm>
        <a:prstGeom xmlns:a="http://schemas.openxmlformats.org/drawingml/2006/main" prst="rect">
          <a:avLst/>
        </a:prstGeom>
      </cdr:spPr>
      <cdr:txBody>
        <a:bodyPr xmlns:a="http://schemas.openxmlformats.org/drawingml/2006/main" vert="eaVert" wrap="square" rtlCol="0"/>
        <a:lstStyle xmlns:a="http://schemas.openxmlformats.org/drawingml/2006/main"/>
        <a:p xmlns:a="http://schemas.openxmlformats.org/drawingml/2006/main">
          <a:r>
            <a:rPr lang="zh-CN" altLang="en-US" sz="1100"/>
            <a:t>侵蚀率</a:t>
          </a:r>
          <a:r>
            <a:rPr lang="en-US" altLang="zh-CN" sz="1100" i="1"/>
            <a:t>dz/dt</a:t>
          </a:r>
          <a:endParaRPr lang="zh-CN" altLang="en-US" sz="1100" i="1"/>
        </a:p>
      </cdr:txBody>
    </cdr:sp>
  </cdr:relSizeAnchor>
  <cdr:relSizeAnchor xmlns:cdr="http://schemas.openxmlformats.org/drawingml/2006/chartDrawing">
    <cdr:from>
      <cdr:x>0.36695</cdr:x>
      <cdr:y>0.01425</cdr:y>
    </cdr:from>
    <cdr:to>
      <cdr:x>0.67886</cdr:x>
      <cdr:y>0.12645</cdr:y>
    </cdr:to>
    <cdr:sp macro="" textlink="">
      <cdr:nvSpPr>
        <cdr:cNvPr id="6" name="TextBox 5"/>
        <cdr:cNvSpPr txBox="1"/>
      </cdr:nvSpPr>
      <cdr:spPr>
        <a:xfrm xmlns:a="http://schemas.openxmlformats.org/drawingml/2006/main">
          <a:off x="1646757" y="29462"/>
          <a:ext cx="1399761" cy="231913"/>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zh-CN" altLang="en-US" sz="1100"/>
            <a:t>双曲线侵蚀模型</a:t>
          </a:r>
        </a:p>
      </cdr:txBody>
    </cdr:sp>
  </cdr:relSizeAnchor>
  <cdr:relSizeAnchor xmlns:cdr="http://schemas.openxmlformats.org/drawingml/2006/chartDrawing">
    <cdr:from>
      <cdr:x>0</cdr:x>
      <cdr:y>0</cdr:y>
    </cdr:from>
    <cdr:to>
      <cdr:x>0.15319</cdr:x>
      <cdr:y>0.08816</cdr:y>
    </cdr:to>
    <cdr:sp macro="" textlink="">
      <cdr:nvSpPr>
        <cdr:cNvPr id="7" name="TextBox 1"/>
        <cdr:cNvSpPr txBox="1"/>
      </cdr:nvSpPr>
      <cdr:spPr>
        <a:xfrm xmlns:a="http://schemas.openxmlformats.org/drawingml/2006/main">
          <a:off x="0" y="0"/>
          <a:ext cx="687456" cy="24647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zh-CN" altLang="en-US" sz="1100"/>
            <a:t>剪应力</a:t>
          </a:r>
        </a:p>
      </cdr:txBody>
    </cdr:sp>
  </cdr:relSizeAnchor>
</c:userShapes>
</file>

<file path=xl/drawings/drawing9.xml><?xml version="1.0" encoding="utf-8"?>
<c:userShapes xmlns:c="http://schemas.openxmlformats.org/drawingml/2006/chart">
  <cdr:relSizeAnchor xmlns:cdr="http://schemas.openxmlformats.org/drawingml/2006/chartDrawing">
    <cdr:from>
      <cdr:x>0.02717</cdr:x>
      <cdr:y>0.23565</cdr:y>
    </cdr:from>
    <cdr:to>
      <cdr:x>0.0779</cdr:x>
      <cdr:y>0.70151</cdr:y>
    </cdr:to>
    <cdr:sp macro="" textlink="">
      <cdr:nvSpPr>
        <cdr:cNvPr id="2" name="TextBox 1"/>
        <cdr:cNvSpPr txBox="1"/>
      </cdr:nvSpPr>
      <cdr:spPr>
        <a:xfrm xmlns:a="http://schemas.openxmlformats.org/drawingml/2006/main">
          <a:off x="124239" y="646043"/>
          <a:ext cx="231913" cy="1277171"/>
        </a:xfrm>
        <a:prstGeom xmlns:a="http://schemas.openxmlformats.org/drawingml/2006/main" prst="rect">
          <a:avLst/>
        </a:prstGeom>
      </cdr:spPr>
      <cdr:txBody>
        <a:bodyPr xmlns:a="http://schemas.openxmlformats.org/drawingml/2006/main" vert="eaVert"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zh-CN" altLang="en-US" sz="1100"/>
            <a:t>侵蚀率</a:t>
          </a:r>
          <a:r>
            <a:rPr lang="en-US" altLang="zh-CN" sz="1100" i="1"/>
            <a:t>dz/dt</a:t>
          </a:r>
          <a:endParaRPr lang="zh-CN" altLang="en-US" sz="1100" i="1"/>
        </a:p>
      </cdr:txBody>
    </cdr:sp>
  </cdr:relSizeAnchor>
  <cdr:relSizeAnchor xmlns:cdr="http://schemas.openxmlformats.org/drawingml/2006/chartDrawing">
    <cdr:from>
      <cdr:x>0.45833</cdr:x>
      <cdr:y>0.89728</cdr:y>
    </cdr:from>
    <cdr:to>
      <cdr:x>0.6087</cdr:x>
      <cdr:y>0.98718</cdr:y>
    </cdr:to>
    <cdr:sp macro="" textlink="">
      <cdr:nvSpPr>
        <cdr:cNvPr id="3" name="TextBox 1"/>
        <cdr:cNvSpPr txBox="1"/>
      </cdr:nvSpPr>
      <cdr:spPr>
        <a:xfrm xmlns:a="http://schemas.openxmlformats.org/drawingml/2006/main">
          <a:off x="2095500" y="2459934"/>
          <a:ext cx="687456" cy="24647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zh-CN" altLang="en-US" sz="1100"/>
            <a:t>剪应力</a:t>
          </a:r>
        </a:p>
      </cdr:txBody>
    </cdr:sp>
  </cdr:relSizeAnchor>
</c:userShapes>
</file>

<file path=xl/drawings/drawing10.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2</xdr:col>
      <xdr:colOff>0</xdr:colOff>
      <xdr:row>1</xdr:row>
      <xdr:rowOff>69248</xdr:rowOff>
    </xdr:to>
    <xdr:pic>
      <xdr:nvPicPr>
        <xdr:cNvPr id="2" name="Picture 2">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1485900" cy="1164623"/>
        </a:xfrm>
        <a:prstGeom prst="rect">
          <a:avLst/>
        </a:prstGeom>
      </xdr:spPr>
    </xdr:pic>
    <xdr:clientData/>
  </xdr:twoCellAnchor>
  <xdr:twoCellAnchor>
    <xdr:from>
      <xdr:col>0</xdr:col>
      <xdr:colOff>438150</xdr:colOff>
      <xdr:row>33</xdr:row>
      <xdr:rowOff>38100</xdr:rowOff>
    </xdr:from>
    <xdr:to>
      <xdr:col>6</xdr:col>
      <xdr:colOff>581025</xdr:colOff>
      <xdr:row>46</xdr:row>
      <xdr:rowOff>142875</xdr:rowOff>
    </xdr:to>
    <xdr:graphicFrame macro="">
      <xdr:nvGraphicFramePr>
        <xdr:cNvPr id="3" name="图表 5">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490818</xdr:colOff>
      <xdr:row>28</xdr:row>
      <xdr:rowOff>62193</xdr:rowOff>
    </xdr:from>
    <xdr:to>
      <xdr:col>15</xdr:col>
      <xdr:colOff>200025</xdr:colOff>
      <xdr:row>47</xdr:row>
      <xdr:rowOff>33618</xdr:rowOff>
    </xdr:to>
    <xdr:graphicFrame macro="">
      <xdr:nvGraphicFramePr>
        <xdr:cNvPr id="4" name="图表 6">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457200</xdr:colOff>
          <xdr:row>16</xdr:row>
          <xdr:rowOff>133350</xdr:rowOff>
        </xdr:from>
        <xdr:to>
          <xdr:col>6</xdr:col>
          <xdr:colOff>133350</xdr:colOff>
          <xdr:row>17</xdr:row>
          <xdr:rowOff>171450</xdr:rowOff>
        </xdr:to>
        <xdr:sp macro="" textlink="">
          <xdr:nvSpPr>
            <xdr:cNvPr id="16385" name="Option Button 1" descr="使用默认值"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18</xdr:row>
          <xdr:rowOff>38100</xdr:rowOff>
        </xdr:from>
        <xdr:to>
          <xdr:col>5</xdr:col>
          <xdr:colOff>457200</xdr:colOff>
          <xdr:row>19</xdr:row>
          <xdr:rowOff>0</xdr:rowOff>
        </xdr:to>
        <xdr:sp macro="" textlink="">
          <xdr:nvSpPr>
            <xdr:cNvPr id="16386" name="Option Button 2" hidden="1">
              <a:extLst>
                <a:ext uri="{63B3BB69-23CF-44E3-9099-C40C66FF867C}">
                  <a14:compatExt spid="_x0000_s16386"/>
                </a:ext>
                <a:ext uri="{FF2B5EF4-FFF2-40B4-BE49-F238E27FC236}">
                  <a16:creationId xmlns:a16="http://schemas.microsoft.com/office/drawing/2014/main" id="{00000000-0008-0000-0400-00000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21</xdr:row>
          <xdr:rowOff>133350</xdr:rowOff>
        </xdr:from>
        <xdr:to>
          <xdr:col>6</xdr:col>
          <xdr:colOff>133350</xdr:colOff>
          <xdr:row>22</xdr:row>
          <xdr:rowOff>114300</xdr:rowOff>
        </xdr:to>
        <xdr:sp macro="" textlink="">
          <xdr:nvSpPr>
            <xdr:cNvPr id="16387" name="Option Button 3" hidden="1">
              <a:extLst>
                <a:ext uri="{63B3BB69-23CF-44E3-9099-C40C66FF867C}">
                  <a14:compatExt spid="_x0000_s16387"/>
                </a:ext>
                <a:ext uri="{FF2B5EF4-FFF2-40B4-BE49-F238E27FC236}">
                  <a16:creationId xmlns:a16="http://schemas.microsoft.com/office/drawing/2014/main" id="{00000000-0008-0000-0400-00000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Automatically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23</xdr:row>
          <xdr:rowOff>19050</xdr:rowOff>
        </xdr:from>
        <xdr:to>
          <xdr:col>6</xdr:col>
          <xdr:colOff>133350</xdr:colOff>
          <xdr:row>23</xdr:row>
          <xdr:rowOff>200025</xdr:rowOff>
        </xdr:to>
        <xdr:sp macro="" textlink="">
          <xdr:nvSpPr>
            <xdr:cNvPr id="16388" name="Option Button 4" hidden="1">
              <a:extLst>
                <a:ext uri="{63B3BB69-23CF-44E3-9099-C40C66FF867C}">
                  <a14:compatExt spid="_x0000_s16388"/>
                </a:ext>
                <a:ext uri="{FF2B5EF4-FFF2-40B4-BE49-F238E27FC236}">
                  <a16:creationId xmlns:a16="http://schemas.microsoft.com/office/drawing/2014/main" id="{00000000-0008-0000-0400-00000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27</xdr:row>
          <xdr:rowOff>47625</xdr:rowOff>
        </xdr:from>
        <xdr:to>
          <xdr:col>15</xdr:col>
          <xdr:colOff>476250</xdr:colOff>
          <xdr:row>48</xdr:row>
          <xdr:rowOff>57150</xdr:rowOff>
        </xdr:to>
        <xdr:sp macro="" textlink="">
          <xdr:nvSpPr>
            <xdr:cNvPr id="16389" name="Group Box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The results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285750</xdr:colOff>
          <xdr:row>5</xdr:row>
          <xdr:rowOff>133350</xdr:rowOff>
        </xdr:from>
        <xdr:to>
          <xdr:col>10</xdr:col>
          <xdr:colOff>266700</xdr:colOff>
          <xdr:row>6</xdr:row>
          <xdr:rowOff>209550</xdr:rowOff>
        </xdr:to>
        <xdr:sp macro="" textlink="">
          <xdr:nvSpPr>
            <xdr:cNvPr id="16390" name="Option Button 6" hidden="1">
              <a:extLst>
                <a:ext uri="{63B3BB69-23CF-44E3-9099-C40C66FF867C}">
                  <a14:compatExt spid="_x0000_s16390"/>
                </a:ext>
                <a:ext uri="{FF2B5EF4-FFF2-40B4-BE49-F238E27FC236}">
                  <a16:creationId xmlns:a16="http://schemas.microsoft.com/office/drawing/2014/main" id="{00000000-0008-0000-0400-00000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114300</xdr:colOff>
          <xdr:row>6</xdr:row>
          <xdr:rowOff>19050</xdr:rowOff>
        </xdr:from>
        <xdr:to>
          <xdr:col>13</xdr:col>
          <xdr:colOff>476250</xdr:colOff>
          <xdr:row>6</xdr:row>
          <xdr:rowOff>200025</xdr:rowOff>
        </xdr:to>
        <xdr:sp macro="" textlink="">
          <xdr:nvSpPr>
            <xdr:cNvPr id="16391" name="Option Button 7" hidden="1">
              <a:extLst>
                <a:ext uri="{63B3BB69-23CF-44E3-9099-C40C66FF867C}">
                  <a14:compatExt spid="_x0000_s16391"/>
                </a:ext>
                <a:ext uri="{FF2B5EF4-FFF2-40B4-BE49-F238E27FC236}">
                  <a16:creationId xmlns:a16="http://schemas.microsoft.com/office/drawing/2014/main" id="{00000000-0008-0000-04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381000</xdr:colOff>
          <xdr:row>5</xdr:row>
          <xdr:rowOff>19050</xdr:rowOff>
        </xdr:from>
        <xdr:to>
          <xdr:col>16</xdr:col>
          <xdr:colOff>628650</xdr:colOff>
          <xdr:row>27</xdr:row>
          <xdr:rowOff>19050</xdr:rowOff>
        </xdr:to>
        <xdr:sp macro="" textlink="">
          <xdr:nvSpPr>
            <xdr:cNvPr id="16392" name="Group Box 8" hidden="1">
              <a:extLst>
                <a:ext uri="{63B3BB69-23CF-44E3-9099-C40C66FF867C}">
                  <a14:compatExt spid="_x0000_s16392"/>
                </a:ext>
                <a:ext uri="{FF2B5EF4-FFF2-40B4-BE49-F238E27FC236}">
                  <a16:creationId xmlns:a16="http://schemas.microsoft.com/office/drawing/2014/main" id="{00000000-0008-0000-0400-000008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Breach extension curve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9</xdr:row>
          <xdr:rowOff>85725</xdr:rowOff>
        </xdr:from>
        <xdr:to>
          <xdr:col>6</xdr:col>
          <xdr:colOff>800100</xdr:colOff>
          <xdr:row>14</xdr:row>
          <xdr:rowOff>95250</xdr:rowOff>
        </xdr:to>
        <xdr:sp macro="" textlink="">
          <xdr:nvSpPr>
            <xdr:cNvPr id="16393" name="Group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Relation between Storage Capacity and Water Level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15</xdr:row>
          <xdr:rowOff>38100</xdr:rowOff>
        </xdr:from>
        <xdr:to>
          <xdr:col>6</xdr:col>
          <xdr:colOff>800100</xdr:colOff>
          <xdr:row>19</xdr:row>
          <xdr:rowOff>85725</xdr:rowOff>
        </xdr:to>
        <xdr:sp macro="" textlink="">
          <xdr:nvSpPr>
            <xdr:cNvPr id="16394" name="Group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 Coefficient of Broad-crested weir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20</xdr:row>
          <xdr:rowOff>19050</xdr:rowOff>
        </xdr:from>
        <xdr:to>
          <xdr:col>6</xdr:col>
          <xdr:colOff>781050</xdr:colOff>
          <xdr:row>26</xdr:row>
          <xdr:rowOff>0</xdr:rowOff>
        </xdr:to>
        <xdr:sp macro="" textlink="">
          <xdr:nvSpPr>
            <xdr:cNvPr id="16395" name="Group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Coefficient of erosion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4</xdr:row>
          <xdr:rowOff>95250</xdr:rowOff>
        </xdr:from>
        <xdr:to>
          <xdr:col>6</xdr:col>
          <xdr:colOff>800100</xdr:colOff>
          <xdr:row>8</xdr:row>
          <xdr:rowOff>133350</xdr:rowOff>
        </xdr:to>
        <xdr:sp macro="" textlink="">
          <xdr:nvSpPr>
            <xdr:cNvPr id="16396" name="Group Box 12" hidden="1">
              <a:extLst>
                <a:ext uri="{63B3BB69-23CF-44E3-9099-C40C66FF867C}">
                  <a14:compatExt spid="_x0000_s16396"/>
                </a:ext>
                <a:ext uri="{FF2B5EF4-FFF2-40B4-BE49-F238E27FC236}">
                  <a16:creationId xmlns:a16="http://schemas.microsoft.com/office/drawing/2014/main" id="{00000000-0008-0000-0400-00000C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Avalanche Lake Information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135</xdr:row>
          <xdr:rowOff>0</xdr:rowOff>
        </xdr:from>
        <xdr:to>
          <xdr:col>36</xdr:col>
          <xdr:colOff>47625</xdr:colOff>
          <xdr:row>136</xdr:row>
          <xdr:rowOff>66675</xdr:rowOff>
        </xdr:to>
        <xdr:sp macro="" textlink="">
          <xdr:nvSpPr>
            <xdr:cNvPr id="16397" name="Object 13" hidden="1">
              <a:extLst>
                <a:ext uri="{63B3BB69-23CF-44E3-9099-C40C66FF867C}">
                  <a14:compatExt spid="_x0000_s16397"/>
                </a:ext>
                <a:ext uri="{FF2B5EF4-FFF2-40B4-BE49-F238E27FC236}">
                  <a16:creationId xmlns:a16="http://schemas.microsoft.com/office/drawing/2014/main" id="{00000000-0008-0000-0400-00000D4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10</xdr:row>
          <xdr:rowOff>104775</xdr:rowOff>
        </xdr:from>
        <xdr:to>
          <xdr:col>5</xdr:col>
          <xdr:colOff>457200</xdr:colOff>
          <xdr:row>11</xdr:row>
          <xdr:rowOff>85725</xdr:rowOff>
        </xdr:to>
        <xdr:sp macro="" textlink="">
          <xdr:nvSpPr>
            <xdr:cNvPr id="16398" name="Option Button 14" hidden="1">
              <a:extLst>
                <a:ext uri="{63B3BB69-23CF-44E3-9099-C40C66FF867C}">
                  <a14:compatExt spid="_x0000_s16398"/>
                </a:ext>
                <a:ext uri="{FF2B5EF4-FFF2-40B4-BE49-F238E27FC236}">
                  <a16:creationId xmlns:a16="http://schemas.microsoft.com/office/drawing/2014/main" id="{00000000-0008-0000-04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Automatically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11</xdr:row>
          <xdr:rowOff>247650</xdr:rowOff>
        </xdr:from>
        <xdr:to>
          <xdr:col>5</xdr:col>
          <xdr:colOff>457200</xdr:colOff>
          <xdr:row>12</xdr:row>
          <xdr:rowOff>161925</xdr:rowOff>
        </xdr:to>
        <xdr:sp macro="" textlink="">
          <xdr:nvSpPr>
            <xdr:cNvPr id="16399" name="Option Button 15" hidden="1">
              <a:extLst>
                <a:ext uri="{63B3BB69-23CF-44E3-9099-C40C66FF867C}">
                  <a14:compatExt spid="_x0000_s16399"/>
                </a:ext>
                <a:ext uri="{FF2B5EF4-FFF2-40B4-BE49-F238E27FC236}">
                  <a16:creationId xmlns:a16="http://schemas.microsoft.com/office/drawing/2014/main" id="{00000000-0008-0000-04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742950</xdr:colOff>
          <xdr:row>40</xdr:row>
          <xdr:rowOff>133350</xdr:rowOff>
        </xdr:from>
        <xdr:to>
          <xdr:col>17</xdr:col>
          <xdr:colOff>47625</xdr:colOff>
          <xdr:row>43</xdr:row>
          <xdr:rowOff>57150</xdr:rowOff>
        </xdr:to>
        <xdr:sp macro="" textlink="">
          <xdr:nvSpPr>
            <xdr:cNvPr id="16400" name="Button 16" hidden="1">
              <a:extLst>
                <a:ext uri="{63B3BB69-23CF-44E3-9099-C40C66FF867C}">
                  <a14:compatExt spid="_x0000_s16400"/>
                </a:ext>
                <a:ext uri="{FF2B5EF4-FFF2-40B4-BE49-F238E27FC236}">
                  <a16:creationId xmlns:a16="http://schemas.microsoft.com/office/drawing/2014/main" id="{00000000-0008-0000-0400-000010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Export 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733425</xdr:colOff>
          <xdr:row>37</xdr:row>
          <xdr:rowOff>19050</xdr:rowOff>
        </xdr:from>
        <xdr:to>
          <xdr:col>17</xdr:col>
          <xdr:colOff>19050</xdr:colOff>
          <xdr:row>39</xdr:row>
          <xdr:rowOff>133350</xdr:rowOff>
        </xdr:to>
        <xdr:sp macro="" textlink="">
          <xdr:nvSpPr>
            <xdr:cNvPr id="16401" name="Button 17" hidden="1">
              <a:extLst>
                <a:ext uri="{63B3BB69-23CF-44E3-9099-C40C66FF867C}">
                  <a14:compatExt spid="_x0000_s16401"/>
                </a:ext>
                <a:ext uri="{FF2B5EF4-FFF2-40B4-BE49-F238E27FC236}">
                  <a16:creationId xmlns:a16="http://schemas.microsoft.com/office/drawing/2014/main" id="{00000000-0008-0000-0400-000011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704850</xdr:colOff>
          <xdr:row>44</xdr:row>
          <xdr:rowOff>95250</xdr:rowOff>
        </xdr:from>
        <xdr:to>
          <xdr:col>17</xdr:col>
          <xdr:colOff>19050</xdr:colOff>
          <xdr:row>47</xdr:row>
          <xdr:rowOff>19050</xdr:rowOff>
        </xdr:to>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400-000012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Return</a:t>
              </a:r>
            </a:p>
          </xdr:txBody>
        </xdr:sp>
        <xdr:clientData fPrintsWithSheet="0"/>
      </xdr:twoCellAnchor>
    </mc:Choice>
    <mc:Fallback/>
  </mc:AlternateContent>
</xdr:wsDr>
</file>

<file path=xl/drawings/drawing11.xml><?xml version="1.0" encoding="utf-8"?>
<c:userShapes xmlns:c="http://schemas.openxmlformats.org/drawingml/2006/chart">
  <cdr:relSizeAnchor xmlns:cdr="http://schemas.openxmlformats.org/drawingml/2006/chartDrawing">
    <cdr:from>
      <cdr:x>0.00668</cdr:x>
      <cdr:y>0.17457</cdr:y>
    </cdr:from>
    <cdr:to>
      <cdr:x>0.07872</cdr:x>
      <cdr:y>0.43559</cdr:y>
    </cdr:to>
    <cdr:sp macro="" textlink="">
      <cdr:nvSpPr>
        <cdr:cNvPr id="2" name="TextBox 1"/>
        <cdr:cNvSpPr txBox="1"/>
      </cdr:nvSpPr>
      <cdr:spPr>
        <a:xfrm xmlns:a="http://schemas.openxmlformats.org/drawingml/2006/main">
          <a:off x="33142" y="419733"/>
          <a:ext cx="357304" cy="627592"/>
        </a:xfrm>
        <a:prstGeom xmlns:a="http://schemas.openxmlformats.org/drawingml/2006/main" prst="rect">
          <a:avLst/>
        </a:prstGeom>
      </cdr:spPr>
      <cdr:txBody>
        <a:bodyPr xmlns:a="http://schemas.openxmlformats.org/drawingml/2006/main" vert="eaVert" wrap="non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100" b="1"/>
            <a:t>elevation</a:t>
          </a:r>
          <a:r>
            <a:rPr lang="zh-CN" altLang="en-US" sz="1100" b="1"/>
            <a:t>（</a:t>
          </a:r>
          <a:r>
            <a:rPr lang="en-US" altLang="zh-CN" sz="1100" b="1"/>
            <a:t>m)</a:t>
          </a:r>
          <a:endParaRPr lang="zh-CN" altLang="en-US" sz="1100" b="1"/>
        </a:p>
      </cdr:txBody>
    </cdr:sp>
  </cdr:relSizeAnchor>
  <cdr:relSizeAnchor xmlns:cdr="http://schemas.openxmlformats.org/drawingml/2006/chartDrawing">
    <cdr:from>
      <cdr:x>0.42731</cdr:x>
      <cdr:y>0.88514</cdr:y>
    </cdr:from>
    <cdr:to>
      <cdr:x>0.72434</cdr:x>
      <cdr:y>0.97025</cdr:y>
    </cdr:to>
    <cdr:sp macro="" textlink="">
      <cdr:nvSpPr>
        <cdr:cNvPr id="3" name="TextBox 1"/>
        <cdr:cNvSpPr txBox="1"/>
      </cdr:nvSpPr>
      <cdr:spPr>
        <a:xfrm xmlns:a="http://schemas.openxmlformats.org/drawingml/2006/main">
          <a:off x="1847850" y="2495550"/>
          <a:ext cx="1284466" cy="2399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100" b="1"/>
            <a:t>Time</a:t>
          </a:r>
          <a:r>
            <a:rPr lang="zh-CN" altLang="en-US" sz="1100" b="1"/>
            <a:t>（</a:t>
          </a:r>
          <a:r>
            <a:rPr lang="en-US" altLang="zh-CN" sz="1100" b="1"/>
            <a:t>h</a:t>
          </a:r>
          <a:r>
            <a:rPr lang="zh-CN" altLang="en-US" sz="1100" b="1"/>
            <a:t>）</a:t>
          </a:r>
        </a:p>
      </cdr:txBody>
    </cdr:sp>
  </cdr:relSizeAnchor>
</c:userShapes>
</file>

<file path=xl/drawings/drawing12.xml><?xml version="1.0" encoding="utf-8"?>
<c:userShapes xmlns:c="http://schemas.openxmlformats.org/drawingml/2006/chart">
  <cdr:relSizeAnchor xmlns:cdr="http://schemas.openxmlformats.org/drawingml/2006/chartDrawing">
    <cdr:from>
      <cdr:x>0.01961</cdr:x>
      <cdr:y>0.4385</cdr:y>
    </cdr:from>
    <cdr:to>
      <cdr:x>0.06033</cdr:x>
      <cdr:y>0.69519</cdr:y>
    </cdr:to>
    <cdr:sp macro="" textlink="">
      <cdr:nvSpPr>
        <cdr:cNvPr id="2" name="TextBox 1"/>
        <cdr:cNvSpPr txBox="1"/>
      </cdr:nvSpPr>
      <cdr:spPr>
        <a:xfrm xmlns:a="http://schemas.openxmlformats.org/drawingml/2006/main">
          <a:off x="123825" y="1562100"/>
          <a:ext cx="257175" cy="914400"/>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endParaRPr lang="zh-CN" altLang="en-US" sz="1100"/>
        </a:p>
      </cdr:txBody>
    </cdr:sp>
  </cdr:relSizeAnchor>
  <cdr:relSizeAnchor xmlns:cdr="http://schemas.openxmlformats.org/drawingml/2006/chartDrawing">
    <cdr:from>
      <cdr:x>0.01339</cdr:x>
      <cdr:y>0.27208</cdr:y>
    </cdr:from>
    <cdr:to>
      <cdr:x>0.07372</cdr:x>
      <cdr:y>0.52876</cdr:y>
    </cdr:to>
    <cdr:sp macro="" textlink="">
      <cdr:nvSpPr>
        <cdr:cNvPr id="3" name="TextBox 2"/>
        <cdr:cNvSpPr txBox="1"/>
      </cdr:nvSpPr>
      <cdr:spPr>
        <a:xfrm xmlns:a="http://schemas.openxmlformats.org/drawingml/2006/main">
          <a:off x="57150" y="780057"/>
          <a:ext cx="257448" cy="735921"/>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r>
            <a:rPr lang="en-US" altLang="zh-CN" sz="1100" b="1"/>
            <a:t>Dam</a:t>
          </a:r>
          <a:r>
            <a:rPr lang="en-US" altLang="zh-CN" sz="1100" b="1" baseline="0"/>
            <a:t> flow</a:t>
          </a:r>
          <a:r>
            <a:rPr lang="zh-CN" altLang="en-US" sz="1100" b="1"/>
            <a:t>（</a:t>
          </a:r>
          <a:r>
            <a:rPr lang="en-US" altLang="zh-CN" sz="1100" b="1"/>
            <a:t>m3/s)</a:t>
          </a:r>
          <a:endParaRPr lang="zh-CN" altLang="en-US" sz="1100" b="1"/>
        </a:p>
      </cdr:txBody>
    </cdr:sp>
  </cdr:relSizeAnchor>
  <cdr:relSizeAnchor xmlns:cdr="http://schemas.openxmlformats.org/drawingml/2006/chartDrawing">
    <cdr:from>
      <cdr:x>0.46908</cdr:x>
      <cdr:y>0.89305</cdr:y>
    </cdr:from>
    <cdr:to>
      <cdr:x>0.77009</cdr:x>
      <cdr:y>0.97674</cdr:y>
    </cdr:to>
    <cdr:sp macro="" textlink="">
      <cdr:nvSpPr>
        <cdr:cNvPr id="4" name="TextBox 3"/>
        <cdr:cNvSpPr txBox="1"/>
      </cdr:nvSpPr>
      <cdr:spPr>
        <a:xfrm xmlns:a="http://schemas.openxmlformats.org/drawingml/2006/main">
          <a:off x="2001658" y="2560390"/>
          <a:ext cx="1284466" cy="239959"/>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US" altLang="zh-CN" sz="1100" b="1"/>
            <a:t>Time</a:t>
          </a:r>
          <a:r>
            <a:rPr lang="zh-CN" altLang="en-US" sz="1100" b="1"/>
            <a:t>（</a:t>
          </a:r>
          <a:r>
            <a:rPr lang="en-US" altLang="zh-CN" sz="1100" b="1"/>
            <a:t>h</a:t>
          </a:r>
          <a:r>
            <a:rPr lang="zh-CN" altLang="en-US" sz="1100" b="1"/>
            <a:t>）</a:t>
          </a:r>
        </a:p>
      </cdr:txBody>
    </cdr:sp>
  </cdr:relSizeAnchor>
</c:userShapes>
</file>

<file path=xl/drawings/drawing13.xml><?xml version="1.0" encoding="utf-8"?>
<xdr:wsDr xmlns:xdr="http://schemas.openxmlformats.org/drawingml/2006/spreadsheetDrawing" xmlns:a="http://schemas.openxmlformats.org/drawingml/2006/main">
  <xdr:twoCellAnchor>
    <xdr:from>
      <xdr:col>0</xdr:col>
      <xdr:colOff>0</xdr:colOff>
      <xdr:row>3</xdr:row>
      <xdr:rowOff>5140</xdr:rowOff>
    </xdr:from>
    <xdr:to>
      <xdr:col>18</xdr:col>
      <xdr:colOff>654325</xdr:colOff>
      <xdr:row>32</xdr:row>
      <xdr:rowOff>158138</xdr:rowOff>
    </xdr:to>
    <xdr:grpSp>
      <xdr:nvGrpSpPr>
        <xdr:cNvPr id="35" name="程序简介">
          <a:extLst>
            <a:ext uri="{FF2B5EF4-FFF2-40B4-BE49-F238E27FC236}">
              <a16:creationId xmlns:a16="http://schemas.microsoft.com/office/drawing/2014/main" id="{00000000-0008-0000-0500-000023000000}"/>
            </a:ext>
          </a:extLst>
        </xdr:cNvPr>
        <xdr:cNvGrpSpPr/>
      </xdr:nvGrpSpPr>
      <xdr:grpSpPr>
        <a:xfrm>
          <a:off x="0" y="1219578"/>
          <a:ext cx="11917638" cy="4986935"/>
          <a:chOff x="0" y="1120320"/>
          <a:chExt cx="11868151" cy="4947132"/>
        </a:xfrm>
      </xdr:grpSpPr>
      <xdr:grpSp>
        <xdr:nvGrpSpPr>
          <xdr:cNvPr id="40" name="组合1">
            <a:extLst>
              <a:ext uri="{FF2B5EF4-FFF2-40B4-BE49-F238E27FC236}">
                <a16:creationId xmlns:a16="http://schemas.microsoft.com/office/drawing/2014/main" id="{00000000-0008-0000-0500-000028000000}"/>
              </a:ext>
            </a:extLst>
          </xdr:cNvPr>
          <xdr:cNvGrpSpPr/>
        </xdr:nvGrpSpPr>
        <xdr:grpSpPr>
          <a:xfrm>
            <a:off x="0" y="1120320"/>
            <a:ext cx="11868151" cy="4947132"/>
            <a:chOff x="19050" y="777420"/>
            <a:chExt cx="11868151" cy="4947132"/>
          </a:xfrm>
        </xdr:grpSpPr>
        <xdr:sp macro="" textlink="" fLocksText="0">
          <xdr:nvSpPr>
            <xdr:cNvPr id="18" name="11">
              <a:extLst>
                <a:ext uri="{FF2B5EF4-FFF2-40B4-BE49-F238E27FC236}">
                  <a16:creationId xmlns:a16="http://schemas.microsoft.com/office/drawing/2014/main" id="{00000000-0008-0000-0500-000012000000}"/>
                </a:ext>
              </a:extLst>
            </xdr:cNvPr>
            <xdr:cNvSpPr/>
          </xdr:nvSpPr>
          <xdr:spPr>
            <a:xfrm>
              <a:off x="19050" y="777420"/>
              <a:ext cx="11868151" cy="4085474"/>
            </a:xfrm>
            <a:prstGeom prst="rect">
              <a:avLst/>
            </a:prstGeom>
            <a:solidFill>
              <a:schemeClr val="bg1">
                <a:lumMod val="85000"/>
              </a:schemeClr>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t"/>
            <a:lstStyle/>
            <a:p>
              <a:pPr algn="ctr"/>
              <a:r>
                <a:rPr lang="en-US" altLang="zh-CN" sz="2400" b="1">
                  <a:solidFill>
                    <a:sysClr val="windowText" lastClr="000000"/>
                  </a:solidFill>
                  <a:latin typeface="楷体_GB2312" pitchFamily="49" charset="-122"/>
                  <a:ea typeface="楷体_GB2312" pitchFamily="49" charset="-122"/>
                </a:rPr>
                <a:t>User Manual</a:t>
              </a:r>
              <a:r>
                <a:rPr lang="zh-CN" altLang="en-US" sz="1800">
                  <a:solidFill>
                    <a:sysClr val="windowText" lastClr="000000"/>
                  </a:solidFill>
                  <a:latin typeface="+mn-ea"/>
                  <a:ea typeface="+mn-ea"/>
                </a:rPr>
                <a:t>     </a:t>
              </a:r>
              <a:endParaRPr lang="en-US" altLang="zh-CN" sz="1800">
                <a:solidFill>
                  <a:sysClr val="windowText" lastClr="000000"/>
                </a:solidFill>
                <a:latin typeface="+mn-ea"/>
                <a:ea typeface="+mn-ea"/>
              </a:endParaRPr>
            </a:p>
            <a:p>
              <a:pPr algn="l"/>
              <a:r>
                <a:rPr lang="zh-CN" altLang="en-US" sz="2400">
                  <a:solidFill>
                    <a:sysClr val="windowText" lastClr="000000"/>
                  </a:solidFill>
                  <a:latin typeface="楷体_GB2312" pitchFamily="49" charset="-122"/>
                  <a:ea typeface="楷体_GB2312" pitchFamily="49" charset="-122"/>
                </a:rPr>
                <a:t>        本程序是一款针对溃坝计算软件，提出了使用双曲线模型模拟冲刷过程，结合而土力学中经典的安全系数分析边坡稳定的方法模拟溃口的发展。依托于</a:t>
              </a:r>
              <a:r>
                <a:rPr lang="en-US" altLang="zh-CN" sz="2400">
                  <a:solidFill>
                    <a:sysClr val="windowText" lastClr="000000"/>
                  </a:solidFill>
                  <a:latin typeface="楷体_GB2312" pitchFamily="49" charset="-122"/>
                  <a:ea typeface="楷体_GB2312" pitchFamily="49" charset="-122"/>
                </a:rPr>
                <a:t>EXCEL</a:t>
              </a:r>
              <a:r>
                <a:rPr lang="zh-CN" altLang="en-US" sz="2400">
                  <a:solidFill>
                    <a:sysClr val="windowText" lastClr="000000"/>
                  </a:solidFill>
                  <a:latin typeface="楷体_GB2312" pitchFamily="49" charset="-122"/>
                  <a:ea typeface="楷体_GB2312" pitchFamily="49" charset="-122"/>
                </a:rPr>
                <a:t>的二次开发，并使用</a:t>
              </a:r>
              <a:r>
                <a:rPr lang="en-US" altLang="zh-CN" sz="2400">
                  <a:solidFill>
                    <a:sysClr val="windowText" lastClr="000000"/>
                  </a:solidFill>
                  <a:latin typeface="楷体_GB2312" pitchFamily="49" charset="-122"/>
                  <a:ea typeface="楷体_GB2312" pitchFamily="49" charset="-122"/>
                </a:rPr>
                <a:t>VBA</a:t>
              </a:r>
              <a:r>
                <a:rPr lang="zh-CN" altLang="en-US" sz="2400">
                  <a:solidFill>
                    <a:sysClr val="windowText" lastClr="000000"/>
                  </a:solidFill>
                  <a:latin typeface="楷体_GB2312" pitchFamily="49" charset="-122"/>
                  <a:ea typeface="楷体_GB2312" pitchFamily="49" charset="-122"/>
                </a:rPr>
                <a:t>实现了整个数值模拟过程。</a:t>
              </a:r>
            </a:p>
          </xdr:txBody>
        </xdr:sp>
        <xdr:pic macro="[0]!Sheet3.操作说明show">
          <xdr:nvPicPr>
            <xdr:cNvPr id="3" name="图片 2" descr="20100906000303751.png">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stretch>
              <a:fillRect/>
            </a:stretch>
          </xdr:blipFill>
          <xdr:spPr>
            <a:xfrm>
              <a:off x="545423" y="5046699"/>
              <a:ext cx="1695450" cy="627281"/>
            </a:xfrm>
            <a:prstGeom prst="rect">
              <a:avLst/>
            </a:prstGeom>
            <a:ln w="3175">
              <a:solidFill>
                <a:schemeClr val="bg1">
                  <a:lumMod val="75000"/>
                </a:schemeClr>
              </a:solidFill>
            </a:ln>
          </xdr:spPr>
        </xdr:pic>
        <xdr:pic macro="[0]!Sheet3.注意事项show">
          <xdr:nvPicPr>
            <xdr:cNvPr id="4" name="图片 3" descr="20100906000305831.png">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2" cstate="print"/>
            <a:stretch>
              <a:fillRect/>
            </a:stretch>
          </xdr:blipFill>
          <xdr:spPr>
            <a:xfrm>
              <a:off x="9581685" y="5008598"/>
              <a:ext cx="1816735" cy="695325"/>
            </a:xfrm>
            <a:prstGeom prst="rect">
              <a:avLst/>
            </a:prstGeom>
            <a:ln w="3175">
              <a:solidFill>
                <a:schemeClr val="bg1">
                  <a:lumMod val="75000"/>
                </a:schemeClr>
              </a:solidFill>
            </a:ln>
          </xdr:spPr>
        </xdr:pic>
        <xdr:pic macro="[0]!Sheet3.颜色及图标说明show">
          <xdr:nvPicPr>
            <xdr:cNvPr id="5" name="图片 4" descr="20100906000304243.png">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cstate="print"/>
            <a:stretch>
              <a:fillRect/>
            </a:stretch>
          </xdr:blipFill>
          <xdr:spPr>
            <a:xfrm>
              <a:off x="2696823" y="5037174"/>
              <a:ext cx="1885951" cy="657226"/>
            </a:xfrm>
            <a:prstGeom prst="rect">
              <a:avLst/>
            </a:prstGeom>
            <a:ln w="3175">
              <a:solidFill>
                <a:schemeClr val="bg1">
                  <a:lumMod val="75000"/>
                </a:schemeClr>
              </a:solidFill>
            </a:ln>
          </xdr:spPr>
        </xdr:pic>
        <xdr:pic macro="[0]!Sheet3.参考规范show">
          <xdr:nvPicPr>
            <xdr:cNvPr id="6" name="图片 5" descr="20100906000304815.png">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4" cstate="print"/>
            <a:stretch>
              <a:fillRect/>
            </a:stretch>
          </xdr:blipFill>
          <xdr:spPr>
            <a:xfrm>
              <a:off x="5001876" y="5019312"/>
              <a:ext cx="1828799" cy="705240"/>
            </a:xfrm>
            <a:prstGeom prst="rect">
              <a:avLst/>
            </a:prstGeom>
            <a:ln w="3175">
              <a:solidFill>
                <a:schemeClr val="bg1">
                  <a:lumMod val="75000"/>
                </a:schemeClr>
              </a:solidFill>
            </a:ln>
          </xdr:spPr>
        </xdr:pic>
        <xdr:sp macro="" textlink="" fLocksText="0">
          <xdr:nvSpPr>
            <xdr:cNvPr id="11" name="矩形 10">
              <a:extLst>
                <a:ext uri="{FF2B5EF4-FFF2-40B4-BE49-F238E27FC236}">
                  <a16:creationId xmlns:a16="http://schemas.microsoft.com/office/drawing/2014/main" id="{00000000-0008-0000-0500-00000B000000}"/>
                </a:ext>
              </a:extLst>
            </xdr:cNvPr>
            <xdr:cNvSpPr/>
          </xdr:nvSpPr>
          <xdr:spPr>
            <a:xfrm>
              <a:off x="648949" y="5144406"/>
              <a:ext cx="1485900" cy="415110"/>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marL="0" indent="0" algn="ctr"/>
              <a:r>
                <a:rPr lang="en-US" altLang="en-US" sz="2000">
                  <a:solidFill>
                    <a:sysClr val="windowText" lastClr="000000"/>
                  </a:solidFill>
                  <a:latin typeface="+mn-lt"/>
                  <a:ea typeface="+mn-ea"/>
                  <a:cs typeface="+mn-cs"/>
                </a:rPr>
                <a:t>Operating Instructions</a:t>
              </a:r>
              <a:endParaRPr lang="zh-CN" altLang="en-US" sz="2000">
                <a:solidFill>
                  <a:sysClr val="windowText" lastClr="000000"/>
                </a:solidFill>
                <a:latin typeface="+mn-lt"/>
                <a:ea typeface="+mn-ea"/>
                <a:cs typeface="+mn-cs"/>
              </a:endParaRPr>
            </a:p>
          </xdr:txBody>
        </xdr:sp>
        <xdr:sp macro="" textlink="" fLocksText="0">
          <xdr:nvSpPr>
            <xdr:cNvPr id="13" name="矩形 12">
              <a:extLst>
                <a:ext uri="{FF2B5EF4-FFF2-40B4-BE49-F238E27FC236}">
                  <a16:creationId xmlns:a16="http://schemas.microsoft.com/office/drawing/2014/main" id="{00000000-0008-0000-0500-00000D000000}"/>
                </a:ext>
              </a:extLst>
            </xdr:cNvPr>
            <xdr:cNvSpPr/>
          </xdr:nvSpPr>
          <xdr:spPr>
            <a:xfrm>
              <a:off x="9859625" y="5156329"/>
              <a:ext cx="1362075" cy="354362"/>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2000">
                  <a:solidFill>
                    <a:sysClr val="windowText" lastClr="000000"/>
                  </a:solidFill>
                </a:rPr>
                <a:t>Cautions</a:t>
              </a:r>
              <a:endParaRPr lang="zh-CN" altLang="en-US" sz="2000">
                <a:solidFill>
                  <a:sysClr val="windowText" lastClr="000000"/>
                </a:solidFill>
              </a:endParaRPr>
            </a:p>
          </xdr:txBody>
        </xdr:sp>
        <xdr:sp macro="" textlink="" fLocksText="0">
          <xdr:nvSpPr>
            <xdr:cNvPr id="14" name="矩形 13">
              <a:extLst>
                <a:ext uri="{FF2B5EF4-FFF2-40B4-BE49-F238E27FC236}">
                  <a16:creationId xmlns:a16="http://schemas.microsoft.com/office/drawing/2014/main" id="{00000000-0008-0000-0500-00000E000000}"/>
                </a:ext>
              </a:extLst>
            </xdr:cNvPr>
            <xdr:cNvSpPr/>
          </xdr:nvSpPr>
          <xdr:spPr>
            <a:xfrm>
              <a:off x="2703721" y="5184304"/>
              <a:ext cx="1904891" cy="364487"/>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2000">
                  <a:solidFill>
                    <a:sysClr val="windowText" lastClr="000000"/>
                  </a:solidFill>
                </a:rPr>
                <a:t>Color and Icon Description</a:t>
              </a:r>
              <a:endParaRPr lang="zh-CN" altLang="en-US" sz="2000">
                <a:solidFill>
                  <a:sysClr val="windowText" lastClr="000000"/>
                </a:solidFill>
              </a:endParaRPr>
            </a:p>
          </xdr:txBody>
        </xdr:sp>
        <xdr:sp macro="" textlink="" fLocksText="0">
          <xdr:nvSpPr>
            <xdr:cNvPr id="15" name="矩形 14">
              <a:extLst>
                <a:ext uri="{FF2B5EF4-FFF2-40B4-BE49-F238E27FC236}">
                  <a16:creationId xmlns:a16="http://schemas.microsoft.com/office/drawing/2014/main" id="{00000000-0008-0000-0500-00000F000000}"/>
                </a:ext>
              </a:extLst>
            </xdr:cNvPr>
            <xdr:cNvSpPr/>
          </xdr:nvSpPr>
          <xdr:spPr>
            <a:xfrm>
              <a:off x="4875964" y="5165854"/>
              <a:ext cx="2027427" cy="404986"/>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2000">
                  <a:solidFill>
                    <a:sysClr val="windowText" lastClr="000000"/>
                  </a:solidFill>
                </a:rPr>
                <a:t>Reference norms and Copyright</a:t>
              </a:r>
              <a:endParaRPr lang="zh-CN" altLang="en-US" sz="2000">
                <a:solidFill>
                  <a:sysClr val="windowText" lastClr="000000"/>
                </a:solidFill>
              </a:endParaRPr>
            </a:p>
          </xdr:txBody>
        </xdr:sp>
      </xdr:grpSp>
      <xdr:pic macro="[0]!Sheet3.其他show">
        <xdr:nvPicPr>
          <xdr:cNvPr id="31" name="图片 30" descr="20100906000304279.png">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5" cstate="print"/>
          <a:stretch>
            <a:fillRect/>
          </a:stretch>
        </xdr:blipFill>
        <xdr:spPr>
          <a:xfrm>
            <a:off x="7306925" y="5380073"/>
            <a:ext cx="1771650" cy="676275"/>
          </a:xfrm>
          <a:prstGeom prst="rect">
            <a:avLst/>
          </a:prstGeom>
          <a:ln w="3175">
            <a:solidFill>
              <a:schemeClr val="bg1">
                <a:lumMod val="75000"/>
              </a:schemeClr>
            </a:solidFill>
          </a:ln>
        </xdr:spPr>
      </xdr:pic>
      <xdr:sp macro="" textlink="" fLocksText="0">
        <xdr:nvSpPr>
          <xdr:cNvPr id="32" name="TextBox 31">
            <a:extLst>
              <a:ext uri="{FF2B5EF4-FFF2-40B4-BE49-F238E27FC236}">
                <a16:creationId xmlns:a16="http://schemas.microsoft.com/office/drawing/2014/main" id="{00000000-0008-0000-0500-000020000000}"/>
              </a:ext>
            </a:extLst>
          </xdr:cNvPr>
          <xdr:cNvSpPr txBox="1"/>
        </xdr:nvSpPr>
        <xdr:spPr>
          <a:xfrm>
            <a:off x="7753240" y="5580099"/>
            <a:ext cx="1335350" cy="276225"/>
          </a:xfrm>
          <a:prstGeom prst="rect">
            <a:avLst/>
          </a:prstGeom>
          <a:noFill/>
          <a:ln w="317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altLang="zh-CN" sz="2000"/>
              <a:t>Others</a:t>
            </a:r>
            <a:endParaRPr lang="zh-CN" altLang="en-US" sz="2000"/>
          </a:p>
        </xdr:txBody>
      </xdr:sp>
    </xdr:grpSp>
    <xdr:clientData fLocksWithSheet="0"/>
  </xdr:twoCellAnchor>
  <xdr:twoCellAnchor>
    <xdr:from>
      <xdr:col>0</xdr:col>
      <xdr:colOff>1</xdr:colOff>
      <xdr:row>35</xdr:row>
      <xdr:rowOff>26087</xdr:rowOff>
    </xdr:from>
    <xdr:to>
      <xdr:col>18</xdr:col>
      <xdr:colOff>604630</xdr:colOff>
      <xdr:row>64</xdr:row>
      <xdr:rowOff>78440</xdr:rowOff>
    </xdr:to>
    <xdr:grpSp>
      <xdr:nvGrpSpPr>
        <xdr:cNvPr id="54" name="操作说明">
          <a:extLst>
            <a:ext uri="{FF2B5EF4-FFF2-40B4-BE49-F238E27FC236}">
              <a16:creationId xmlns:a16="http://schemas.microsoft.com/office/drawing/2014/main" id="{00000000-0008-0000-0500-000036000000}"/>
            </a:ext>
          </a:extLst>
        </xdr:cNvPr>
        <xdr:cNvGrpSpPr/>
      </xdr:nvGrpSpPr>
      <xdr:grpSpPr>
        <a:xfrm>
          <a:off x="1" y="6574525"/>
          <a:ext cx="11867942" cy="4886290"/>
          <a:chOff x="-18206" y="7083013"/>
          <a:chExt cx="11899964" cy="5023138"/>
        </a:xfrm>
      </xdr:grpSpPr>
      <xdr:sp macro="" textlink="" fLocksText="0">
        <xdr:nvSpPr>
          <xdr:cNvPr id="37" name="TextBox 36">
            <a:extLst>
              <a:ext uri="{FF2B5EF4-FFF2-40B4-BE49-F238E27FC236}">
                <a16:creationId xmlns:a16="http://schemas.microsoft.com/office/drawing/2014/main" id="{00000000-0008-0000-0500-000025000000}"/>
              </a:ext>
            </a:extLst>
          </xdr:cNvPr>
          <xdr:cNvSpPr txBox="1"/>
        </xdr:nvSpPr>
        <xdr:spPr>
          <a:xfrm>
            <a:off x="-18206" y="7083013"/>
            <a:ext cx="11899964" cy="5023138"/>
          </a:xfrm>
          <a:prstGeom prst="rect">
            <a:avLst/>
          </a:prstGeom>
          <a:noFill/>
          <a:ln w="317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altLang="en-US" sz="2400" b="1">
                <a:solidFill>
                  <a:sysClr val="windowText" lastClr="000000"/>
                </a:solidFill>
                <a:latin typeface="+mn-lt"/>
                <a:ea typeface="+mn-ea"/>
                <a:cs typeface="+mn-cs"/>
              </a:rPr>
              <a:t>Operating Instructions</a:t>
            </a:r>
            <a:endParaRPr lang="zh-CN" altLang="en-US" sz="2400" b="1">
              <a:solidFill>
                <a:sysClr val="windowText" lastClr="000000"/>
              </a:solidFill>
              <a:latin typeface="+mn-lt"/>
              <a:ea typeface="+mn-ea"/>
              <a:cs typeface="+mn-cs"/>
            </a:endParaRPr>
          </a:p>
          <a:p>
            <a:pPr algn="ctr"/>
            <a:endParaRPr lang="en-US" altLang="zh-CN" sz="1800" b="1">
              <a:solidFill>
                <a:sysClr val="windowText" lastClr="000000"/>
              </a:solidFill>
            </a:endParaRPr>
          </a:p>
          <a:p>
            <a:pPr algn="ctr"/>
            <a:endParaRPr lang="en-US" altLang="zh-CN" sz="1800"/>
          </a:p>
          <a:p>
            <a:endParaRPr lang="en-US" sz="1100" b="0">
              <a:solidFill>
                <a:schemeClr val="dk1"/>
              </a:solidFill>
              <a:latin typeface="+mn-lt"/>
              <a:ea typeface="+mn-ea"/>
              <a:cs typeface="+mn-cs"/>
            </a:endParaRPr>
          </a:p>
          <a:p>
            <a:endParaRPr lang="en-US" sz="1100" b="0">
              <a:solidFill>
                <a:schemeClr val="dk1"/>
              </a:solidFill>
              <a:latin typeface="+mn-lt"/>
              <a:ea typeface="+mn-ea"/>
              <a:cs typeface="+mn-cs"/>
            </a:endParaRPr>
          </a:p>
          <a:p>
            <a:r>
              <a:rPr lang="en-US" sz="1600" b="0">
                <a:solidFill>
                  <a:schemeClr val="dk1"/>
                </a:solidFill>
                <a:latin typeface="+mn-lt"/>
                <a:ea typeface="+mn-ea"/>
                <a:cs typeface="+mn-cs"/>
              </a:rPr>
              <a:t>1</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Initialization</a:t>
            </a:r>
            <a:r>
              <a:rPr lang="zh-CN" altLang="en-US" sz="1600" b="0">
                <a:solidFill>
                  <a:schemeClr val="dk1"/>
                </a:solidFill>
                <a:latin typeface="+mn-lt"/>
                <a:ea typeface="+mn-ea"/>
                <a:cs typeface="+mn-cs"/>
              </a:rPr>
              <a:t>：</a:t>
            </a:r>
            <a:r>
              <a:rPr lang="en-US" sz="1600" b="0" i="0">
                <a:solidFill>
                  <a:schemeClr val="dk1"/>
                </a:solidFill>
                <a:latin typeface="+mn-lt"/>
                <a:ea typeface="+mn-ea"/>
                <a:cs typeface="+mn-cs"/>
              </a:rPr>
              <a:t>initialize the software</a:t>
            </a:r>
            <a:endParaRPr lang="en-US" sz="1600" b="0">
              <a:solidFill>
                <a:schemeClr val="dk1"/>
              </a:solidFill>
              <a:latin typeface="+mn-lt"/>
              <a:ea typeface="+mn-ea"/>
              <a:cs typeface="+mn-cs"/>
            </a:endParaRPr>
          </a:p>
          <a:p>
            <a:r>
              <a:rPr lang="en-US" altLang="zh-CN" sz="1800" b="0" baseline="0">
                <a:solidFill>
                  <a:schemeClr val="dk1"/>
                </a:solidFill>
                <a:latin typeface="+mn-lt"/>
                <a:ea typeface="+mn-ea"/>
                <a:cs typeface="+mn-cs"/>
              </a:rPr>
              <a:t>      </a:t>
            </a:r>
            <a:r>
              <a:rPr lang="en-US" altLang="zh-CN" sz="1800" b="0">
                <a:solidFill>
                  <a:schemeClr val="dk1"/>
                </a:solidFill>
                <a:latin typeface="+mn-lt"/>
                <a:ea typeface="+mn-ea"/>
                <a:cs typeface="+mn-cs"/>
              </a:rPr>
              <a:t>Click this button, the program will restore the initial state.</a:t>
            </a:r>
          </a:p>
          <a:p>
            <a:r>
              <a:rPr lang="en-US" sz="1600" b="0">
                <a:solidFill>
                  <a:schemeClr val="dk1"/>
                </a:solidFill>
                <a:latin typeface="+mn-lt"/>
                <a:ea typeface="+mn-ea"/>
                <a:cs typeface="+mn-cs"/>
              </a:rPr>
              <a:t>2</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Import</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Import data in xml format</a:t>
            </a:r>
            <a:endParaRPr lang="en-US" sz="1600" b="0">
              <a:solidFill>
                <a:schemeClr val="dk1"/>
              </a:solidFill>
              <a:latin typeface="+mn-lt"/>
              <a:ea typeface="+mn-ea"/>
              <a:cs typeface="+mn-cs"/>
            </a:endParaRPr>
          </a:p>
          <a:p>
            <a:r>
              <a:rPr lang="en-US" altLang="zh-CN" sz="1600" b="0" baseline="0">
                <a:solidFill>
                  <a:schemeClr val="dk1"/>
                </a:solidFill>
                <a:latin typeface="+mn-lt"/>
                <a:ea typeface="+mn-ea"/>
                <a:cs typeface="+mn-cs"/>
              </a:rPr>
              <a:t>       The program supports the exchange of data with Xml, Xml schema if finished, click this button to import the data into xml format in Excel.</a:t>
            </a:r>
          </a:p>
          <a:p>
            <a:r>
              <a:rPr lang="en-US" sz="1600" b="0">
                <a:solidFill>
                  <a:schemeClr val="dk1"/>
                </a:solidFill>
                <a:latin typeface="+mn-lt"/>
                <a:ea typeface="+mn-ea"/>
                <a:cs typeface="+mn-cs"/>
              </a:rPr>
              <a:t>3</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Export</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Export data in xml format</a:t>
            </a:r>
          </a:p>
          <a:p>
            <a:r>
              <a:rPr lang="en-US" sz="1600" b="0">
                <a:solidFill>
                  <a:schemeClr val="dk1"/>
                </a:solidFill>
                <a:latin typeface="+mn-lt"/>
                <a:ea typeface="+mn-ea"/>
                <a:cs typeface="+mn-cs"/>
              </a:rPr>
              <a:t>      After</a:t>
            </a:r>
            <a:r>
              <a:rPr lang="en-US" sz="1600" b="0" baseline="0">
                <a:solidFill>
                  <a:schemeClr val="dk1"/>
                </a:solidFill>
                <a:latin typeface="+mn-lt"/>
                <a:ea typeface="+mn-ea"/>
                <a:cs typeface="+mn-cs"/>
              </a:rPr>
              <a:t> calculating,click this button, you can export data in xml format.</a:t>
            </a:r>
            <a:endParaRPr lang="en-US" sz="1600" b="0">
              <a:solidFill>
                <a:schemeClr val="dk1"/>
              </a:solidFill>
              <a:latin typeface="+mn-lt"/>
              <a:ea typeface="+mn-ea"/>
              <a:cs typeface="+mn-cs"/>
            </a:endParaRPr>
          </a:p>
          <a:p>
            <a:r>
              <a:rPr lang="en-US" sz="1600" b="0">
                <a:solidFill>
                  <a:schemeClr val="dk1"/>
                </a:solidFill>
                <a:latin typeface="+mn-lt"/>
                <a:ea typeface="+mn-ea"/>
                <a:cs typeface="+mn-cs"/>
              </a:rPr>
              <a:t>4</a:t>
            </a:r>
            <a:r>
              <a:rPr lang="zh-CN" altLang="en-US" sz="1600" b="0">
                <a:solidFill>
                  <a:schemeClr val="dk1"/>
                </a:solidFill>
                <a:latin typeface="+mn-lt"/>
                <a:ea typeface="+mn-ea"/>
                <a:cs typeface="+mn-cs"/>
              </a:rPr>
              <a:t>、</a:t>
            </a:r>
            <a:r>
              <a:rPr lang="en-US" sz="1600" b="0" i="0">
                <a:solidFill>
                  <a:schemeClr val="dk1"/>
                </a:solidFill>
                <a:latin typeface="+mn-lt"/>
                <a:ea typeface="+mn-ea"/>
                <a:cs typeface="+mn-cs"/>
              </a:rPr>
              <a:t>Calculations</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Generate word calculations.</a:t>
            </a:r>
            <a:endParaRPr lang="en-US" sz="1600" b="0">
              <a:solidFill>
                <a:schemeClr val="dk1"/>
              </a:solidFill>
              <a:latin typeface="+mn-lt"/>
              <a:ea typeface="+mn-ea"/>
              <a:cs typeface="+mn-cs"/>
            </a:endParaRPr>
          </a:p>
          <a:p>
            <a:r>
              <a:rPr lang="en-US" sz="1600" b="0" baseline="0">
                <a:solidFill>
                  <a:schemeClr val="dk1"/>
                </a:solidFill>
                <a:latin typeface="+mn-lt"/>
                <a:ea typeface="+mn-ea"/>
                <a:cs typeface="+mn-cs"/>
              </a:rPr>
              <a:t>         After calculating,click this button,</a:t>
            </a:r>
            <a:r>
              <a:rPr lang="en-US" altLang="zh-CN" sz="1600" b="0" baseline="0">
                <a:solidFill>
                  <a:schemeClr val="dk1"/>
                </a:solidFill>
                <a:latin typeface="+mn-lt"/>
                <a:ea typeface="+mn-ea"/>
                <a:cs typeface="+mn-cs"/>
              </a:rPr>
              <a:t>you can </a:t>
            </a:r>
            <a:r>
              <a:rPr lang="en-US" sz="1600" b="0" baseline="0">
                <a:solidFill>
                  <a:schemeClr val="dk1"/>
                </a:solidFill>
                <a:latin typeface="+mn-lt"/>
                <a:ea typeface="+mn-ea"/>
                <a:cs typeface="+mn-cs"/>
              </a:rPr>
              <a:t>generate word calculations.</a:t>
            </a:r>
            <a:endParaRPr lang="en-US" altLang="zh-CN" sz="1600" b="0" baseline="0">
              <a:solidFill>
                <a:schemeClr val="dk1"/>
              </a:solidFill>
              <a:latin typeface="+mn-lt"/>
              <a:ea typeface="+mn-ea"/>
              <a:cs typeface="+mn-cs"/>
            </a:endParaRPr>
          </a:p>
          <a:p>
            <a:r>
              <a:rPr lang="en-US" altLang="zh-CN" sz="1600" b="0">
                <a:solidFill>
                  <a:schemeClr val="dk1"/>
                </a:solidFill>
                <a:latin typeface="+mn-lt"/>
                <a:ea typeface="+mn-ea"/>
                <a:cs typeface="+mn-cs"/>
              </a:rPr>
              <a:t>..........</a:t>
            </a:r>
          </a:p>
          <a:p>
            <a:r>
              <a:rPr lang="en-US" altLang="zh-CN" sz="1600" b="0">
                <a:solidFill>
                  <a:schemeClr val="dk1"/>
                </a:solidFill>
                <a:latin typeface="+mn-lt"/>
                <a:ea typeface="+mn-ea"/>
                <a:cs typeface="+mn-cs"/>
              </a:rPr>
              <a:t>5</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Others:......</a:t>
            </a:r>
          </a:p>
        </xdr:txBody>
      </xdr:sp>
      <xdr:pic macro="[0]!Sheet3.操作说明hide">
        <xdr:nvPicPr>
          <xdr:cNvPr id="38" name="图片 37" descr="repeat.png">
            <a:extLst>
              <a:ext uri="{FF2B5EF4-FFF2-40B4-BE49-F238E27FC236}">
                <a16:creationId xmlns:a16="http://schemas.microsoft.com/office/drawing/2014/main" id="{00000000-0008-0000-0500-000026000000}"/>
              </a:ext>
            </a:extLst>
          </xdr:cNvPr>
          <xdr:cNvPicPr>
            <a:picLocks noChangeAspect="1"/>
          </xdr:cNvPicPr>
        </xdr:nvPicPr>
        <xdr:blipFill>
          <a:blip xmlns:r="http://schemas.openxmlformats.org/officeDocument/2006/relationships" r:embed="rId6" cstate="print"/>
          <a:stretch>
            <a:fillRect/>
          </a:stretch>
        </xdr:blipFill>
        <xdr:spPr>
          <a:xfrm>
            <a:off x="170199" y="7262648"/>
            <a:ext cx="838201" cy="838201"/>
          </a:xfrm>
          <a:prstGeom prst="rect">
            <a:avLst/>
          </a:prstGeom>
        </xdr:spPr>
      </xdr:pic>
      <xdr:pic macro="[0]!Sheet3.操作说明hide">
        <xdr:nvPicPr>
          <xdr:cNvPr id="49" name="图片 48" descr="repeat.png">
            <a:extLst>
              <a:ext uri="{FF2B5EF4-FFF2-40B4-BE49-F238E27FC236}">
                <a16:creationId xmlns:a16="http://schemas.microsoft.com/office/drawing/2014/main" id="{00000000-0008-0000-0500-000031000000}"/>
              </a:ext>
            </a:extLst>
          </xdr:cNvPr>
          <xdr:cNvPicPr>
            <a:picLocks noChangeAspect="1"/>
          </xdr:cNvPicPr>
        </xdr:nvPicPr>
        <xdr:blipFill>
          <a:blip xmlns:r="http://schemas.openxmlformats.org/officeDocument/2006/relationships" r:embed="rId6" cstate="print"/>
          <a:stretch>
            <a:fillRect/>
          </a:stretch>
        </xdr:blipFill>
        <xdr:spPr>
          <a:xfrm>
            <a:off x="9744075" y="9858375"/>
            <a:ext cx="838201" cy="838201"/>
          </a:xfrm>
          <a:prstGeom prst="rect">
            <a:avLst/>
          </a:prstGeom>
        </xdr:spPr>
      </xdr:pic>
    </xdr:grpSp>
    <xdr:clientData/>
  </xdr:twoCellAnchor>
  <xdr:twoCellAnchor>
    <xdr:from>
      <xdr:col>0</xdr:col>
      <xdr:colOff>0</xdr:colOff>
      <xdr:row>64</xdr:row>
      <xdr:rowOff>136071</xdr:rowOff>
    </xdr:from>
    <xdr:to>
      <xdr:col>18</xdr:col>
      <xdr:colOff>595932</xdr:colOff>
      <xdr:row>78</xdr:row>
      <xdr:rowOff>22217</xdr:rowOff>
    </xdr:to>
    <xdr:grpSp>
      <xdr:nvGrpSpPr>
        <xdr:cNvPr id="56" name="颜色及图标说明">
          <a:extLst>
            <a:ext uri="{FF2B5EF4-FFF2-40B4-BE49-F238E27FC236}">
              <a16:creationId xmlns:a16="http://schemas.microsoft.com/office/drawing/2014/main" id="{00000000-0008-0000-0500-000038000000}"/>
            </a:ext>
          </a:extLst>
        </xdr:cNvPr>
        <xdr:cNvGrpSpPr/>
      </xdr:nvGrpSpPr>
      <xdr:grpSpPr>
        <a:xfrm>
          <a:off x="0" y="11518446"/>
          <a:ext cx="11859245" cy="2219771"/>
          <a:chOff x="-8706" y="11866445"/>
          <a:chExt cx="11891282" cy="2362200"/>
        </a:xfrm>
      </xdr:grpSpPr>
      <xdr:sp macro="" textlink="" fLocksText="0">
        <xdr:nvSpPr>
          <xdr:cNvPr id="39" name="TextBox 38">
            <a:extLst>
              <a:ext uri="{FF2B5EF4-FFF2-40B4-BE49-F238E27FC236}">
                <a16:creationId xmlns:a16="http://schemas.microsoft.com/office/drawing/2014/main" id="{00000000-0008-0000-0500-000027000000}"/>
              </a:ext>
            </a:extLst>
          </xdr:cNvPr>
          <xdr:cNvSpPr txBox="1"/>
        </xdr:nvSpPr>
        <xdr:spPr>
          <a:xfrm>
            <a:off x="-8706" y="11866445"/>
            <a:ext cx="11891282" cy="236220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2400">
                <a:solidFill>
                  <a:schemeClr val="dk1"/>
                </a:solidFill>
                <a:latin typeface="+mn-lt"/>
                <a:ea typeface="+mn-ea"/>
                <a:cs typeface="+mn-cs"/>
              </a:rPr>
              <a:t>Color and Icon Description</a:t>
            </a:r>
            <a:endParaRPr lang="en-US" altLang="zh-CN" sz="1400" b="0">
              <a:solidFill>
                <a:schemeClr val="dk1"/>
              </a:solidFill>
              <a:latin typeface="+mn-lt"/>
              <a:ea typeface="+mn-ea"/>
              <a:cs typeface="+mn-cs"/>
            </a:endParaRPr>
          </a:p>
          <a:p>
            <a:endParaRPr lang="en-US" altLang="zh-CN" sz="1100" b="0">
              <a:solidFill>
                <a:schemeClr val="dk1"/>
              </a:solidFill>
              <a:latin typeface="+mn-lt"/>
              <a:ea typeface="+mn-ea"/>
              <a:cs typeface="+mn-cs"/>
            </a:endParaRPr>
          </a:p>
          <a:p>
            <a:pPr marL="0" marR="0" indent="0" defTabSz="914400" rtl="0" eaLnBrk="1" fontAlgn="auto" latinLnBrk="0" hangingPunct="1">
              <a:lnSpc>
                <a:spcPct val="100000"/>
              </a:lnSpc>
              <a:spcBef>
                <a:spcPts val="0"/>
              </a:spcBef>
              <a:spcAft>
                <a:spcPts val="0"/>
              </a:spcAft>
              <a:buClrTx/>
              <a:buSzTx/>
              <a:buFontTx/>
              <a:buNone/>
              <a:tabLst/>
              <a:defRPr/>
            </a:pPr>
            <a:r>
              <a:rPr lang="en-US" sz="1400">
                <a:solidFill>
                  <a:schemeClr val="dk1"/>
                </a:solidFill>
                <a:latin typeface="+mn-lt"/>
                <a:ea typeface="+mn-ea"/>
                <a:cs typeface="+mn-cs"/>
              </a:rPr>
              <a:t>Pink</a:t>
            </a:r>
            <a:r>
              <a:rPr lang="zh-CN" altLang="en-US" sz="1400" b="0">
                <a:solidFill>
                  <a:schemeClr val="dk1"/>
                </a:solidFill>
                <a:latin typeface="+mn-lt"/>
                <a:ea typeface="+mn-ea"/>
                <a:cs typeface="+mn-cs"/>
              </a:rPr>
              <a:t>：</a:t>
            </a:r>
            <a:r>
              <a:rPr lang="en-US" sz="1400" b="0">
                <a:solidFill>
                  <a:schemeClr val="dk1"/>
                </a:solidFill>
                <a:latin typeface="+mn-lt"/>
                <a:ea typeface="+mn-ea"/>
                <a:cs typeface="+mn-cs"/>
              </a:rPr>
              <a:t>		   Data</a:t>
            </a:r>
            <a:r>
              <a:rPr lang="en-US" sz="1400" b="0" baseline="0">
                <a:solidFill>
                  <a:schemeClr val="dk1"/>
                </a:solidFill>
                <a:latin typeface="+mn-lt"/>
                <a:ea typeface="+mn-ea"/>
                <a:cs typeface="+mn-cs"/>
              </a:rPr>
              <a:t> input</a:t>
            </a:r>
            <a:endParaRPr lang="en-US" sz="1400" b="0">
              <a:solidFill>
                <a:schemeClr val="dk1"/>
              </a:solidFill>
              <a:latin typeface="+mn-lt"/>
              <a:ea typeface="+mn-ea"/>
              <a:cs typeface="+mn-cs"/>
            </a:endParaRPr>
          </a:p>
          <a:p>
            <a:pPr marL="0" marR="0" indent="0" defTabSz="914400" rtl="0" eaLnBrk="1" fontAlgn="auto" latinLnBrk="0" hangingPunct="1">
              <a:lnSpc>
                <a:spcPct val="100000"/>
              </a:lnSpc>
              <a:spcBef>
                <a:spcPts val="0"/>
              </a:spcBef>
              <a:spcAft>
                <a:spcPts val="0"/>
              </a:spcAft>
              <a:buClrTx/>
              <a:buSzTx/>
              <a:buFontTx/>
              <a:buNone/>
              <a:tabLst/>
              <a:defRPr/>
            </a:pPr>
            <a:r>
              <a:rPr lang="en-US" sz="1400">
                <a:solidFill>
                  <a:schemeClr val="dk1"/>
                </a:solidFill>
                <a:latin typeface="+mn-lt"/>
                <a:ea typeface="+mn-ea"/>
                <a:cs typeface="+mn-cs"/>
              </a:rPr>
              <a:t>Blue</a:t>
            </a:r>
            <a:r>
              <a:rPr lang="zh-CN" altLang="en-US" sz="1400" b="0">
                <a:solidFill>
                  <a:schemeClr val="dk1"/>
                </a:solidFill>
                <a:latin typeface="+mn-lt"/>
                <a:ea typeface="+mn-ea"/>
                <a:cs typeface="+mn-cs"/>
              </a:rPr>
              <a:t>：</a:t>
            </a:r>
            <a:r>
              <a:rPr lang="en-US" sz="1400" b="0">
                <a:solidFill>
                  <a:schemeClr val="dk1"/>
                </a:solidFill>
                <a:latin typeface="+mn-lt"/>
                <a:ea typeface="+mn-ea"/>
                <a:cs typeface="+mn-cs"/>
              </a:rPr>
              <a:t>		   D</a:t>
            </a:r>
            <a:r>
              <a:rPr lang="en-US" altLang="zh-CN" sz="1400" b="0">
                <a:solidFill>
                  <a:schemeClr val="dk1"/>
                </a:solidFill>
                <a:latin typeface="+mn-lt"/>
                <a:ea typeface="+mn-ea"/>
                <a:cs typeface="+mn-cs"/>
              </a:rPr>
              <a:t>ata output</a:t>
            </a:r>
            <a:endParaRPr lang="en-US" sz="1400" b="0">
              <a:solidFill>
                <a:schemeClr val="dk1"/>
              </a:solidFill>
              <a:latin typeface="+mn-lt"/>
              <a:ea typeface="+mn-ea"/>
              <a:cs typeface="+mn-cs"/>
            </a:endParaRPr>
          </a:p>
          <a:p>
            <a:r>
              <a:rPr lang="en-US" altLang="zh-CN" sz="1400" b="0">
                <a:solidFill>
                  <a:schemeClr val="dk1"/>
                </a:solidFill>
                <a:latin typeface="+mn-lt"/>
                <a:ea typeface="+mn-ea"/>
                <a:cs typeface="+mn-cs"/>
              </a:rPr>
              <a:t>Gray</a:t>
            </a:r>
            <a:r>
              <a:rPr lang="zh-CN" altLang="en-US" sz="1400" b="0">
                <a:solidFill>
                  <a:schemeClr val="dk1"/>
                </a:solidFill>
                <a:latin typeface="+mn-lt"/>
                <a:ea typeface="+mn-ea"/>
                <a:cs typeface="+mn-cs"/>
              </a:rPr>
              <a:t>：</a:t>
            </a:r>
            <a:r>
              <a:rPr lang="en-US" sz="1400" b="0">
                <a:solidFill>
                  <a:schemeClr val="dk1"/>
                </a:solidFill>
                <a:latin typeface="+mn-lt"/>
                <a:ea typeface="+mn-ea"/>
                <a:cs typeface="+mn-cs"/>
              </a:rPr>
              <a:t>		   Directions</a:t>
            </a:r>
          </a:p>
        </xdr:txBody>
      </xdr:sp>
      <xdr:sp macro="" textlink="">
        <xdr:nvSpPr>
          <xdr:cNvPr id="43" name="矩形 42">
            <a:extLst>
              <a:ext uri="{FF2B5EF4-FFF2-40B4-BE49-F238E27FC236}">
                <a16:creationId xmlns:a16="http://schemas.microsoft.com/office/drawing/2014/main" id="{00000000-0008-0000-0500-00002B000000}"/>
              </a:ext>
            </a:extLst>
          </xdr:cNvPr>
          <xdr:cNvSpPr/>
        </xdr:nvSpPr>
        <xdr:spPr>
          <a:xfrm>
            <a:off x="784255" y="12984555"/>
            <a:ext cx="1038225" cy="200024"/>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zh-CN" altLang="en-US" sz="1100"/>
          </a:p>
        </xdr:txBody>
      </xdr:sp>
      <xdr:pic macro="[0]!Sheet3.颜色及图标说明hide">
        <xdr:nvPicPr>
          <xdr:cNvPr id="50" name="图片 49" descr="repeat.png">
            <a:extLst>
              <a:ext uri="{FF2B5EF4-FFF2-40B4-BE49-F238E27FC236}">
                <a16:creationId xmlns:a16="http://schemas.microsoft.com/office/drawing/2014/main" id="{00000000-0008-0000-0500-000032000000}"/>
              </a:ext>
            </a:extLst>
          </xdr:cNvPr>
          <xdr:cNvPicPr>
            <a:picLocks noChangeAspect="1"/>
          </xdr:cNvPicPr>
        </xdr:nvPicPr>
        <xdr:blipFill>
          <a:blip xmlns:r="http://schemas.openxmlformats.org/officeDocument/2006/relationships" r:embed="rId6" cstate="print"/>
          <a:stretch>
            <a:fillRect/>
          </a:stretch>
        </xdr:blipFill>
        <xdr:spPr>
          <a:xfrm>
            <a:off x="9848850" y="11925301"/>
            <a:ext cx="838201" cy="838201"/>
          </a:xfrm>
          <a:prstGeom prst="rect">
            <a:avLst/>
          </a:prstGeom>
        </xdr:spPr>
      </xdr:pic>
    </xdr:grpSp>
    <xdr:clientData/>
  </xdr:twoCellAnchor>
  <xdr:twoCellAnchor>
    <xdr:from>
      <xdr:col>0</xdr:col>
      <xdr:colOff>0</xdr:colOff>
      <xdr:row>78</xdr:row>
      <xdr:rowOff>60319</xdr:rowOff>
    </xdr:from>
    <xdr:to>
      <xdr:col>18</xdr:col>
      <xdr:colOff>683557</xdr:colOff>
      <xdr:row>91</xdr:row>
      <xdr:rowOff>152207</xdr:rowOff>
    </xdr:to>
    <xdr:grpSp>
      <xdr:nvGrpSpPr>
        <xdr:cNvPr id="57" name="参考规范">
          <a:extLst>
            <a:ext uri="{FF2B5EF4-FFF2-40B4-BE49-F238E27FC236}">
              <a16:creationId xmlns:a16="http://schemas.microsoft.com/office/drawing/2014/main" id="{00000000-0008-0000-0500-000039000000}"/>
            </a:ext>
          </a:extLst>
        </xdr:cNvPr>
        <xdr:cNvGrpSpPr/>
      </xdr:nvGrpSpPr>
      <xdr:grpSpPr>
        <a:xfrm>
          <a:off x="0" y="13776319"/>
          <a:ext cx="11946870" cy="2258826"/>
          <a:chOff x="9525" y="14286002"/>
          <a:chExt cx="12301438" cy="2324100"/>
        </a:xfrm>
      </xdr:grpSpPr>
      <xdr:sp macro="" textlink="" fLocksText="0">
        <xdr:nvSpPr>
          <xdr:cNvPr id="47" name="TextBox 46">
            <a:extLst>
              <a:ext uri="{FF2B5EF4-FFF2-40B4-BE49-F238E27FC236}">
                <a16:creationId xmlns:a16="http://schemas.microsoft.com/office/drawing/2014/main" id="{00000000-0008-0000-0500-00002F000000}"/>
              </a:ext>
            </a:extLst>
          </xdr:cNvPr>
          <xdr:cNvSpPr txBox="1"/>
        </xdr:nvSpPr>
        <xdr:spPr>
          <a:xfrm>
            <a:off x="9525" y="14286002"/>
            <a:ext cx="12301438" cy="232410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2400">
                <a:solidFill>
                  <a:schemeClr val="dk1"/>
                </a:solidFill>
                <a:latin typeface="+mn-lt"/>
                <a:ea typeface="+mn-ea"/>
                <a:cs typeface="+mn-cs"/>
              </a:rPr>
              <a:t>Reference norms and Copyright</a:t>
            </a:r>
            <a:endParaRPr lang="zh-CN" altLang="en-US" sz="2400">
              <a:solidFill>
                <a:schemeClr val="dk1"/>
              </a:solidFill>
              <a:latin typeface="+mn-lt"/>
              <a:ea typeface="+mn-ea"/>
              <a:cs typeface="+mn-cs"/>
            </a:endParaRPr>
          </a:p>
          <a:p>
            <a:r>
              <a:rPr lang="en-US" altLang="zh-CN" sz="1600">
                <a:solidFill>
                  <a:sysClr val="windowText" lastClr="000000"/>
                </a:solidFill>
              </a:rPr>
              <a:t>Please quote the reference norms and Copyright</a:t>
            </a:r>
          </a:p>
          <a:p>
            <a:r>
              <a:rPr lang="en-US" altLang="zh-CN" sz="1600">
                <a:solidFill>
                  <a:sysClr val="windowText" lastClr="000000"/>
                </a:solidFill>
              </a:rPr>
              <a:t>Referenced specifications</a:t>
            </a:r>
            <a:r>
              <a:rPr lang="zh-CN" altLang="en-US" sz="1600">
                <a:solidFill>
                  <a:sysClr val="windowText" lastClr="000000"/>
                </a:solidFill>
              </a:rPr>
              <a:t>：</a:t>
            </a:r>
            <a:r>
              <a:rPr lang="en-US" altLang="zh-CN" sz="1600">
                <a:solidFill>
                  <a:sysClr val="windowText" lastClr="000000"/>
                </a:solidFill>
              </a:rPr>
              <a:t>XXXXXXXXXXXXXXXXXXXXXX</a:t>
            </a:r>
          </a:p>
          <a:p>
            <a:r>
              <a:rPr lang="en-US" altLang="zh-CN" sz="1600">
                <a:solidFill>
                  <a:sysClr val="windowText" lastClr="000000"/>
                </a:solidFill>
                <a:latin typeface="+mn-lt"/>
                <a:ea typeface="+mn-ea"/>
                <a:cs typeface="+mn-cs"/>
              </a:rPr>
              <a:t>Copyright</a:t>
            </a:r>
            <a:r>
              <a:rPr lang="zh-CN" altLang="en-US" sz="1600">
                <a:solidFill>
                  <a:sysClr val="windowText" lastClr="000000"/>
                </a:solidFill>
                <a:latin typeface="+mn-lt"/>
                <a:ea typeface="+mn-ea"/>
                <a:cs typeface="+mn-cs"/>
              </a:rPr>
              <a:t>：</a:t>
            </a:r>
            <a:r>
              <a:rPr lang="en-US" altLang="zh-CN" sz="1600">
                <a:solidFill>
                  <a:sysClr val="windowText" lastClr="000000"/>
                </a:solidFill>
                <a:latin typeface="+mn-lt"/>
                <a:ea typeface="+mn-ea"/>
                <a:cs typeface="+mn-cs"/>
              </a:rPr>
              <a:t>..........</a:t>
            </a:r>
          </a:p>
        </xdr:txBody>
      </xdr:sp>
      <xdr:pic macro="[0]!Sheet3.参考规范hide">
        <xdr:nvPicPr>
          <xdr:cNvPr id="51" name="图片 50" descr="repeat.png">
            <a:extLst>
              <a:ext uri="{FF2B5EF4-FFF2-40B4-BE49-F238E27FC236}">
                <a16:creationId xmlns:a16="http://schemas.microsoft.com/office/drawing/2014/main" id="{00000000-0008-0000-0500-000033000000}"/>
              </a:ext>
            </a:extLst>
          </xdr:cNvPr>
          <xdr:cNvPicPr>
            <a:picLocks noChangeAspect="1"/>
          </xdr:cNvPicPr>
        </xdr:nvPicPr>
        <xdr:blipFill>
          <a:blip xmlns:r="http://schemas.openxmlformats.org/officeDocument/2006/relationships" r:embed="rId7" cstate="print"/>
          <a:stretch>
            <a:fillRect/>
          </a:stretch>
        </xdr:blipFill>
        <xdr:spPr>
          <a:xfrm>
            <a:off x="9848850" y="14335125"/>
            <a:ext cx="876300" cy="876300"/>
          </a:xfrm>
          <a:prstGeom prst="rect">
            <a:avLst/>
          </a:prstGeom>
        </xdr:spPr>
      </xdr:pic>
    </xdr:grpSp>
    <xdr:clientData/>
  </xdr:twoCellAnchor>
  <xdr:twoCellAnchor>
    <xdr:from>
      <xdr:col>0</xdr:col>
      <xdr:colOff>0</xdr:colOff>
      <xdr:row>92</xdr:row>
      <xdr:rowOff>85727</xdr:rowOff>
    </xdr:from>
    <xdr:to>
      <xdr:col>18</xdr:col>
      <xdr:colOff>680356</xdr:colOff>
      <xdr:row>112</xdr:row>
      <xdr:rowOff>149679</xdr:rowOff>
    </xdr:to>
    <xdr:grpSp>
      <xdr:nvGrpSpPr>
        <xdr:cNvPr id="58" name="其他">
          <a:extLst>
            <a:ext uri="{FF2B5EF4-FFF2-40B4-BE49-F238E27FC236}">
              <a16:creationId xmlns:a16="http://schemas.microsoft.com/office/drawing/2014/main" id="{00000000-0008-0000-0500-00003A000000}"/>
            </a:ext>
          </a:extLst>
        </xdr:cNvPr>
        <xdr:cNvGrpSpPr/>
      </xdr:nvGrpSpPr>
      <xdr:grpSpPr>
        <a:xfrm>
          <a:off x="0" y="16135352"/>
          <a:ext cx="11943669" cy="3397702"/>
          <a:chOff x="0" y="13754552"/>
          <a:chExt cx="12288896" cy="2324100"/>
        </a:xfrm>
      </xdr:grpSpPr>
      <xdr:sp macro="" textlink="" fLocksText="0">
        <xdr:nvSpPr>
          <xdr:cNvPr id="48" name="TextBox 47">
            <a:extLst>
              <a:ext uri="{FF2B5EF4-FFF2-40B4-BE49-F238E27FC236}">
                <a16:creationId xmlns:a16="http://schemas.microsoft.com/office/drawing/2014/main" id="{00000000-0008-0000-0500-000030000000}"/>
              </a:ext>
            </a:extLst>
          </xdr:cNvPr>
          <xdr:cNvSpPr txBox="1"/>
        </xdr:nvSpPr>
        <xdr:spPr>
          <a:xfrm>
            <a:off x="0" y="13754552"/>
            <a:ext cx="12288896" cy="232410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altLang="zh-CN" sz="1800" b="1">
                <a:solidFill>
                  <a:sysClr val="windowText" lastClr="000000"/>
                </a:solidFill>
                <a:latin typeface="+mn-lt"/>
                <a:ea typeface="+mn-ea"/>
                <a:cs typeface="+mn-cs"/>
              </a:rPr>
              <a:t>Others</a:t>
            </a:r>
          </a:p>
          <a:p>
            <a:pPr lvl="0"/>
            <a:r>
              <a:rPr lang="en-US" altLang="zh-CN" sz="1400">
                <a:solidFill>
                  <a:schemeClr val="dk1"/>
                </a:solidFill>
                <a:latin typeface="+mn-lt"/>
                <a:ea typeface="+mn-ea"/>
                <a:cs typeface="+mn-cs"/>
              </a:rPr>
              <a:t>[1]</a:t>
            </a:r>
            <a:r>
              <a:rPr lang="zh-CN" altLang="en-US" sz="1400">
                <a:solidFill>
                  <a:schemeClr val="dk1"/>
                </a:solidFill>
                <a:latin typeface="+mn-lt"/>
                <a:ea typeface="+mn-ea"/>
                <a:cs typeface="+mn-cs"/>
              </a:rPr>
              <a:t>武汉水利水电学院河流泥沙工程学教研室编著，</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河流泥沙工程学</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（上册）。水利电力出版社，</a:t>
            </a:r>
            <a:r>
              <a:rPr lang="en-US" sz="1400">
                <a:solidFill>
                  <a:schemeClr val="dk1"/>
                </a:solidFill>
                <a:latin typeface="+mn-lt"/>
                <a:ea typeface="+mn-ea"/>
                <a:cs typeface="+mn-cs"/>
              </a:rPr>
              <a:t>1983</a:t>
            </a:r>
            <a:r>
              <a:rPr lang="zh-CN" altLang="en-US" sz="1400">
                <a:solidFill>
                  <a:schemeClr val="dk1"/>
                </a:solidFill>
                <a:latin typeface="+mn-lt"/>
                <a:ea typeface="+mn-ea"/>
                <a:cs typeface="+mn-cs"/>
              </a:rPr>
              <a:t>年</a:t>
            </a:r>
            <a:r>
              <a:rPr lang="en-US" sz="1400">
                <a:solidFill>
                  <a:schemeClr val="dk1"/>
                </a:solidFill>
                <a:latin typeface="+mn-lt"/>
                <a:ea typeface="+mn-ea"/>
                <a:cs typeface="+mn-cs"/>
              </a:rPr>
              <a:t>11</a:t>
            </a:r>
            <a:r>
              <a:rPr lang="zh-CN" altLang="en-US" sz="1400">
                <a:solidFill>
                  <a:schemeClr val="dk1"/>
                </a:solidFill>
                <a:latin typeface="+mn-lt"/>
                <a:ea typeface="+mn-ea"/>
                <a:cs typeface="+mn-cs"/>
              </a:rPr>
              <a:t>月。</a:t>
            </a:r>
          </a:p>
          <a:p>
            <a:pPr lvl="0"/>
            <a:r>
              <a:rPr lang="en-US" altLang="zh-CN" sz="1400">
                <a:solidFill>
                  <a:schemeClr val="dk1"/>
                </a:solidFill>
                <a:latin typeface="+mn-lt"/>
                <a:ea typeface="+mn-ea"/>
                <a:cs typeface="+mn-cs"/>
              </a:rPr>
              <a:t>[2]</a:t>
            </a:r>
            <a:r>
              <a:rPr lang="zh-CN" altLang="en-US" sz="1400">
                <a:solidFill>
                  <a:schemeClr val="dk1"/>
                </a:solidFill>
                <a:latin typeface="+mn-lt"/>
                <a:ea typeface="+mn-ea"/>
                <a:cs typeface="+mn-cs"/>
              </a:rPr>
              <a:t>韩其为，著，</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水库淤积</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。科学出版社，</a:t>
            </a:r>
            <a:r>
              <a:rPr lang="en-US" sz="1400">
                <a:solidFill>
                  <a:schemeClr val="dk1"/>
                </a:solidFill>
                <a:latin typeface="+mn-lt"/>
                <a:ea typeface="+mn-ea"/>
                <a:cs typeface="+mn-cs"/>
              </a:rPr>
              <a:t>2003</a:t>
            </a:r>
            <a:r>
              <a:rPr lang="zh-CN" altLang="en-US" sz="1400">
                <a:solidFill>
                  <a:schemeClr val="dk1"/>
                </a:solidFill>
                <a:latin typeface="+mn-lt"/>
                <a:ea typeface="+mn-ea"/>
                <a:cs typeface="+mn-cs"/>
              </a:rPr>
              <a:t>年。</a:t>
            </a:r>
          </a:p>
          <a:p>
            <a:pPr lvl="0"/>
            <a:r>
              <a:rPr lang="en-US" altLang="zh-CN" sz="1400">
                <a:solidFill>
                  <a:schemeClr val="dk1"/>
                </a:solidFill>
                <a:latin typeface="+mn-lt"/>
                <a:ea typeface="+mn-ea"/>
                <a:cs typeface="+mn-cs"/>
              </a:rPr>
              <a:t>[3]</a:t>
            </a:r>
            <a:r>
              <a:rPr lang="zh-CN" altLang="en-US" sz="1400">
                <a:solidFill>
                  <a:schemeClr val="dk1"/>
                </a:solidFill>
                <a:latin typeface="+mn-lt"/>
                <a:ea typeface="+mn-ea"/>
                <a:cs typeface="+mn-cs"/>
              </a:rPr>
              <a:t>王崇浩，韩其为，等，向家坝和溪洛渡水库下游河床冲淤变形一维数学模型计算与分析。中国水利水电科学研究院，</a:t>
            </a:r>
            <a:r>
              <a:rPr lang="en-US" sz="1400">
                <a:solidFill>
                  <a:schemeClr val="dk1"/>
                </a:solidFill>
                <a:latin typeface="+mn-lt"/>
                <a:ea typeface="+mn-ea"/>
                <a:cs typeface="+mn-cs"/>
              </a:rPr>
              <a:t>1997</a:t>
            </a:r>
            <a:r>
              <a:rPr lang="zh-CN" altLang="en-US" sz="1400">
                <a:solidFill>
                  <a:schemeClr val="dk1"/>
                </a:solidFill>
                <a:latin typeface="+mn-lt"/>
                <a:ea typeface="+mn-ea"/>
                <a:cs typeface="+mn-cs"/>
              </a:rPr>
              <a:t>年</a:t>
            </a:r>
            <a:r>
              <a:rPr lang="en-US" sz="1400">
                <a:solidFill>
                  <a:schemeClr val="dk1"/>
                </a:solidFill>
                <a:latin typeface="+mn-lt"/>
                <a:ea typeface="+mn-ea"/>
                <a:cs typeface="+mn-cs"/>
              </a:rPr>
              <a:t>1</a:t>
            </a:r>
            <a:r>
              <a:rPr lang="zh-CN" altLang="en-US" sz="1400">
                <a:solidFill>
                  <a:schemeClr val="dk1"/>
                </a:solidFill>
                <a:latin typeface="+mn-lt"/>
                <a:ea typeface="+mn-ea"/>
                <a:cs typeface="+mn-cs"/>
              </a:rPr>
              <a:t>月。</a:t>
            </a:r>
          </a:p>
          <a:p>
            <a:pPr lvl="0"/>
            <a:r>
              <a:rPr lang="en-US" altLang="zh-CN" sz="1400">
                <a:solidFill>
                  <a:schemeClr val="dk1"/>
                </a:solidFill>
                <a:latin typeface="+mn-lt"/>
                <a:ea typeface="+mn-ea"/>
                <a:cs typeface="+mn-cs"/>
              </a:rPr>
              <a:t>[4]</a:t>
            </a:r>
            <a:r>
              <a:rPr lang="zh-CN" altLang="en-US" sz="1400">
                <a:solidFill>
                  <a:schemeClr val="dk1"/>
                </a:solidFill>
                <a:latin typeface="+mn-lt"/>
                <a:ea typeface="+mn-ea"/>
                <a:cs typeface="+mn-cs"/>
              </a:rPr>
              <a:t>吴持恭，主编，</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水力学</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（上册，第二版）。高等教育出版社，</a:t>
            </a:r>
            <a:r>
              <a:rPr lang="en-US" sz="1400">
                <a:solidFill>
                  <a:schemeClr val="dk1"/>
                </a:solidFill>
                <a:latin typeface="+mn-lt"/>
                <a:ea typeface="+mn-ea"/>
                <a:cs typeface="+mn-cs"/>
              </a:rPr>
              <a:t>1996</a:t>
            </a:r>
            <a:r>
              <a:rPr lang="zh-CN" altLang="en-US" sz="1400">
                <a:solidFill>
                  <a:schemeClr val="dk1"/>
                </a:solidFill>
                <a:latin typeface="+mn-lt"/>
                <a:ea typeface="+mn-ea"/>
                <a:cs typeface="+mn-cs"/>
              </a:rPr>
              <a:t>年</a:t>
            </a:r>
            <a:r>
              <a:rPr lang="en-US" sz="1400">
                <a:solidFill>
                  <a:schemeClr val="dk1"/>
                </a:solidFill>
                <a:latin typeface="+mn-lt"/>
                <a:ea typeface="+mn-ea"/>
                <a:cs typeface="+mn-cs"/>
              </a:rPr>
              <a:t>4</a:t>
            </a:r>
            <a:r>
              <a:rPr lang="zh-CN" altLang="en-US" sz="1400">
                <a:solidFill>
                  <a:schemeClr val="dk1"/>
                </a:solidFill>
                <a:latin typeface="+mn-lt"/>
                <a:ea typeface="+mn-ea"/>
                <a:cs typeface="+mn-cs"/>
              </a:rPr>
              <a:t>月。</a:t>
            </a:r>
          </a:p>
          <a:p>
            <a:r>
              <a:rPr lang="en-US" altLang="zh-CN" sz="1400" baseline="0">
                <a:solidFill>
                  <a:schemeClr val="dk1"/>
                </a:solidFill>
                <a:latin typeface="+mn-lt"/>
                <a:ea typeface="+mn-ea"/>
                <a:cs typeface="+mn-cs"/>
              </a:rPr>
              <a:t>[5]Bishop, A. W. (1955). “The use of the slip circle in the stability analysis of slopes.” </a:t>
            </a:r>
            <a:r>
              <a:rPr lang="en-US" altLang="zh-CN" sz="1400" i="1" baseline="0">
                <a:solidFill>
                  <a:schemeClr val="dk1"/>
                </a:solidFill>
                <a:latin typeface="+mn-lt"/>
                <a:ea typeface="+mn-ea"/>
                <a:cs typeface="+mn-cs"/>
              </a:rPr>
              <a:t>J. Geotechnique, 5(1), 7-17.</a:t>
            </a:r>
          </a:p>
          <a:p>
            <a:r>
              <a:rPr lang="en-US" altLang="zh-CN" sz="1400" baseline="0">
                <a:solidFill>
                  <a:schemeClr val="dk1"/>
                </a:solidFill>
                <a:latin typeface="+mn-lt"/>
                <a:ea typeface="+mn-ea"/>
                <a:cs typeface="+mn-cs"/>
              </a:rPr>
              <a:t>[6]Chang, D. S., &amp; Zhang, L. M. (2010). “Simulation of the erosion process of landslide dams due to overtopping considering variations in soil erodibility along [7]depth.” </a:t>
            </a:r>
            <a:r>
              <a:rPr lang="en-US" altLang="zh-CN" sz="1400" i="1" baseline="0">
                <a:solidFill>
                  <a:schemeClr val="dk1"/>
                </a:solidFill>
                <a:latin typeface="+mn-lt"/>
                <a:ea typeface="+mn-ea"/>
                <a:cs typeface="+mn-cs"/>
              </a:rPr>
              <a:t>Nat Hazards Earth Syst Sci, 10(4), 933-946.</a:t>
            </a:r>
          </a:p>
          <a:p>
            <a:r>
              <a:rPr lang="en-US" altLang="zh-CN" sz="1400" baseline="0">
                <a:solidFill>
                  <a:schemeClr val="dk1"/>
                </a:solidFill>
                <a:latin typeface="+mn-lt"/>
                <a:ea typeface="+mn-ea"/>
                <a:cs typeface="+mn-cs"/>
              </a:rPr>
              <a:t>[8]Chen, Z. Y. &amp; Wang, X. G. (2000). “Chaper12: Rock slope engineering.” </a:t>
            </a:r>
            <a:r>
              <a:rPr lang="en-US" altLang="zh-CN" sz="1400" i="1" baseline="0">
                <a:solidFill>
                  <a:schemeClr val="dk1"/>
                </a:solidFill>
                <a:latin typeface="+mn-lt"/>
                <a:ea typeface="+mn-ea"/>
                <a:cs typeface="+mn-cs"/>
              </a:rPr>
              <a:t>Large Dams in China, Pan, J. Z. &amp; He, J.</a:t>
            </a:r>
            <a:r>
              <a:rPr lang="en-US" altLang="zh-CN" sz="1400" baseline="0">
                <a:solidFill>
                  <a:schemeClr val="dk1"/>
                </a:solidFill>
                <a:latin typeface="+mn-lt"/>
                <a:ea typeface="+mn-ea"/>
                <a:cs typeface="+mn-cs"/>
              </a:rPr>
              <a:t>eds, China Hydropower Press, China, 695-721.</a:t>
            </a:r>
          </a:p>
          <a:p>
            <a:r>
              <a:rPr lang="en-US" altLang="zh-CN" sz="1400" baseline="0">
                <a:solidFill>
                  <a:schemeClr val="dk1"/>
                </a:solidFill>
                <a:latin typeface="+mn-lt"/>
                <a:ea typeface="+mn-ea"/>
                <a:cs typeface="+mn-cs"/>
              </a:rPr>
              <a:t>[9]Chen, Z. Y., &amp; Shao, C. M. (1988). “Evaluation of minimum factor of safety in slope stability analysis.” </a:t>
            </a:r>
            <a:r>
              <a:rPr lang="en-US" altLang="zh-CN" sz="1400" i="1" baseline="0">
                <a:solidFill>
                  <a:schemeClr val="dk1"/>
                </a:solidFill>
                <a:latin typeface="+mn-lt"/>
                <a:ea typeface="+mn-ea"/>
                <a:cs typeface="+mn-cs"/>
              </a:rPr>
              <a:t>Canadian Geotechnical Journal, 25(4), 735-748.</a:t>
            </a:r>
          </a:p>
          <a:p>
            <a:r>
              <a:rPr lang="en-US" altLang="zh-CN" sz="1400" baseline="0">
                <a:solidFill>
                  <a:schemeClr val="dk1"/>
                </a:solidFill>
                <a:latin typeface="+mn-lt"/>
                <a:ea typeface="+mn-ea"/>
                <a:cs typeface="+mn-cs"/>
              </a:rPr>
              <a:t>[10]Fread, D. L. (1984a). “DAMBRK: The NWS dam break flood forecasting model.” National Weather Service(NWS) Report, NOAA, Silver Spring, MA.</a:t>
            </a:r>
          </a:p>
          <a:p>
            <a:r>
              <a:rPr lang="en-US" altLang="zh-CN" sz="1400" baseline="0">
                <a:solidFill>
                  <a:schemeClr val="dk1"/>
                </a:solidFill>
                <a:latin typeface="+mn-lt"/>
                <a:ea typeface="+mn-ea"/>
                <a:cs typeface="+mn-cs"/>
              </a:rPr>
              <a:t>[11]Fread, D. L. (1988). “BREACH: An erosion model for earthen dam failures (Model description and user manual).”National Oceanic and Atmospheric [12]Administration, National Weather Service, Silver Spring, MD.</a:t>
            </a:r>
          </a:p>
          <a:p>
            <a:r>
              <a:rPr lang="en-US" altLang="zh-CN" sz="1400" baseline="0">
                <a:solidFill>
                  <a:schemeClr val="dk1"/>
                </a:solidFill>
                <a:latin typeface="+mn-lt"/>
                <a:ea typeface="+mn-ea"/>
                <a:cs typeface="+mn-cs"/>
              </a:rPr>
              <a:t>[13]Lowe, III, J., &amp; Karafiath (1959). “Stability of earth dam upon drawdown.” First Pan-American Conference on Soil Mechanics and Foundation Engineering. Mexico City.</a:t>
            </a:r>
            <a:endParaRPr lang="en-US" altLang="zh-CN" sz="1400" b="0">
              <a:solidFill>
                <a:srgbClr val="FF0000"/>
              </a:solidFill>
              <a:latin typeface="+mn-lt"/>
              <a:ea typeface="+mn-ea"/>
              <a:cs typeface="+mn-cs"/>
            </a:endParaRPr>
          </a:p>
        </xdr:txBody>
      </xdr:sp>
      <xdr:pic macro="[0]!Sheet3.其他hide">
        <xdr:nvPicPr>
          <xdr:cNvPr id="52" name="图片 51" descr="repeat.png">
            <a:extLst>
              <a:ext uri="{FF2B5EF4-FFF2-40B4-BE49-F238E27FC236}">
                <a16:creationId xmlns:a16="http://schemas.microsoft.com/office/drawing/2014/main" id="{00000000-0008-0000-0500-000034000000}"/>
              </a:ext>
            </a:extLst>
          </xdr:cNvPr>
          <xdr:cNvPicPr>
            <a:picLocks noChangeAspect="1"/>
          </xdr:cNvPicPr>
        </xdr:nvPicPr>
        <xdr:blipFill>
          <a:blip xmlns:r="http://schemas.openxmlformats.org/officeDocument/2006/relationships" r:embed="rId8" cstate="print"/>
          <a:stretch>
            <a:fillRect/>
          </a:stretch>
        </xdr:blipFill>
        <xdr:spPr>
          <a:xfrm>
            <a:off x="9829800" y="13868400"/>
            <a:ext cx="838201" cy="838201"/>
          </a:xfrm>
          <a:prstGeom prst="rect">
            <a:avLst/>
          </a:prstGeom>
        </xdr:spPr>
      </xdr:pic>
    </xdr:grpSp>
    <xdr:clientData/>
  </xdr:twoCellAnchor>
  <xdr:twoCellAnchor>
    <xdr:from>
      <xdr:col>0</xdr:col>
      <xdr:colOff>0</xdr:colOff>
      <xdr:row>106</xdr:row>
      <xdr:rowOff>51195</xdr:rowOff>
    </xdr:from>
    <xdr:to>
      <xdr:col>18</xdr:col>
      <xdr:colOff>666994</xdr:colOff>
      <xdr:row>126</xdr:row>
      <xdr:rowOff>27213</xdr:rowOff>
    </xdr:to>
    <xdr:grpSp>
      <xdr:nvGrpSpPr>
        <xdr:cNvPr id="59" name="注意事项">
          <a:extLst>
            <a:ext uri="{FF2B5EF4-FFF2-40B4-BE49-F238E27FC236}">
              <a16:creationId xmlns:a16="http://schemas.microsoft.com/office/drawing/2014/main" id="{00000000-0008-0000-0500-00003B000000}"/>
            </a:ext>
          </a:extLst>
        </xdr:cNvPr>
        <xdr:cNvGrpSpPr/>
      </xdr:nvGrpSpPr>
      <xdr:grpSpPr>
        <a:xfrm>
          <a:off x="0" y="18434445"/>
          <a:ext cx="11930307" cy="3309768"/>
          <a:chOff x="-17010" y="19059524"/>
          <a:chExt cx="12272347" cy="2291122"/>
        </a:xfrm>
      </xdr:grpSpPr>
      <xdr:sp macro="" textlink="" fLocksText="0">
        <xdr:nvSpPr>
          <xdr:cNvPr id="36" name="TextBox 35">
            <a:extLst>
              <a:ext uri="{FF2B5EF4-FFF2-40B4-BE49-F238E27FC236}">
                <a16:creationId xmlns:a16="http://schemas.microsoft.com/office/drawing/2014/main" id="{00000000-0008-0000-0500-000024000000}"/>
              </a:ext>
            </a:extLst>
          </xdr:cNvPr>
          <xdr:cNvSpPr txBox="1"/>
        </xdr:nvSpPr>
        <xdr:spPr>
          <a:xfrm>
            <a:off x="-17010" y="19987128"/>
            <a:ext cx="12272347" cy="1363518"/>
          </a:xfrm>
          <a:prstGeom prst="rect">
            <a:avLst/>
          </a:prstGeom>
          <a:solidFill>
            <a:schemeClr val="bg1">
              <a:lumMod val="85000"/>
            </a:schemeClr>
          </a:solid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2400">
                <a:solidFill>
                  <a:schemeClr val="dk1"/>
                </a:solidFill>
                <a:latin typeface="+mn-lt"/>
                <a:ea typeface="+mn-ea"/>
                <a:cs typeface="+mn-cs"/>
              </a:rPr>
              <a:t>Cautions</a:t>
            </a:r>
          </a:p>
          <a:p>
            <a:pPr algn="l"/>
            <a:r>
              <a:rPr lang="zh-CN" altLang="en-US" sz="1800">
                <a:solidFill>
                  <a:schemeClr val="dk1"/>
                </a:solidFill>
                <a:latin typeface="+mn-lt"/>
                <a:ea typeface="+mn-ea"/>
                <a:cs typeface="+mn-cs"/>
              </a:rPr>
              <a:t>             本程序的执行需要与</a:t>
            </a:r>
            <a:r>
              <a:rPr lang="en-US" altLang="zh-CN" sz="1800">
                <a:solidFill>
                  <a:schemeClr val="dk1"/>
                </a:solidFill>
                <a:latin typeface="+mn-lt"/>
                <a:ea typeface="+mn-ea"/>
                <a:cs typeface="+mn-cs"/>
              </a:rPr>
              <a:t>STAB</a:t>
            </a:r>
            <a:r>
              <a:rPr lang="zh-CN" altLang="en-US" sz="1800">
                <a:solidFill>
                  <a:schemeClr val="dk1"/>
                </a:solidFill>
                <a:latin typeface="+mn-lt"/>
                <a:ea typeface="+mn-ea"/>
                <a:cs typeface="+mn-cs"/>
              </a:rPr>
              <a:t>边坡计算软件结合，但是现在还没有实现与</a:t>
            </a:r>
            <a:r>
              <a:rPr lang="en-US" altLang="zh-CN" sz="1800">
                <a:solidFill>
                  <a:schemeClr val="dk1"/>
                </a:solidFill>
                <a:latin typeface="+mn-lt"/>
                <a:ea typeface="+mn-ea"/>
                <a:cs typeface="+mn-cs"/>
              </a:rPr>
              <a:t>STAB</a:t>
            </a:r>
            <a:r>
              <a:rPr lang="zh-CN" altLang="en-US" sz="1800">
                <a:solidFill>
                  <a:schemeClr val="dk1"/>
                </a:solidFill>
                <a:latin typeface="+mn-lt"/>
                <a:ea typeface="+mn-ea"/>
                <a:cs typeface="+mn-cs"/>
              </a:rPr>
              <a:t>程序的结合，需要进行下一步工作</a:t>
            </a:r>
          </a:p>
        </xdr:txBody>
      </xdr:sp>
      <xdr:pic macro="[0]!Sheet3.注意事项hide">
        <xdr:nvPicPr>
          <xdr:cNvPr id="53" name="图片 52" descr="repeat.png">
            <a:extLst>
              <a:ext uri="{FF2B5EF4-FFF2-40B4-BE49-F238E27FC236}">
                <a16:creationId xmlns:a16="http://schemas.microsoft.com/office/drawing/2014/main" id="{00000000-0008-0000-0500-000035000000}"/>
              </a:ext>
            </a:extLst>
          </xdr:cNvPr>
          <xdr:cNvPicPr>
            <a:picLocks noChangeAspect="1"/>
          </xdr:cNvPicPr>
        </xdr:nvPicPr>
        <xdr:blipFill>
          <a:blip xmlns:r="http://schemas.openxmlformats.org/officeDocument/2006/relationships" r:embed="rId8" cstate="print"/>
          <a:stretch>
            <a:fillRect/>
          </a:stretch>
        </xdr:blipFill>
        <xdr:spPr>
          <a:xfrm>
            <a:off x="9810750" y="19059524"/>
            <a:ext cx="838201" cy="838201"/>
          </a:xfrm>
          <a:prstGeom prst="rect">
            <a:avLst/>
          </a:prstGeom>
        </xdr:spPr>
      </xdr:pic>
    </xdr:grpSp>
    <xdr:clientData/>
  </xdr:twoCellAnchor>
  <xdr:twoCellAnchor editAs="oneCell">
    <xdr:from>
      <xdr:col>0</xdr:col>
      <xdr:colOff>0</xdr:colOff>
      <xdr:row>0</xdr:row>
      <xdr:rowOff>0</xdr:rowOff>
    </xdr:from>
    <xdr:to>
      <xdr:col>2</xdr:col>
      <xdr:colOff>250371</xdr:colOff>
      <xdr:row>2</xdr:row>
      <xdr:rowOff>360441</xdr:rowOff>
    </xdr:to>
    <xdr:pic>
      <xdr:nvPicPr>
        <xdr:cNvPr id="44" name="Picture 2">
          <a:extLst>
            <a:ext uri="{FF2B5EF4-FFF2-40B4-BE49-F238E27FC236}">
              <a16:creationId xmlns:a16="http://schemas.microsoft.com/office/drawing/2014/main" id="{00000000-0008-0000-0500-00002C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0" y="0"/>
          <a:ext cx="1488621" cy="1163262"/>
        </a:xfrm>
        <a:prstGeom prst="rect">
          <a:avLst/>
        </a:prstGeom>
      </xdr:spPr>
    </xdr:pic>
    <xdr:clientData/>
  </xdr:twoCellAnchor>
  <xdr:twoCellAnchor editAs="oneCell">
    <xdr:from>
      <xdr:col>6</xdr:col>
      <xdr:colOff>340179</xdr:colOff>
      <xdr:row>13</xdr:row>
      <xdr:rowOff>73176</xdr:rowOff>
    </xdr:from>
    <xdr:to>
      <xdr:col>10</xdr:col>
      <xdr:colOff>489858</xdr:colOff>
      <xdr:row>17</xdr:row>
      <xdr:rowOff>149678</xdr:rowOff>
    </xdr:to>
    <xdr:pic>
      <xdr:nvPicPr>
        <xdr:cNvPr id="45" name="图片 44">
          <a:extLst>
            <a:ext uri="{FF2B5EF4-FFF2-40B4-BE49-F238E27FC236}">
              <a16:creationId xmlns:a16="http://schemas.microsoft.com/office/drawing/2014/main" id="{00000000-0008-0000-0500-00002D000000}"/>
            </a:ext>
          </a:extLst>
        </xdr:cNvPr>
        <xdr:cNvPicPr>
          <a:picLocks noChangeAspect="1"/>
        </xdr:cNvPicPr>
      </xdr:nvPicPr>
      <xdr:blipFill>
        <a:blip xmlns:r="http://schemas.openxmlformats.org/officeDocument/2006/relationships" r:embed="rId10" cstate="print"/>
        <a:stretch>
          <a:fillRect/>
        </a:stretch>
      </xdr:blipFill>
      <xdr:spPr>
        <a:xfrm>
          <a:off x="3973286" y="3053140"/>
          <a:ext cx="2830286" cy="784074"/>
        </a:xfrm>
        <a:prstGeom prst="rect">
          <a:avLst/>
        </a:prstGeom>
      </xdr:spPr>
    </xdr:pic>
    <xdr:clientData/>
  </xdr:twoCellAnchor>
  <xdr:twoCellAnchor>
    <xdr:from>
      <xdr:col>1</xdr:col>
      <xdr:colOff>149678</xdr:colOff>
      <xdr:row>67</xdr:row>
      <xdr:rowOff>149678</xdr:rowOff>
    </xdr:from>
    <xdr:to>
      <xdr:col>3</xdr:col>
      <xdr:colOff>27214</xdr:colOff>
      <xdr:row>69</xdr:row>
      <xdr:rowOff>0</xdr:rowOff>
    </xdr:to>
    <xdr:sp macro="" textlink="">
      <xdr:nvSpPr>
        <xdr:cNvPr id="55" name="矩形 54">
          <a:extLst>
            <a:ext uri="{FF2B5EF4-FFF2-40B4-BE49-F238E27FC236}">
              <a16:creationId xmlns:a16="http://schemas.microsoft.com/office/drawing/2014/main" id="{00000000-0008-0000-0500-000037000000}"/>
            </a:ext>
          </a:extLst>
        </xdr:cNvPr>
        <xdr:cNvSpPr/>
      </xdr:nvSpPr>
      <xdr:spPr>
        <a:xfrm>
          <a:off x="775607" y="12681857"/>
          <a:ext cx="1047750" cy="204107"/>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rtlCol="0" anchor="ctr"/>
        <a:lstStyle/>
        <a:p>
          <a:pPr algn="ctr"/>
          <a:endParaRPr lang="zh-CN" altLang="en-US" sz="1100"/>
        </a:p>
      </xdr:txBody>
    </xdr:sp>
    <xdr:clientData/>
  </xdr:twoCellAnchor>
  <xdr:twoCellAnchor>
    <xdr:from>
      <xdr:col>1</xdr:col>
      <xdr:colOff>149678</xdr:colOff>
      <xdr:row>69</xdr:row>
      <xdr:rowOff>54429</xdr:rowOff>
    </xdr:from>
    <xdr:to>
      <xdr:col>3</xdr:col>
      <xdr:colOff>27214</xdr:colOff>
      <xdr:row>70</xdr:row>
      <xdr:rowOff>95250</xdr:rowOff>
    </xdr:to>
    <xdr:sp macro="" textlink="">
      <xdr:nvSpPr>
        <xdr:cNvPr id="60" name="矩形 59">
          <a:extLst>
            <a:ext uri="{FF2B5EF4-FFF2-40B4-BE49-F238E27FC236}">
              <a16:creationId xmlns:a16="http://schemas.microsoft.com/office/drawing/2014/main" id="{00000000-0008-0000-0500-00003C000000}"/>
            </a:ext>
          </a:extLst>
        </xdr:cNvPr>
        <xdr:cNvSpPr/>
      </xdr:nvSpPr>
      <xdr:spPr>
        <a:xfrm>
          <a:off x="775607" y="12940393"/>
          <a:ext cx="1047750" cy="217714"/>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rtlCol="0" anchor="ctr"/>
        <a:lstStyle/>
        <a:p>
          <a:pPr algn="ctr"/>
          <a:endParaRPr lang="zh-CN" altLang="en-US" sz="1100"/>
        </a:p>
      </xdr:txBody>
    </xdr:sp>
    <xdr:clientData/>
  </xdr:twoCellAnchor>
</xdr:wsDr>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47" xr6:uid="{00000000-000C-0000-FFFF-FFFF00000000}" r="B6" connectionId="3">
    <xmlCellPr id="1" xr6:uid="{00000000-0010-0000-0000-000001000000}" uniqueName="Z0">
      <xmlPr mapId="6" xpath="/IDBmodelinfo/Lake/Z0" xmlDataType="integer"/>
    </xmlCellPr>
  </singleXmlCell>
  <singleXmlCell id="48" xr6:uid="{00000000-000C-0000-FFFF-FFFF01000000}" r="B7" connectionId="3">
    <xmlCellPr id="1" xr6:uid="{00000000-0010-0000-0100-000001000000}" uniqueName="Qin">
      <xmlPr mapId="6" xpath="/IDBmodelinfo/Lake/Qin" xmlDataType="double"/>
    </xmlCellPr>
  </singleXmlCell>
  <singleXmlCell id="49" xr6:uid="{00000000-000C-0000-FFFF-FFFF02000000}" r="B8" connectionId="3">
    <xmlCellPr id="1" xr6:uid="{00000000-0010-0000-0200-000001000000}" uniqueName="Hr">
      <xmlPr mapId="6" xpath="/IDBmodelinfo/Lake/Hr" xmlDataType="integer"/>
    </xmlCellPr>
  </singleXmlCell>
  <singleXmlCell id="50" xr6:uid="{00000000-000C-0000-FFFF-FFFF03000000}" r="B11" connectionId="3">
    <xmlCellPr id="1" xr6:uid="{00000000-0010-0000-0300-000001000000}" uniqueName="p1">
      <xmlPr mapId="6" xpath="/IDBmodelinfo/Lake/p1" xmlDataType="integer"/>
    </xmlCellPr>
  </singleXmlCell>
  <singleXmlCell id="51" xr6:uid="{00000000-000C-0000-FFFF-FFFF04000000}" r="B12" connectionId="3">
    <xmlCellPr id="1" xr6:uid="{00000000-0010-0000-0400-000001000000}" uniqueName="p2">
      <xmlPr mapId="6" xpath="/IDBmodelinfo/Lake/p2" xmlDataType="double"/>
    </xmlCellPr>
  </singleXmlCell>
  <singleXmlCell id="52" xr6:uid="{00000000-000C-0000-FFFF-FFFF05000000}" r="B13" connectionId="3">
    <xmlCellPr id="1" xr6:uid="{00000000-0010-0000-0500-000001000000}" uniqueName="p3">
      <xmlPr mapId="6" xpath="/IDBmodelinfo/Lake/p3" xmlDataType="integer"/>
    </xmlCellPr>
  </singleXmlCell>
  <singleXmlCell id="53" xr6:uid="{00000000-000C-0000-FFFF-FFFF06000000}" r="H7" connectionId="3">
    <xmlCellPr id="1" xr6:uid="{00000000-0010-0000-0600-000001000000}" uniqueName="h0">
      <xmlPr mapId="6" xpath="/IDBmodelinfo/Lake/h0" xmlDataType="integer"/>
    </xmlCellPr>
  </singleXmlCell>
  <singleXmlCell id="54" xr6:uid="{00000000-000C-0000-FFFF-FFFF07000000}" r="H8" connectionId="3">
    <xmlCellPr id="1" xr6:uid="{00000000-0010-0000-0700-000001000000}" uniqueName="b0">
      <xmlPr mapId="6" xpath="/IDBmodelinfo/Lake/b0" xmlDataType="double"/>
    </xmlCellPr>
  </singleXmlCell>
  <singleXmlCell id="55" xr6:uid="{00000000-000C-0000-FFFF-FFFF08000000}" r="B22" connectionId="3">
    <xmlCellPr id="1" xr6:uid="{00000000-0010-0000-0800-000001000000}" uniqueName="vc">
      <xmlPr mapId="6" xpath="/IDBmodelinfo/Erosion/vc" xmlDataType="integer"/>
    </xmlCellPr>
  </singleXmlCell>
  <singleXmlCell id="56" xr6:uid="{00000000-000C-0000-FFFF-FFFF09000000}" r="B23" connectionId="3">
    <xmlCellPr id="1" xr6:uid="{00000000-0010-0000-0900-000001000000}" uniqueName="a">
      <xmlPr mapId="6" xpath="/IDBmodelinfo/Erosion/a" xmlDataType="double"/>
    </xmlCellPr>
  </singleXmlCell>
  <singleXmlCell id="57" xr6:uid="{00000000-000C-0000-FFFF-FFFF0A000000}" r="B24" connectionId="3">
    <xmlCellPr id="1" xr6:uid="{00000000-0010-0000-0A00-000001000000}" uniqueName="b">
      <xmlPr mapId="6" xpath="/IDBmodelinfo/Erosion/b" xmlDataType="integer"/>
    </xmlCellPr>
  </singleXmlCell>
  <singleXmlCell id="58" xr6:uid="{00000000-000C-0000-FFFF-FFFF0B000000}" r="B25" connectionId="3">
    <xmlCellPr id="1" xr6:uid="{00000000-0010-0000-0B00-000001000000}" uniqueName="tc">
      <xmlPr mapId="6" xpath="/IDBmodelinfo/Erosion/tc" xmlDataType="integer"/>
    </xmlCellPr>
  </singleXmlCell>
  <singleXmlCell id="59" xr6:uid="{00000000-000C-0000-FFFF-FFFF0C000000}" r="B17" connectionId="3">
    <xmlCellPr id="1" xr6:uid="{00000000-0010-0000-0C00-000001000000}" uniqueName="mq">
      <xmlPr mapId="6" xpath="/IDBmodelinfo/Erosion/mq" xmlDataType="double"/>
    </xmlCellPr>
  </singleXmlCell>
  <singleXmlCell id="60" xr6:uid="{00000000-000C-0000-FFFF-FFFF0D000000}" r="B18" connectionId="3">
    <xmlCellPr id="1" xr6:uid="{00000000-0010-0000-0D00-000001000000}" uniqueName="mb">
      <xmlPr mapId="6" xpath="/IDBmodelinfo/Erosion/mb" xmlDataType="integer"/>
    </xmlCellPr>
  </singleXmlCell>
  <singleXmlCell id="61" xr6:uid="{00000000-000C-0000-FFFF-FFFF0E000000}" r="B19" connectionId="3">
    <xmlCellPr id="1" xr6:uid="{00000000-0010-0000-0E00-000001000000}" uniqueName="m">
      <xmlPr mapId="6" xpath="/IDBmodelinfo/Erosion/m" xmlDataType="integer"/>
    </xmlCellPr>
  </singleXmlCell>
  <singleXmlCell id="62" xr6:uid="{00000000-000C-0000-FFFF-FFFF0F000000}" r="H10" connectionId="3">
    <xmlCellPr id="1" xr6:uid="{00000000-0010-0000-0F00-000001000000}" uniqueName="Coh">
      <xmlPr mapId="6" xpath="/IDBmodelinfo/Enlarge/Coh" xmlDataType="integer"/>
    </xmlCellPr>
  </singleXmlCell>
  <singleXmlCell id="63" xr6:uid="{00000000-000C-0000-FFFF-FFFF10000000}" r="H11" connectionId="3">
    <xmlCellPr id="1" xr6:uid="{00000000-0010-0000-1000-000001000000}" uniqueName="fai">
      <xmlPr mapId="6" xpath="/IDBmodelinfo/Enlarge/fai" xmlDataType="double"/>
    </xmlCellPr>
  </singleXmlCell>
  <singleXmlCell id="64" xr6:uid="{00000000-000C-0000-FFFF-FFFF11000000}" r="H12" connectionId="3">
    <xmlCellPr id="1" xr6:uid="{00000000-0010-0000-1100-000001000000}" uniqueName="gamma">
      <xmlPr mapId="6" xpath="/IDBmodelinfo/Enlarge/gamma" xmlDataType="integer"/>
    </xmlCellPr>
  </singleXmlCell>
  <singleXmlCell id="65" xr6:uid="{00000000-000C-0000-FFFF-FFFF12000000}" r="H13" connectionId="3">
    <xmlCellPr id="1" xr6:uid="{00000000-0010-0000-1200-000001000000}" uniqueName="beta1">
      <xmlPr mapId="6" xpath="/IDBmodelinfo/Enlarge/beta1" xmlDataType="integer"/>
    </xmlCellPr>
  </singleXmlCell>
  <singleXmlCell id="66" xr6:uid="{00000000-000C-0000-FFFF-FFFF13000000}" r="K10" connectionId="3">
    <xmlCellPr id="1" xr6:uid="{00000000-0010-0000-1300-000001000000}" uniqueName="m1">
      <xmlPr mapId="6" xpath="/IDBmodelinfo/Enlarge/m1" xmlDataType="double"/>
    </xmlCellPr>
  </singleXmlCell>
  <singleXmlCell id="67" xr6:uid="{00000000-000C-0000-FFFF-FFFF14000000}" r="K11" connectionId="3">
    <xmlCellPr id="1" xr6:uid="{00000000-0010-0000-1400-000001000000}" uniqueName="m2">
      <xmlPr mapId="6" xpath="/IDBmodelinfo/Enlarge/m2" xmlDataType="integer"/>
    </xmlCellPr>
  </singleXmlCell>
  <singleXmlCell id="68" xr6:uid="{00000000-000C-0000-FFFF-FFFF15000000}" r="H15" connectionId="3">
    <xmlCellPr id="1" xr6:uid="{00000000-0010-0000-1500-000001000000}" uniqueName="d50">
      <xmlPr mapId="6" xpath="/IDBmodelinfo/Enlarge/d50" xmlDataType="integer"/>
    </xmlCellPr>
  </singleXmlCell>
  <singleXmlCell id="69" xr6:uid="{00000000-000C-0000-FFFF-FFFF16000000}" r="H16" connectionId="3">
    <xmlCellPr id="1" xr6:uid="{00000000-0010-0000-1600-000001000000}" uniqueName="density">
      <xmlPr mapId="6" xpath="/IDBmodelinfo/Enlarge/density" xmlDataType="integer"/>
    </xmlCellPr>
  </singleXmlCell>
  <singleXmlCell id="70" xr6:uid="{00000000-000C-0000-FFFF-FFFF17000000}" r="H17" connectionId="3">
    <xmlCellPr id="1" xr6:uid="{00000000-0010-0000-1700-000001000000}" uniqueName="voidratio">
      <xmlPr mapId="6" xpath="/IDBmodelinfo/Enlarge/voidratio" xmlDataType="integer"/>
    </xmlCellPr>
  </singleXmlCell>
  <singleXmlCell id="71" xr6:uid="{00000000-000C-0000-FFFF-FFFF18000000}" r="H18" connectionId="3">
    <xmlCellPr id="1" xr6:uid="{00000000-0010-0000-1800-000001000000}" uniqueName="Gs">
      <xmlPr mapId="6" xpath="/IDBmodelinfo/Enlarge/Gs" xmlDataType="integer"/>
    </xmlCellPr>
  </singleXmlCell>
  <singleXmlCell id="72" xr6:uid="{00000000-000C-0000-FFFF-FFFF19000000}" r="H19" connectionId="3">
    <xmlCellPr id="1" xr6:uid="{00000000-0010-0000-1900-000001000000}" uniqueName="Len">
      <xmlPr mapId="6" xpath="/IDBmodelinfo/Enlarge/Len" xmlDataType="double"/>
    </xmlCellPr>
  </singleXmlCell>
  <singleXmlCell id="73" xr6:uid="{00000000-000C-0000-FFFF-FFFF1A000000}" r="H20" connectionId="3">
    <xmlCellPr id="1" xr6:uid="{00000000-0010-0000-1A00-000001000000}" uniqueName="roughness">
      <xmlPr mapId="6" xpath="/IDBmodelinfo/Enlarge/roughness" xmlDataType="integer"/>
    </xmlCellPr>
  </singleXmlCell>
</singleXmlCells>
</file>

<file path=xl/theme/theme1.xml><?xml version="1.0" encoding="utf-8"?>
<a:theme xmlns:a="http://schemas.openxmlformats.org/drawingml/2006/main" name="Office 主题">
  <a:themeElements>
    <a:clrScheme name="沉稳">
      <a:dk1>
        <a:sysClr val="windowText" lastClr="000000"/>
      </a:dk1>
      <a:lt1>
        <a:sysClr val="window" lastClr="FFFFFF"/>
      </a:lt1>
      <a:dk2>
        <a:srgbClr val="676A55"/>
      </a:dk2>
      <a:lt2>
        <a:srgbClr val="EAEBDE"/>
      </a:lt2>
      <a:accent1>
        <a:srgbClr val="72A376"/>
      </a:accent1>
      <a:accent2>
        <a:srgbClr val="B0CCB0"/>
      </a:accent2>
      <a:accent3>
        <a:srgbClr val="A8CDD7"/>
      </a:accent3>
      <a:accent4>
        <a:srgbClr val="C0BEAF"/>
      </a:accent4>
      <a:accent5>
        <a:srgbClr val="CEC597"/>
      </a:accent5>
      <a:accent6>
        <a:srgbClr val="E8B7B7"/>
      </a:accent6>
      <a:hlink>
        <a:srgbClr val="DB5353"/>
      </a:hlink>
      <a:folHlink>
        <a:srgbClr val="903638"/>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9.xml"/><Relationship Id="rId13" Type="http://schemas.openxmlformats.org/officeDocument/2006/relationships/ctrlProp" Target="../ctrlProps/ctrlProp24.xml"/><Relationship Id="rId18" Type="http://schemas.openxmlformats.org/officeDocument/2006/relationships/ctrlProp" Target="../ctrlProps/ctrlProp29.xml"/><Relationship Id="rId26" Type="http://schemas.openxmlformats.org/officeDocument/2006/relationships/ctrlProp" Target="../ctrlProps/ctrlProp37.xml"/><Relationship Id="rId3" Type="http://schemas.openxmlformats.org/officeDocument/2006/relationships/vmlDrawing" Target="../drawings/vmlDrawing2.vml"/><Relationship Id="rId21" Type="http://schemas.openxmlformats.org/officeDocument/2006/relationships/ctrlProp" Target="../ctrlProps/ctrlProp32.xml"/><Relationship Id="rId7" Type="http://schemas.openxmlformats.org/officeDocument/2006/relationships/ctrlProp" Target="../ctrlProps/ctrlProp18.xml"/><Relationship Id="rId12" Type="http://schemas.openxmlformats.org/officeDocument/2006/relationships/ctrlProp" Target="../ctrlProps/ctrlProp23.xml"/><Relationship Id="rId17" Type="http://schemas.openxmlformats.org/officeDocument/2006/relationships/ctrlProp" Target="../ctrlProps/ctrlProp28.xml"/><Relationship Id="rId25" Type="http://schemas.openxmlformats.org/officeDocument/2006/relationships/ctrlProp" Target="../ctrlProps/ctrlProp36.xml"/><Relationship Id="rId2" Type="http://schemas.openxmlformats.org/officeDocument/2006/relationships/drawing" Target="../drawings/drawing2.xml"/><Relationship Id="rId16" Type="http://schemas.openxmlformats.org/officeDocument/2006/relationships/ctrlProp" Target="../ctrlProps/ctrlProp27.xml"/><Relationship Id="rId20" Type="http://schemas.openxmlformats.org/officeDocument/2006/relationships/ctrlProp" Target="../ctrlProps/ctrlProp31.xml"/><Relationship Id="rId1" Type="http://schemas.openxmlformats.org/officeDocument/2006/relationships/printerSettings" Target="../printerSettings/printerSettings1.bin"/><Relationship Id="rId6" Type="http://schemas.openxmlformats.org/officeDocument/2006/relationships/ctrlProp" Target="../ctrlProps/ctrlProp17.xml"/><Relationship Id="rId11" Type="http://schemas.openxmlformats.org/officeDocument/2006/relationships/ctrlProp" Target="../ctrlProps/ctrlProp22.xml"/><Relationship Id="rId24" Type="http://schemas.openxmlformats.org/officeDocument/2006/relationships/ctrlProp" Target="../ctrlProps/ctrlProp35.xml"/><Relationship Id="rId5" Type="http://schemas.openxmlformats.org/officeDocument/2006/relationships/image" Target="../media/image2.emf"/><Relationship Id="rId15" Type="http://schemas.openxmlformats.org/officeDocument/2006/relationships/ctrlProp" Target="../ctrlProps/ctrlProp26.xml"/><Relationship Id="rId23" Type="http://schemas.openxmlformats.org/officeDocument/2006/relationships/ctrlProp" Target="../ctrlProps/ctrlProp34.xml"/><Relationship Id="rId10" Type="http://schemas.openxmlformats.org/officeDocument/2006/relationships/ctrlProp" Target="../ctrlProps/ctrlProp21.xml"/><Relationship Id="rId19" Type="http://schemas.openxmlformats.org/officeDocument/2006/relationships/ctrlProp" Target="../ctrlProps/ctrlProp30.xml"/><Relationship Id="rId4" Type="http://schemas.openxmlformats.org/officeDocument/2006/relationships/control" Target="../activeX/activeX1.xml"/><Relationship Id="rId9" Type="http://schemas.openxmlformats.org/officeDocument/2006/relationships/ctrlProp" Target="../ctrlProps/ctrlProp20.xml"/><Relationship Id="rId14" Type="http://schemas.openxmlformats.org/officeDocument/2006/relationships/ctrlProp" Target="../ctrlProps/ctrlProp25.xml"/><Relationship Id="rId22" Type="http://schemas.openxmlformats.org/officeDocument/2006/relationships/ctrlProp" Target="../ctrlProps/ctrlProp33.xml"/><Relationship Id="rId27" Type="http://schemas.openxmlformats.org/officeDocument/2006/relationships/tableSingleCells" Target="../tables/tableSingleCell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2.xml"/><Relationship Id="rId3" Type="http://schemas.openxmlformats.org/officeDocument/2006/relationships/vmlDrawing" Target="../drawings/vmlDrawing3.vml"/><Relationship Id="rId7" Type="http://schemas.openxmlformats.org/officeDocument/2006/relationships/ctrlProp" Target="../ctrlProps/ctrlProp41.xml"/><Relationship Id="rId2" Type="http://schemas.openxmlformats.org/officeDocument/2006/relationships/drawing" Target="../drawings/drawing5.xml"/><Relationship Id="rId1" Type="http://schemas.openxmlformats.org/officeDocument/2006/relationships/printerSettings" Target="../printerSettings/printerSettings2.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3.xml"/><Relationship Id="rId7" Type="http://schemas.openxmlformats.org/officeDocument/2006/relationships/ctrlProp" Target="../ctrlProps/ctrlProp47.xml"/><Relationship Id="rId2" Type="http://schemas.openxmlformats.org/officeDocument/2006/relationships/vmlDrawing" Target="../drawings/vmlDrawing4.vml"/><Relationship Id="rId1" Type="http://schemas.openxmlformats.org/officeDocument/2006/relationships/drawing" Target="../drawings/drawing7.xml"/><Relationship Id="rId6" Type="http://schemas.openxmlformats.org/officeDocument/2006/relationships/ctrlProp" Target="../ctrlProps/ctrlProp46.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1.xml"/><Relationship Id="rId13" Type="http://schemas.openxmlformats.org/officeDocument/2006/relationships/ctrlProp" Target="../ctrlProps/ctrlProp56.xml"/><Relationship Id="rId18" Type="http://schemas.openxmlformats.org/officeDocument/2006/relationships/ctrlProp" Target="../ctrlProps/ctrlProp61.xml"/><Relationship Id="rId3" Type="http://schemas.openxmlformats.org/officeDocument/2006/relationships/oleObject" Target="../embeddings/oleObject1.bin"/><Relationship Id="rId21" Type="http://schemas.openxmlformats.org/officeDocument/2006/relationships/ctrlProp" Target="../ctrlProps/ctrlProp64.xml"/><Relationship Id="rId7" Type="http://schemas.openxmlformats.org/officeDocument/2006/relationships/ctrlProp" Target="../ctrlProps/ctrlProp50.xml"/><Relationship Id="rId12" Type="http://schemas.openxmlformats.org/officeDocument/2006/relationships/ctrlProp" Target="../ctrlProps/ctrlProp55.xml"/><Relationship Id="rId17" Type="http://schemas.openxmlformats.org/officeDocument/2006/relationships/ctrlProp" Target="../ctrlProps/ctrlProp60.xml"/><Relationship Id="rId2" Type="http://schemas.openxmlformats.org/officeDocument/2006/relationships/vmlDrawing" Target="../drawings/vmlDrawing5.vml"/><Relationship Id="rId16" Type="http://schemas.openxmlformats.org/officeDocument/2006/relationships/ctrlProp" Target="../ctrlProps/ctrlProp59.xml"/><Relationship Id="rId20" Type="http://schemas.openxmlformats.org/officeDocument/2006/relationships/ctrlProp" Target="../ctrlProps/ctrlProp63.xml"/><Relationship Id="rId1" Type="http://schemas.openxmlformats.org/officeDocument/2006/relationships/drawing" Target="../drawings/drawing10.xml"/><Relationship Id="rId6" Type="http://schemas.openxmlformats.org/officeDocument/2006/relationships/ctrlProp" Target="../ctrlProps/ctrlProp49.xml"/><Relationship Id="rId11" Type="http://schemas.openxmlformats.org/officeDocument/2006/relationships/ctrlProp" Target="../ctrlProps/ctrlProp54.xml"/><Relationship Id="rId5" Type="http://schemas.openxmlformats.org/officeDocument/2006/relationships/ctrlProp" Target="../ctrlProps/ctrlProp48.xml"/><Relationship Id="rId15" Type="http://schemas.openxmlformats.org/officeDocument/2006/relationships/ctrlProp" Target="../ctrlProps/ctrlProp58.xml"/><Relationship Id="rId10" Type="http://schemas.openxmlformats.org/officeDocument/2006/relationships/ctrlProp" Target="../ctrlProps/ctrlProp53.xml"/><Relationship Id="rId19" Type="http://schemas.openxmlformats.org/officeDocument/2006/relationships/ctrlProp" Target="../ctrlProps/ctrlProp62.xml"/><Relationship Id="rId4" Type="http://schemas.openxmlformats.org/officeDocument/2006/relationships/image" Target="../media/image5.emf"/><Relationship Id="rId9" Type="http://schemas.openxmlformats.org/officeDocument/2006/relationships/ctrlProp" Target="../ctrlProps/ctrlProp52.xml"/><Relationship Id="rId14" Type="http://schemas.openxmlformats.org/officeDocument/2006/relationships/ctrlProp" Target="../ctrlProps/ctrlProp57.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80E351-AED5-4526-B683-BD650BB70F95}">
  <sheetPr codeName="Sheet2"/>
  <dimension ref="A1:P34"/>
  <sheetViews>
    <sheetView tabSelected="1" workbookViewId="0">
      <selection activeCell="H30" sqref="H30"/>
    </sheetView>
  </sheetViews>
  <sheetFormatPr defaultRowHeight="13.5" x14ac:dyDescent="0.15"/>
  <cols>
    <col min="10" max="10" width="11.125" customWidth="1"/>
    <col min="12" max="12" width="11" customWidth="1"/>
    <col min="13" max="13" width="13" customWidth="1"/>
    <col min="14" max="14" width="12" customWidth="1"/>
    <col min="15" max="15" width="13.5" customWidth="1"/>
  </cols>
  <sheetData>
    <row r="1" spans="1:16" ht="37.5" customHeight="1" x14ac:dyDescent="0.15">
      <c r="A1" s="392" t="s">
        <v>283</v>
      </c>
      <c r="B1" s="392"/>
      <c r="C1" s="392"/>
      <c r="D1" s="392"/>
      <c r="E1" s="392"/>
      <c r="F1" s="392"/>
      <c r="G1" s="392"/>
      <c r="H1" s="392"/>
      <c r="I1" s="392"/>
      <c r="J1" s="392"/>
      <c r="K1" s="392"/>
      <c r="L1" s="392"/>
      <c r="M1" s="392"/>
      <c r="N1" s="392"/>
      <c r="O1" s="395" t="s">
        <v>286</v>
      </c>
      <c r="P1" s="395"/>
    </row>
    <row r="2" spans="1:16" ht="27.75" customHeight="1" x14ac:dyDescent="0.15">
      <c r="A2" s="393" t="s">
        <v>284</v>
      </c>
      <c r="B2" s="393"/>
      <c r="C2" s="393"/>
      <c r="D2" s="393"/>
      <c r="E2" s="393"/>
      <c r="F2" s="393"/>
      <c r="G2" s="393"/>
      <c r="H2" s="393"/>
      <c r="I2" s="393"/>
      <c r="J2" s="393"/>
      <c r="K2" s="393"/>
      <c r="L2" s="393"/>
      <c r="M2" s="393"/>
      <c r="N2" s="393"/>
      <c r="O2" s="1">
        <v>0</v>
      </c>
      <c r="P2" s="1"/>
    </row>
    <row r="3" spans="1:16" ht="30.75" customHeight="1" x14ac:dyDescent="0.15">
      <c r="A3" s="394" t="s">
        <v>285</v>
      </c>
      <c r="B3" s="394"/>
      <c r="C3" s="394"/>
      <c r="D3" s="394"/>
      <c r="E3" s="394"/>
      <c r="F3" s="394"/>
      <c r="G3" s="394"/>
      <c r="H3" s="394"/>
      <c r="I3" s="394"/>
      <c r="J3" s="394"/>
      <c r="K3" s="394"/>
      <c r="L3" s="394"/>
      <c r="M3" s="394"/>
      <c r="N3" s="394"/>
      <c r="O3" s="1"/>
      <c r="P3" s="1"/>
    </row>
    <row r="4" spans="1:16" ht="3" hidden="1" customHeight="1" x14ac:dyDescent="0.15">
      <c r="A4" s="378" t="s">
        <v>287</v>
      </c>
      <c r="B4" s="382"/>
      <c r="C4" s="378" t="s">
        <v>288</v>
      </c>
      <c r="D4" s="382"/>
      <c r="E4" s="378" t="s">
        <v>289</v>
      </c>
      <c r="F4" s="382"/>
      <c r="G4" s="378" t="s">
        <v>290</v>
      </c>
      <c r="H4" s="382"/>
      <c r="I4" s="378" t="s">
        <v>291</v>
      </c>
      <c r="J4" s="382"/>
      <c r="K4" s="378" t="s">
        <v>292</v>
      </c>
      <c r="L4" s="391"/>
      <c r="M4" s="391"/>
      <c r="N4" s="391"/>
      <c r="O4" s="391"/>
      <c r="P4" s="391"/>
    </row>
    <row r="5" spans="1:16" ht="15" customHeight="1" x14ac:dyDescent="0.15">
      <c r="A5" s="400" t="s">
        <v>306</v>
      </c>
      <c r="B5" s="400"/>
      <c r="C5" s="400"/>
      <c r="D5" s="400"/>
      <c r="E5" s="400"/>
      <c r="F5" s="400"/>
      <c r="G5" s="400"/>
      <c r="H5" s="400"/>
      <c r="I5" s="400"/>
      <c r="J5" s="400"/>
      <c r="K5" s="400"/>
      <c r="L5" s="400"/>
      <c r="M5" s="400"/>
      <c r="N5" s="400"/>
      <c r="O5" s="400"/>
      <c r="P5" s="374"/>
    </row>
    <row r="6" spans="1:16" ht="15" customHeight="1" x14ac:dyDescent="0.15">
      <c r="A6" s="400"/>
      <c r="B6" s="400"/>
      <c r="C6" s="400"/>
      <c r="D6" s="400"/>
      <c r="E6" s="400"/>
      <c r="F6" s="400"/>
      <c r="G6" s="400"/>
      <c r="H6" s="400"/>
      <c r="I6" s="400"/>
      <c r="J6" s="400"/>
      <c r="K6" s="400"/>
      <c r="L6" s="400"/>
      <c r="M6" s="400"/>
      <c r="N6" s="400"/>
      <c r="O6" s="400"/>
      <c r="P6" s="374"/>
    </row>
    <row r="7" spans="1:16" ht="15" customHeight="1" x14ac:dyDescent="0.15">
      <c r="A7" s="248"/>
      <c r="B7" s="248"/>
      <c r="C7" s="248"/>
      <c r="D7" s="248"/>
      <c r="E7" s="14"/>
      <c r="F7" s="14"/>
      <c r="G7" s="14"/>
      <c r="H7" s="14"/>
      <c r="I7" s="77"/>
      <c r="J7" s="77"/>
      <c r="K7" s="77"/>
      <c r="L7" s="77"/>
      <c r="M7" s="77"/>
      <c r="N7" s="121"/>
      <c r="O7" s="14"/>
      <c r="P7" s="14"/>
    </row>
    <row r="8" spans="1:16" ht="15" customHeight="1" x14ac:dyDescent="0.15">
      <c r="A8" s="255" t="s">
        <v>274</v>
      </c>
      <c r="B8" s="385">
        <v>2261</v>
      </c>
      <c r="C8" s="368" t="s">
        <v>293</v>
      </c>
      <c r="D8" s="359"/>
      <c r="E8" s="14"/>
      <c r="F8" s="14"/>
      <c r="G8" s="14"/>
      <c r="H8" s="14"/>
      <c r="I8" s="258" t="s">
        <v>232</v>
      </c>
      <c r="J8" s="388">
        <v>0.36</v>
      </c>
      <c r="K8" s="368" t="s">
        <v>298</v>
      </c>
      <c r="L8" s="247"/>
      <c r="M8" s="247"/>
      <c r="N8" s="401" t="s">
        <v>311</v>
      </c>
      <c r="O8" s="401"/>
      <c r="P8" s="14"/>
    </row>
    <row r="9" spans="1:16" ht="15" customHeight="1" x14ac:dyDescent="0.15">
      <c r="A9" s="255" t="s">
        <v>312</v>
      </c>
      <c r="B9" s="360">
        <v>859</v>
      </c>
      <c r="C9" s="368" t="s">
        <v>294</v>
      </c>
      <c r="D9" s="359"/>
      <c r="E9" s="14"/>
      <c r="F9" s="14"/>
      <c r="G9" s="14"/>
      <c r="H9" s="14"/>
      <c r="I9" s="258" t="s">
        <v>233</v>
      </c>
      <c r="J9" s="389">
        <v>0.9</v>
      </c>
      <c r="K9" s="368" t="s">
        <v>309</v>
      </c>
      <c r="L9" s="247"/>
      <c r="M9" s="247"/>
      <c r="N9" s="401"/>
      <c r="O9" s="401"/>
      <c r="P9" s="14"/>
    </row>
    <row r="10" spans="1:16" ht="15" customHeight="1" x14ac:dyDescent="0.15">
      <c r="A10" s="255" t="s">
        <v>275</v>
      </c>
      <c r="B10" s="360">
        <v>2210</v>
      </c>
      <c r="C10" s="368" t="s">
        <v>295</v>
      </c>
      <c r="D10" s="359"/>
      <c r="E10" s="14"/>
      <c r="F10" s="14"/>
      <c r="G10" s="14"/>
      <c r="H10" s="14"/>
      <c r="I10" s="375" t="s">
        <v>278</v>
      </c>
      <c r="J10" s="379">
        <v>1.4339999999999999</v>
      </c>
      <c r="K10" s="377" t="s">
        <v>310</v>
      </c>
      <c r="L10" s="14"/>
      <c r="M10" s="247"/>
      <c r="N10" s="121"/>
      <c r="O10" s="14"/>
      <c r="P10" s="14"/>
    </row>
    <row r="11" spans="1:16" ht="15" customHeight="1" x14ac:dyDescent="0.15">
      <c r="A11" s="71"/>
      <c r="B11" s="361"/>
      <c r="C11" s="67"/>
      <c r="D11" s="67"/>
      <c r="E11" s="14"/>
      <c r="F11" s="14"/>
      <c r="G11" s="14"/>
      <c r="H11" s="14"/>
      <c r="I11" s="258" t="s">
        <v>48</v>
      </c>
      <c r="J11" s="388">
        <v>0.8</v>
      </c>
      <c r="K11" s="368" t="s">
        <v>299</v>
      </c>
      <c r="L11" s="247"/>
      <c r="M11" s="14"/>
      <c r="N11" s="14"/>
      <c r="O11" s="14"/>
      <c r="P11" s="364"/>
    </row>
    <row r="12" spans="1:16" ht="15" customHeight="1" x14ac:dyDescent="0.15">
      <c r="A12" s="67"/>
      <c r="B12" s="398"/>
      <c r="C12" s="398"/>
      <c r="D12" s="398"/>
      <c r="E12" s="398"/>
      <c r="F12" s="398"/>
      <c r="G12" s="67"/>
      <c r="H12" s="14"/>
      <c r="I12" s="67"/>
      <c r="J12" s="79"/>
      <c r="K12" s="70"/>
      <c r="L12" s="70"/>
      <c r="M12" s="67"/>
      <c r="N12" s="121"/>
      <c r="O12" s="14"/>
      <c r="P12" s="364"/>
    </row>
    <row r="13" spans="1:16" ht="15" customHeight="1" x14ac:dyDescent="0.15">
      <c r="A13" s="67"/>
      <c r="B13" s="301"/>
      <c r="C13" s="301"/>
      <c r="D13" s="301"/>
      <c r="E13" s="301"/>
      <c r="F13" s="301"/>
      <c r="G13" s="67"/>
      <c r="H13" s="14"/>
      <c r="I13" s="14"/>
      <c r="J13" s="14"/>
      <c r="K13" s="14"/>
      <c r="L13" s="303"/>
      <c r="M13" s="303"/>
      <c r="N13" s="121"/>
      <c r="O13" s="14"/>
      <c r="P13" s="364"/>
    </row>
    <row r="14" spans="1:16" ht="15" customHeight="1" x14ac:dyDescent="0.15">
      <c r="A14" s="255" t="s">
        <v>247</v>
      </c>
      <c r="B14" s="80">
        <v>2262.8200000000002</v>
      </c>
      <c r="C14" s="370" t="s">
        <v>296</v>
      </c>
      <c r="D14" s="67"/>
      <c r="E14" s="67"/>
      <c r="F14" s="67"/>
      <c r="G14" s="67"/>
      <c r="H14" s="14"/>
      <c r="I14" s="255" t="s">
        <v>276</v>
      </c>
      <c r="J14" s="366">
        <v>2</v>
      </c>
      <c r="K14" s="370" t="s">
        <v>300</v>
      </c>
      <c r="L14" s="303"/>
      <c r="M14" s="303"/>
      <c r="N14" s="303"/>
      <c r="O14" s="14"/>
      <c r="P14" s="364"/>
    </row>
    <row r="15" spans="1:16" ht="15" customHeight="1" x14ac:dyDescent="0.15">
      <c r="A15" s="255" t="s">
        <v>241</v>
      </c>
      <c r="B15" s="384">
        <v>5</v>
      </c>
      <c r="C15" s="369" t="s">
        <v>297</v>
      </c>
      <c r="D15" s="259"/>
      <c r="E15" s="259"/>
      <c r="F15" s="70"/>
      <c r="G15" s="70"/>
      <c r="H15" s="14"/>
      <c r="I15" s="255" t="s">
        <v>237</v>
      </c>
      <c r="J15" s="266">
        <v>0.3</v>
      </c>
      <c r="K15" s="370" t="s">
        <v>301</v>
      </c>
      <c r="L15" s="303"/>
      <c r="M15" s="303"/>
      <c r="N15" s="303"/>
      <c r="O15" s="14"/>
      <c r="P15" s="14"/>
    </row>
    <row r="16" spans="1:16" ht="15" customHeight="1" x14ac:dyDescent="0.15">
      <c r="A16" s="255"/>
      <c r="B16" s="363"/>
      <c r="C16" s="358"/>
      <c r="D16" s="259"/>
      <c r="E16" s="259"/>
      <c r="F16" s="70"/>
      <c r="G16" s="70"/>
      <c r="H16" s="14"/>
      <c r="I16" s="255" t="s">
        <v>238</v>
      </c>
      <c r="J16" s="367">
        <v>3.8000000000000002E-4</v>
      </c>
      <c r="K16" s="370" t="s">
        <v>302</v>
      </c>
      <c r="L16" s="14"/>
      <c r="M16" s="14"/>
      <c r="N16" s="14"/>
      <c r="O16" s="14"/>
      <c r="P16" s="14"/>
    </row>
    <row r="17" spans="1:16" ht="15" customHeight="1" x14ac:dyDescent="0.15">
      <c r="A17" s="301"/>
      <c r="B17" s="301"/>
      <c r="C17" s="301"/>
      <c r="D17" s="301"/>
      <c r="E17" s="301"/>
      <c r="F17" s="121"/>
      <c r="G17" s="14"/>
      <c r="H17" s="14"/>
      <c r="I17" s="281"/>
      <c r="J17" s="282"/>
      <c r="K17" s="365"/>
      <c r="L17" s="251"/>
      <c r="M17" s="251"/>
      <c r="N17" s="249"/>
      <c r="O17" s="70"/>
      <c r="P17" s="14"/>
    </row>
    <row r="18" spans="1:16" ht="15" customHeight="1" x14ac:dyDescent="0.25">
      <c r="A18" s="396" t="s">
        <v>307</v>
      </c>
      <c r="B18" s="396"/>
      <c r="C18" s="255" t="s">
        <v>251</v>
      </c>
      <c r="D18" s="255" t="s">
        <v>252</v>
      </c>
      <c r="E18" s="255" t="s">
        <v>313</v>
      </c>
      <c r="F18" s="121"/>
      <c r="G18" s="14"/>
      <c r="H18" s="14"/>
      <c r="I18" s="304" t="s">
        <v>279</v>
      </c>
      <c r="J18" s="280">
        <v>13</v>
      </c>
      <c r="K18" s="371" t="s">
        <v>303</v>
      </c>
      <c r="L18" s="304"/>
      <c r="M18" s="390"/>
      <c r="N18" s="283"/>
      <c r="O18" s="70"/>
      <c r="P18" s="14"/>
    </row>
    <row r="19" spans="1:16" ht="15" customHeight="1" x14ac:dyDescent="0.15">
      <c r="A19" s="396"/>
      <c r="B19" s="396"/>
      <c r="C19" s="366">
        <v>2208.41</v>
      </c>
      <c r="D19" s="366">
        <v>2230.41</v>
      </c>
      <c r="E19" s="366">
        <v>2260.41</v>
      </c>
      <c r="F19" s="121"/>
      <c r="G19" s="14"/>
      <c r="H19" s="14"/>
      <c r="I19" s="383" t="s">
        <v>314</v>
      </c>
      <c r="J19" s="260">
        <v>37</v>
      </c>
      <c r="K19" s="372" t="s">
        <v>304</v>
      </c>
      <c r="L19" s="255"/>
      <c r="M19" s="357"/>
      <c r="N19" s="283"/>
      <c r="O19" s="70"/>
      <c r="P19" s="14"/>
    </row>
    <row r="20" spans="1:16" ht="15" customHeight="1" x14ac:dyDescent="0.15">
      <c r="A20" s="396" t="s">
        <v>308</v>
      </c>
      <c r="B20" s="397"/>
      <c r="C20" s="255" t="s">
        <v>259</v>
      </c>
      <c r="D20" s="255" t="s">
        <v>260</v>
      </c>
      <c r="E20" s="255" t="s">
        <v>261</v>
      </c>
      <c r="F20" s="121"/>
      <c r="G20" s="14"/>
      <c r="H20" s="364"/>
      <c r="I20" s="255" t="s">
        <v>271</v>
      </c>
      <c r="J20" s="265">
        <v>18.5</v>
      </c>
      <c r="K20" s="372" t="s">
        <v>305</v>
      </c>
      <c r="L20" s="255"/>
      <c r="M20" s="357"/>
      <c r="N20" s="354"/>
      <c r="O20" s="70"/>
      <c r="P20" s="14"/>
    </row>
    <row r="21" spans="1:16" ht="12" customHeight="1" x14ac:dyDescent="0.15">
      <c r="A21" s="397"/>
      <c r="B21" s="397"/>
      <c r="C21" s="366">
        <v>37</v>
      </c>
      <c r="D21" s="366">
        <v>659</v>
      </c>
      <c r="E21" s="366">
        <v>1989</v>
      </c>
      <c r="F21" s="121"/>
      <c r="G21" s="14"/>
      <c r="H21" s="364">
        <v>5</v>
      </c>
      <c r="I21" s="256" t="s">
        <v>317</v>
      </c>
      <c r="J21" s="356">
        <v>2210</v>
      </c>
      <c r="K21" s="372" t="s">
        <v>334</v>
      </c>
      <c r="L21" s="251"/>
      <c r="M21" s="251"/>
      <c r="N21" s="250"/>
      <c r="O21" s="70"/>
      <c r="P21" s="14"/>
    </row>
    <row r="22" spans="1:16" ht="15" customHeight="1" x14ac:dyDescent="0.15">
      <c r="A22" s="362"/>
      <c r="B22" s="362"/>
      <c r="C22" s="362"/>
      <c r="D22" s="362"/>
      <c r="E22" s="362"/>
      <c r="F22" s="121"/>
      <c r="G22" s="14"/>
      <c r="H22" s="364"/>
      <c r="I22" s="255" t="s">
        <v>280</v>
      </c>
      <c r="J22" s="356">
        <v>119</v>
      </c>
      <c r="K22" s="386" t="s">
        <v>355</v>
      </c>
      <c r="L22" s="252"/>
      <c r="M22" s="252"/>
      <c r="N22" s="250"/>
      <c r="O22" s="70"/>
      <c r="P22" s="14"/>
    </row>
    <row r="23" spans="1:16" ht="15" customHeight="1" x14ac:dyDescent="0.15">
      <c r="A23" s="14"/>
      <c r="B23" s="14"/>
      <c r="C23" s="14"/>
      <c r="D23" s="14"/>
      <c r="E23" s="14"/>
      <c r="F23" s="14"/>
      <c r="G23" s="14"/>
      <c r="H23" s="14"/>
      <c r="I23" s="14"/>
      <c r="J23" s="14"/>
      <c r="K23" s="14"/>
      <c r="L23" s="14"/>
      <c r="M23" s="14"/>
      <c r="N23" s="14"/>
      <c r="O23" s="14"/>
      <c r="P23" s="14"/>
    </row>
    <row r="24" spans="1:16" ht="15" customHeight="1" x14ac:dyDescent="0.15">
      <c r="A24" s="14"/>
      <c r="B24" s="14"/>
      <c r="C24" s="14"/>
      <c r="D24" s="14"/>
      <c r="E24" s="14"/>
      <c r="F24" s="14"/>
      <c r="G24" s="14"/>
      <c r="H24" s="14"/>
      <c r="I24" s="14"/>
      <c r="J24" s="14"/>
      <c r="K24" s="14"/>
      <c r="L24" s="14"/>
      <c r="M24" s="14"/>
      <c r="N24" s="14"/>
      <c r="O24" s="14"/>
      <c r="P24" s="14"/>
    </row>
    <row r="25" spans="1:16" ht="15" customHeight="1" x14ac:dyDescent="0.15">
      <c r="A25" s="14"/>
      <c r="B25" s="14"/>
      <c r="C25" s="14"/>
      <c r="D25" s="14"/>
      <c r="E25" s="14"/>
      <c r="F25" s="14"/>
      <c r="G25" s="14"/>
      <c r="H25" s="14"/>
      <c r="I25" s="14"/>
      <c r="J25" s="14"/>
      <c r="K25" s="14"/>
      <c r="L25" s="14"/>
      <c r="M25" s="14"/>
      <c r="N25" s="14"/>
      <c r="O25" s="14"/>
      <c r="P25" s="14"/>
    </row>
    <row r="26" spans="1:16" ht="15" customHeight="1" x14ac:dyDescent="0.15">
      <c r="A26" s="14"/>
      <c r="B26" s="14"/>
      <c r="C26" s="14"/>
      <c r="D26" s="14"/>
      <c r="E26" s="14"/>
      <c r="F26" s="14"/>
      <c r="G26" s="14"/>
      <c r="H26" s="14"/>
      <c r="I26" s="256"/>
      <c r="J26" s="14"/>
      <c r="K26" s="14"/>
      <c r="L26" s="14"/>
      <c r="M26" s="14"/>
      <c r="N26" s="14"/>
      <c r="O26" s="14"/>
      <c r="P26" s="14"/>
    </row>
    <row r="27" spans="1:16" ht="15" customHeight="1" x14ac:dyDescent="0.15">
      <c r="A27" s="14"/>
      <c r="B27" s="14"/>
      <c r="C27" s="14"/>
      <c r="D27" s="14"/>
      <c r="E27" s="14"/>
      <c r="F27" s="14"/>
      <c r="G27" s="14"/>
      <c r="H27" s="14"/>
      <c r="I27" s="14"/>
      <c r="J27" s="14"/>
      <c r="K27" s="14"/>
      <c r="L27" s="14"/>
      <c r="M27" s="14"/>
      <c r="N27" s="14"/>
      <c r="O27" s="14"/>
      <c r="P27" s="14"/>
    </row>
    <row r="28" spans="1:16" ht="15" customHeight="1" x14ac:dyDescent="0.15">
      <c r="A28" s="14"/>
      <c r="B28" s="14"/>
      <c r="C28" s="14"/>
      <c r="D28" s="14"/>
      <c r="E28" s="14"/>
      <c r="F28" s="14"/>
      <c r="G28" s="14"/>
      <c r="H28" s="14"/>
      <c r="I28" s="14"/>
      <c r="J28" s="14"/>
      <c r="K28" s="14"/>
      <c r="L28" s="14"/>
      <c r="M28" s="14"/>
      <c r="N28" s="14"/>
      <c r="O28" s="14"/>
      <c r="P28" s="14"/>
    </row>
    <row r="29" spans="1:16" ht="15" customHeight="1" x14ac:dyDescent="0.15">
      <c r="A29" s="14"/>
      <c r="B29" s="14"/>
      <c r="C29" s="14"/>
      <c r="D29" s="14"/>
      <c r="E29" s="14"/>
      <c r="F29" s="14"/>
      <c r="G29" s="14"/>
      <c r="H29" s="14"/>
      <c r="I29" s="14"/>
      <c r="J29" s="399"/>
      <c r="K29" s="399"/>
      <c r="L29" s="14"/>
      <c r="M29" s="14"/>
      <c r="N29" s="14"/>
      <c r="O29" s="14"/>
      <c r="P29" s="14"/>
    </row>
    <row r="30" spans="1:16" ht="15" customHeight="1" x14ac:dyDescent="0.15">
      <c r="A30" s="14"/>
      <c r="B30" s="14"/>
      <c r="C30" s="14"/>
      <c r="D30" s="14"/>
      <c r="E30" s="14"/>
      <c r="F30" s="14"/>
      <c r="G30" s="14"/>
      <c r="H30" s="14"/>
      <c r="I30" s="14"/>
      <c r="J30" s="399"/>
      <c r="K30" s="399"/>
      <c r="L30" s="14"/>
      <c r="M30" s="14"/>
      <c r="N30" s="14"/>
      <c r="O30" s="14"/>
      <c r="P30" s="14"/>
    </row>
    <row r="31" spans="1:16" ht="15" customHeight="1" x14ac:dyDescent="0.15">
      <c r="A31" s="14"/>
      <c r="B31" s="14"/>
      <c r="C31" s="14"/>
      <c r="D31" s="14"/>
      <c r="E31" s="14"/>
      <c r="F31" s="14"/>
      <c r="G31" s="14"/>
      <c r="H31" s="14"/>
      <c r="I31" s="14"/>
      <c r="J31" s="14"/>
      <c r="K31" s="14"/>
      <c r="L31" s="14"/>
      <c r="M31" s="14"/>
      <c r="N31" s="14"/>
      <c r="O31" s="14"/>
      <c r="P31" s="14"/>
    </row>
    <row r="32" spans="1:16" ht="15" customHeight="1" x14ac:dyDescent="0.15">
      <c r="A32" s="14"/>
      <c r="B32" s="14"/>
      <c r="C32" s="14"/>
      <c r="D32" s="14"/>
      <c r="E32" s="14"/>
      <c r="F32" s="14"/>
      <c r="G32" s="14"/>
      <c r="H32" s="14"/>
      <c r="I32" s="14"/>
      <c r="J32" s="14"/>
      <c r="K32" s="14"/>
      <c r="L32" s="14"/>
      <c r="M32" s="14"/>
      <c r="N32" s="14"/>
      <c r="O32" s="14"/>
      <c r="P32" s="14"/>
    </row>
    <row r="33" spans="1:16" ht="15" customHeight="1" x14ac:dyDescent="0.15">
      <c r="A33" s="14"/>
      <c r="B33" s="14"/>
      <c r="C33" s="14"/>
      <c r="D33" s="14"/>
      <c r="E33" s="14"/>
      <c r="F33" s="14"/>
      <c r="G33" s="14"/>
      <c r="H33" s="14"/>
      <c r="I33" s="14"/>
      <c r="J33" s="14"/>
      <c r="K33" s="14"/>
      <c r="L33" s="14"/>
      <c r="M33" s="14"/>
      <c r="N33" s="14"/>
      <c r="O33" s="14"/>
      <c r="P33" s="14"/>
    </row>
    <row r="34" spans="1:16" ht="15" customHeight="1" x14ac:dyDescent="0.15"/>
  </sheetData>
  <mergeCells count="11">
    <mergeCell ref="A20:B21"/>
    <mergeCell ref="B12:F12"/>
    <mergeCell ref="A18:B19"/>
    <mergeCell ref="J29:K30"/>
    <mergeCell ref="A5:O6"/>
    <mergeCell ref="N8:O9"/>
    <mergeCell ref="L4:P4"/>
    <mergeCell ref="A1:N1"/>
    <mergeCell ref="A2:N2"/>
    <mergeCell ref="A3:N3"/>
    <mergeCell ref="O1:P1"/>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4" r:id="rId3" name="Group box 1011">
              <controlPr defaultSize="0" autoFill="0" autoPict="0">
                <anchor moveWithCells="1">
                  <from>
                    <xdr:col>0</xdr:col>
                    <xdr:colOff>104775</xdr:colOff>
                    <xdr:row>6</xdr:row>
                    <xdr:rowOff>85725</xdr:rowOff>
                  </from>
                  <to>
                    <xdr:col>7</xdr:col>
                    <xdr:colOff>619125</xdr:colOff>
                    <xdr:row>10</xdr:row>
                    <xdr:rowOff>76200</xdr:rowOff>
                  </to>
                </anchor>
              </controlPr>
            </control>
          </mc:Choice>
        </mc:AlternateContent>
        <mc:AlternateContent xmlns:mc="http://schemas.openxmlformats.org/markup-compatibility/2006">
          <mc:Choice Requires="x14">
            <control shapeId="23555" r:id="rId4" name="Group box 1033">
              <controlPr defaultSize="0" autoFill="0" autoPict="0">
                <anchor moveWithCells="1">
                  <from>
                    <xdr:col>0</xdr:col>
                    <xdr:colOff>95250</xdr:colOff>
                    <xdr:row>16</xdr:row>
                    <xdr:rowOff>19050</xdr:rowOff>
                  </from>
                  <to>
                    <xdr:col>7</xdr:col>
                    <xdr:colOff>600075</xdr:colOff>
                    <xdr:row>22</xdr:row>
                    <xdr:rowOff>123825</xdr:rowOff>
                  </to>
                </anchor>
              </controlPr>
            </control>
          </mc:Choice>
        </mc:AlternateContent>
        <mc:AlternateContent xmlns:mc="http://schemas.openxmlformats.org/markup-compatibility/2006">
          <mc:Choice Requires="x14">
            <control shapeId="23559" r:id="rId5" name="Group box 1044">
              <controlPr defaultSize="0" autoFill="0" autoPict="0">
                <anchor moveWithCells="1">
                  <from>
                    <xdr:col>8</xdr:col>
                    <xdr:colOff>142875</xdr:colOff>
                    <xdr:row>12</xdr:row>
                    <xdr:rowOff>57150</xdr:rowOff>
                  </from>
                  <to>
                    <xdr:col>15</xdr:col>
                    <xdr:colOff>152400</xdr:colOff>
                    <xdr:row>16</xdr:row>
                    <xdr:rowOff>38100</xdr:rowOff>
                  </to>
                </anchor>
              </controlPr>
            </control>
          </mc:Choice>
        </mc:AlternateContent>
        <mc:AlternateContent xmlns:mc="http://schemas.openxmlformats.org/markup-compatibility/2006">
          <mc:Choice Requires="x14">
            <control shapeId="23562" r:id="rId6" name="Group box 1022">
              <controlPr defaultSize="0" autoFill="0" autoPict="0">
                <anchor moveWithCells="1">
                  <from>
                    <xdr:col>0</xdr:col>
                    <xdr:colOff>104775</xdr:colOff>
                    <xdr:row>10</xdr:row>
                    <xdr:rowOff>171450</xdr:rowOff>
                  </from>
                  <to>
                    <xdr:col>7</xdr:col>
                    <xdr:colOff>628650</xdr:colOff>
                    <xdr:row>15</xdr:row>
                    <xdr:rowOff>95250</xdr:rowOff>
                  </to>
                </anchor>
              </controlPr>
            </control>
          </mc:Choice>
        </mc:AlternateContent>
        <mc:AlternateContent xmlns:mc="http://schemas.openxmlformats.org/markup-compatibility/2006">
          <mc:Choice Requires="x14">
            <control shapeId="23563" r:id="rId7" name="Group Box 11">
              <controlPr defaultSize="0" autoFill="0" autoPict="0">
                <anchor moveWithCells="1">
                  <from>
                    <xdr:col>8</xdr:col>
                    <xdr:colOff>142875</xdr:colOff>
                    <xdr:row>16</xdr:row>
                    <xdr:rowOff>95250</xdr:rowOff>
                  </from>
                  <to>
                    <xdr:col>15</xdr:col>
                    <xdr:colOff>171450</xdr:colOff>
                    <xdr:row>22</xdr:row>
                    <xdr:rowOff>95250</xdr:rowOff>
                  </to>
                </anchor>
              </controlPr>
            </control>
          </mc:Choice>
        </mc:AlternateContent>
        <mc:AlternateContent xmlns:mc="http://schemas.openxmlformats.org/markup-compatibility/2006">
          <mc:Choice Requires="x14">
            <control shapeId="23566" r:id="rId8" name="Group Box 14">
              <controlPr defaultSize="0" autoFill="0" autoPict="0">
                <anchor moveWithCells="1">
                  <from>
                    <xdr:col>0</xdr:col>
                    <xdr:colOff>38100</xdr:colOff>
                    <xdr:row>4</xdr:row>
                    <xdr:rowOff>47625</xdr:rowOff>
                  </from>
                  <to>
                    <xdr:col>15</xdr:col>
                    <xdr:colOff>333375</xdr:colOff>
                    <xdr:row>23</xdr:row>
                    <xdr:rowOff>38100</xdr:rowOff>
                  </to>
                </anchor>
              </controlPr>
            </control>
          </mc:Choice>
        </mc:AlternateContent>
        <mc:AlternateContent xmlns:mc="http://schemas.openxmlformats.org/markup-compatibility/2006">
          <mc:Choice Requires="x14">
            <control shapeId="23569" r:id="rId9" name="Button 1022">
              <controlPr defaultSize="0" print="0" autoFill="0" autoPict="0" macro="[0]!Calculate_Click">
                <anchor moveWithCells="1" sizeWithCells="1">
                  <from>
                    <xdr:col>10</xdr:col>
                    <xdr:colOff>228600</xdr:colOff>
                    <xdr:row>25</xdr:row>
                    <xdr:rowOff>28575</xdr:rowOff>
                  </from>
                  <to>
                    <xdr:col>12</xdr:col>
                    <xdr:colOff>200025</xdr:colOff>
                    <xdr:row>28</xdr:row>
                    <xdr:rowOff>123825</xdr:rowOff>
                  </to>
                </anchor>
              </controlPr>
            </control>
          </mc:Choice>
        </mc:AlternateContent>
        <mc:AlternateContent xmlns:mc="http://schemas.openxmlformats.org/markup-compatibility/2006">
          <mc:Choice Requires="x14">
            <control shapeId="23571" r:id="rId10" name="Button 1011">
              <controlPr defaultSize="0" print="0" autoFill="0" autoPict="0" macro="[0]!Switchlgg222">
                <anchor moveWithCells="1" sizeWithCells="1">
                  <from>
                    <xdr:col>14</xdr:col>
                    <xdr:colOff>247650</xdr:colOff>
                    <xdr:row>0</xdr:row>
                    <xdr:rowOff>447675</xdr:rowOff>
                  </from>
                  <to>
                    <xdr:col>15</xdr:col>
                    <xdr:colOff>571500</xdr:colOff>
                    <xdr:row>2</xdr:row>
                    <xdr:rowOff>152400</xdr:rowOff>
                  </to>
                </anchor>
              </controlPr>
            </control>
          </mc:Choice>
        </mc:AlternateContent>
        <mc:AlternateContent xmlns:mc="http://schemas.openxmlformats.org/markup-compatibility/2006">
          <mc:Choice Requires="x14">
            <control shapeId="23572" r:id="rId11" name="Option button 1011">
              <controlPr defaultSize="0" autoFill="0" autoLine="0" autoPict="0" macro="[0]!B_Manually">
                <anchor moveWithCells="1">
                  <from>
                    <xdr:col>0</xdr:col>
                    <xdr:colOff>419100</xdr:colOff>
                    <xdr:row>11</xdr:row>
                    <xdr:rowOff>95250</xdr:rowOff>
                  </from>
                  <to>
                    <xdr:col>2</xdr:col>
                    <xdr:colOff>180975</xdr:colOff>
                    <xdr:row>12</xdr:row>
                    <xdr:rowOff>180975</xdr:rowOff>
                  </to>
                </anchor>
              </controlPr>
            </control>
          </mc:Choice>
        </mc:AlternateContent>
        <mc:AlternateContent xmlns:mc="http://schemas.openxmlformats.org/markup-compatibility/2006">
          <mc:Choice Requires="x14">
            <control shapeId="23573" r:id="rId12" name="Option button 1022">
              <controlPr defaultSize="0" autoFill="0" autoLine="0" autoPict="0" macro="[0]!B_Default">
                <anchor moveWithCells="1">
                  <from>
                    <xdr:col>2</xdr:col>
                    <xdr:colOff>57150</xdr:colOff>
                    <xdr:row>11</xdr:row>
                    <xdr:rowOff>85725</xdr:rowOff>
                  </from>
                  <to>
                    <xdr:col>5</xdr:col>
                    <xdr:colOff>152400</xdr:colOff>
                    <xdr:row>12</xdr:row>
                    <xdr:rowOff>171450</xdr:rowOff>
                  </to>
                </anchor>
              </controlPr>
            </control>
          </mc:Choice>
        </mc:AlternateContent>
        <mc:AlternateContent xmlns:mc="http://schemas.openxmlformats.org/markup-compatibility/2006">
          <mc:Choice Requires="x14">
            <control shapeId="23575" r:id="rId13" name="Option button 1033">
              <controlPr defaultSize="0" autoFill="0" autoLine="0" autoPict="0" macro="[0]!beta_Manually">
                <anchor moveWithCells="1">
                  <from>
                    <xdr:col>12</xdr:col>
                    <xdr:colOff>314325</xdr:colOff>
                    <xdr:row>20</xdr:row>
                    <xdr:rowOff>114300</xdr:rowOff>
                  </from>
                  <to>
                    <xdr:col>13</xdr:col>
                    <xdr:colOff>476250</xdr:colOff>
                    <xdr:row>22</xdr:row>
                    <xdr:rowOff>47625</xdr:rowOff>
                  </to>
                </anchor>
              </controlPr>
            </control>
          </mc:Choice>
        </mc:AlternateContent>
        <mc:AlternateContent xmlns:mc="http://schemas.openxmlformats.org/markup-compatibility/2006">
          <mc:Choice Requires="x14">
            <control shapeId="23576" r:id="rId14" name="Option button 1044">
              <controlPr defaultSize="0" autoFill="0" autoLine="0" autoPict="0" macro="[0]!beta_Default">
                <anchor moveWithCells="1">
                  <from>
                    <xdr:col>13</xdr:col>
                    <xdr:colOff>533400</xdr:colOff>
                    <xdr:row>20</xdr:row>
                    <xdr:rowOff>85725</xdr:rowOff>
                  </from>
                  <to>
                    <xdr:col>14</xdr:col>
                    <xdr:colOff>800100</xdr:colOff>
                    <xdr:row>22</xdr:row>
                    <xdr:rowOff>19050</xdr:rowOff>
                  </to>
                </anchor>
              </controlPr>
            </control>
          </mc:Choice>
        </mc:AlternateContent>
        <mc:AlternateContent xmlns:mc="http://schemas.openxmlformats.org/markup-compatibility/2006">
          <mc:Choice Requires="x14">
            <control shapeId="23578" r:id="rId15" name="Group Box 1055">
              <controlPr defaultSize="0" autoFill="0" autoPict="0">
                <anchor moveWithCells="1">
                  <from>
                    <xdr:col>8</xdr:col>
                    <xdr:colOff>152400</xdr:colOff>
                    <xdr:row>6</xdr:row>
                    <xdr:rowOff>76200</xdr:rowOff>
                  </from>
                  <to>
                    <xdr:col>15</xdr:col>
                    <xdr:colOff>219075</xdr:colOff>
                    <xdr:row>11</xdr:row>
                    <xdr:rowOff>76200</xdr:rowOff>
                  </to>
                </anchor>
              </controlPr>
            </control>
          </mc:Choice>
        </mc:AlternateContent>
        <mc:AlternateContent xmlns:mc="http://schemas.openxmlformats.org/markup-compatibility/2006">
          <mc:Choice Requires="x14">
            <control shapeId="23590" r:id="rId16" name="Option Button 1055">
              <controlPr defaultSize="0" autoFill="0" autoLine="0" autoPict="0" macro="[0]!mqb_Input">
                <anchor moveWithCells="1">
                  <from>
                    <xdr:col>11</xdr:col>
                    <xdr:colOff>523875</xdr:colOff>
                    <xdr:row>9</xdr:row>
                    <xdr:rowOff>104775</xdr:rowOff>
                  </from>
                  <to>
                    <xdr:col>13</xdr:col>
                    <xdr:colOff>180975</xdr:colOff>
                    <xdr:row>11</xdr:row>
                    <xdr:rowOff>76200</xdr:rowOff>
                  </to>
                </anchor>
              </controlPr>
            </control>
          </mc:Choice>
        </mc:AlternateContent>
        <mc:AlternateContent xmlns:mc="http://schemas.openxmlformats.org/markup-compatibility/2006">
          <mc:Choice Requires="x14">
            <control shapeId="23591" r:id="rId17" name="Option Button 1066">
              <controlPr defaultSize="0" autoFill="0" autoLine="0" autoPict="0" macro="[0]!C_Input">
                <anchor moveWithCells="1">
                  <from>
                    <xdr:col>13</xdr:col>
                    <xdr:colOff>85725</xdr:colOff>
                    <xdr:row>9</xdr:row>
                    <xdr:rowOff>133350</xdr:rowOff>
                  </from>
                  <to>
                    <xdr:col>14</xdr:col>
                    <xdr:colOff>228600</xdr:colOff>
                    <xdr:row>11</xdr:row>
                    <xdr:rowOff>47625</xdr:rowOff>
                  </to>
                </anchor>
              </controlPr>
            </control>
          </mc:Choice>
        </mc:AlternateContent>
        <mc:AlternateContent xmlns:mc="http://schemas.openxmlformats.org/markup-compatibility/2006">
          <mc:Choice Requires="x14">
            <control shapeId="23603" r:id="rId18" name="Option Button 1077">
              <controlPr defaultSize="0" autoFill="0" autoLine="0" autoPict="0" macro="[0]!m_Default">
                <anchor moveWithCells="1">
                  <from>
                    <xdr:col>14</xdr:col>
                    <xdr:colOff>123825</xdr:colOff>
                    <xdr:row>9</xdr:row>
                    <xdr:rowOff>142875</xdr:rowOff>
                  </from>
                  <to>
                    <xdr:col>15</xdr:col>
                    <xdr:colOff>57150</xdr:colOff>
                    <xdr:row>11</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A1001"/>
  <sheetViews>
    <sheetView topLeftCell="A7" zoomScaleNormal="100" workbookViewId="0">
      <selection activeCell="H7" sqref="H7"/>
    </sheetView>
  </sheetViews>
  <sheetFormatPr defaultColWidth="10.5" defaultRowHeight="13.5" x14ac:dyDescent="0.15"/>
  <cols>
    <col min="1" max="1" width="8.875" style="46" customWidth="1"/>
    <col min="2" max="2" width="6.875" style="46" customWidth="1"/>
    <col min="3" max="3" width="12.375" style="46" customWidth="1"/>
    <col min="4" max="4" width="10.5" style="46" bestFit="1" customWidth="1"/>
    <col min="5" max="5" width="11.5" style="46" customWidth="1"/>
    <col min="6" max="6" width="12.125" style="46" customWidth="1"/>
    <col min="7" max="7" width="10.625" style="46" customWidth="1"/>
    <col min="8" max="8" width="9.5" style="46" customWidth="1"/>
    <col min="9" max="9" width="12.25" style="46" customWidth="1"/>
    <col min="10" max="10" width="10.625" style="46" customWidth="1"/>
    <col min="11" max="11" width="8.75" style="46" customWidth="1"/>
    <col min="12" max="12" width="14.125" style="46" customWidth="1"/>
    <col min="13" max="13" width="9.125" style="46" customWidth="1"/>
    <col min="14" max="14" width="7.5" style="46" customWidth="1"/>
    <col min="15" max="15" width="13.875" style="46" customWidth="1"/>
    <col min="16" max="16" width="8.375" style="46" customWidth="1"/>
    <col min="17" max="18" width="8.5" style="8" customWidth="1"/>
    <col min="19" max="20" width="6.5" style="32" customWidth="1"/>
    <col min="21" max="21" width="13.75" style="32" hidden="1" customWidth="1"/>
    <col min="22" max="22" width="12.875" style="32" hidden="1" customWidth="1"/>
    <col min="23" max="23" width="16.125" style="32" hidden="1" customWidth="1"/>
    <col min="24" max="24" width="11.125" style="32" hidden="1" customWidth="1"/>
    <col min="25" max="25" width="10.5" style="32" hidden="1" customWidth="1"/>
    <col min="26" max="26" width="15" style="134" hidden="1" customWidth="1"/>
    <col min="27" max="27" width="12.5" style="32" hidden="1" customWidth="1"/>
    <col min="28" max="28" width="10.5" style="8" hidden="1" customWidth="1"/>
    <col min="29" max="29" width="5.625" style="8" customWidth="1"/>
    <col min="30" max="30" width="6.375" style="8" customWidth="1"/>
    <col min="31" max="31" width="6" style="8" customWidth="1"/>
    <col min="32" max="32" width="7.5" style="8" customWidth="1"/>
    <col min="33" max="33" width="7.75" style="8" customWidth="1"/>
    <col min="34" max="34" width="10" style="8" customWidth="1"/>
    <col min="35" max="35" width="8.25" style="8" customWidth="1"/>
    <col min="36" max="36" width="7.5" style="8" customWidth="1"/>
    <col min="37" max="37" width="11.125" style="8" bestFit="1" customWidth="1"/>
    <col min="38" max="52" width="10.5" style="8"/>
    <col min="53" max="16384" width="10.5" style="32"/>
  </cols>
  <sheetData>
    <row r="1" spans="1:52" ht="39.75" customHeight="1" x14ac:dyDescent="0.15">
      <c r="A1" s="392" t="s">
        <v>318</v>
      </c>
      <c r="B1" s="392"/>
      <c r="C1" s="392"/>
      <c r="D1" s="392"/>
      <c r="E1" s="392"/>
      <c r="F1" s="392"/>
      <c r="G1" s="392"/>
      <c r="H1" s="392"/>
      <c r="I1" s="392"/>
      <c r="J1" s="392"/>
      <c r="K1" s="392"/>
      <c r="L1" s="406" t="s">
        <v>320</v>
      </c>
      <c r="M1" s="407"/>
      <c r="N1" s="305"/>
      <c r="O1" s="355"/>
      <c r="P1" s="305"/>
      <c r="Q1" s="305"/>
      <c r="R1" s="305"/>
      <c r="S1" s="305"/>
      <c r="T1" s="305"/>
      <c r="U1" s="305"/>
      <c r="V1" s="305"/>
      <c r="W1" s="305"/>
      <c r="X1" s="305"/>
      <c r="Y1" s="305"/>
      <c r="Z1" s="88"/>
      <c r="AA1" s="69"/>
      <c r="AB1" s="69"/>
      <c r="AC1" s="69"/>
      <c r="AD1" s="69"/>
      <c r="AE1" s="69"/>
      <c r="AF1" s="69"/>
      <c r="AG1" s="69"/>
      <c r="AH1" s="69"/>
      <c r="AI1" s="69"/>
      <c r="AJ1" s="69"/>
    </row>
    <row r="2" spans="1:52" s="311" customFormat="1" ht="22.5" customHeight="1" x14ac:dyDescent="0.15">
      <c r="A2" s="393" t="s">
        <v>319</v>
      </c>
      <c r="B2" s="393"/>
      <c r="C2" s="393"/>
      <c r="D2" s="393"/>
      <c r="E2" s="393"/>
      <c r="F2" s="393"/>
      <c r="G2" s="393"/>
      <c r="H2" s="393"/>
      <c r="I2" s="393"/>
      <c r="J2" s="393"/>
      <c r="K2" s="393"/>
      <c r="L2" s="306">
        <v>1</v>
      </c>
      <c r="M2" s="306"/>
      <c r="N2" s="307"/>
      <c r="O2" s="307"/>
      <c r="P2" s="307"/>
      <c r="Q2" s="307"/>
      <c r="R2" s="307"/>
      <c r="S2" s="307"/>
      <c r="T2" s="307"/>
      <c r="U2" s="307"/>
      <c r="V2" s="307"/>
      <c r="W2" s="307"/>
      <c r="X2" s="307"/>
      <c r="Y2" s="307"/>
      <c r="Z2" s="308"/>
      <c r="AA2" s="309"/>
      <c r="AB2" s="309"/>
      <c r="AC2" s="309"/>
      <c r="AD2" s="309"/>
      <c r="AE2" s="309"/>
      <c r="AF2" s="309"/>
      <c r="AG2" s="309"/>
      <c r="AH2" s="309"/>
      <c r="AI2" s="309"/>
      <c r="AJ2" s="309"/>
      <c r="AK2" s="310"/>
      <c r="AL2" s="310"/>
      <c r="AM2" s="310"/>
      <c r="AN2" s="310"/>
      <c r="AO2" s="310"/>
      <c r="AP2" s="310"/>
      <c r="AQ2" s="310"/>
      <c r="AR2" s="310"/>
      <c r="AS2" s="310"/>
      <c r="AT2" s="310"/>
      <c r="AU2" s="310"/>
      <c r="AV2" s="310"/>
      <c r="AW2" s="310"/>
      <c r="AX2" s="310"/>
      <c r="AY2" s="310"/>
      <c r="AZ2" s="310"/>
    </row>
    <row r="3" spans="1:52" ht="33" customHeight="1" x14ac:dyDescent="0.15">
      <c r="A3" s="394" t="s">
        <v>336</v>
      </c>
      <c r="B3" s="394"/>
      <c r="C3" s="394"/>
      <c r="D3" s="394"/>
      <c r="E3" s="394"/>
      <c r="F3" s="394"/>
      <c r="G3" s="394"/>
      <c r="H3" s="394"/>
      <c r="I3" s="394"/>
      <c r="J3" s="394"/>
      <c r="K3" s="394"/>
      <c r="L3" s="312"/>
      <c r="M3" s="312"/>
      <c r="N3" s="313"/>
      <c r="O3" s="344"/>
      <c r="P3" s="346"/>
      <c r="Q3" s="313"/>
      <c r="R3" s="313"/>
      <c r="S3" s="313"/>
      <c r="T3" s="313"/>
      <c r="U3" s="313"/>
      <c r="V3" s="313"/>
      <c r="W3" s="313"/>
      <c r="X3" s="313"/>
      <c r="Y3" s="313"/>
      <c r="Z3" s="88"/>
      <c r="AA3" s="69"/>
      <c r="AB3" s="69"/>
      <c r="AC3" s="69"/>
      <c r="AD3" s="69"/>
      <c r="AE3" s="69"/>
      <c r="AF3" s="69"/>
      <c r="AG3" s="69"/>
      <c r="AH3" s="69"/>
      <c r="AI3" s="69"/>
      <c r="AJ3" s="69"/>
    </row>
    <row r="4" spans="1:52" ht="35.25" customHeight="1" x14ac:dyDescent="0.15">
      <c r="A4" s="373" t="s">
        <v>321</v>
      </c>
      <c r="B4" s="353"/>
      <c r="C4" s="373" t="s">
        <v>322</v>
      </c>
      <c r="D4" s="353"/>
      <c r="E4" s="373" t="s">
        <v>323</v>
      </c>
      <c r="F4" s="353"/>
      <c r="G4" s="373" t="s">
        <v>324</v>
      </c>
      <c r="H4" s="353"/>
      <c r="I4" s="373" t="s">
        <v>325</v>
      </c>
      <c r="J4" s="353"/>
      <c r="K4" s="373" t="s">
        <v>326</v>
      </c>
      <c r="L4" s="411"/>
      <c r="M4" s="412"/>
      <c r="N4" s="314"/>
      <c r="O4" s="345"/>
      <c r="P4" s="314"/>
      <c r="Q4" s="314"/>
      <c r="R4" s="314"/>
      <c r="S4" s="313"/>
      <c r="T4" s="313"/>
      <c r="U4" s="313"/>
      <c r="V4" s="313"/>
      <c r="W4" s="313"/>
      <c r="X4" s="313"/>
      <c r="Y4" s="313"/>
      <c r="Z4" s="88"/>
      <c r="AA4" s="69"/>
      <c r="AB4" s="69"/>
      <c r="AC4" s="69"/>
      <c r="AD4" s="69"/>
      <c r="AE4" s="69"/>
      <c r="AF4" s="69"/>
      <c r="AG4" s="69"/>
      <c r="AH4" s="69"/>
      <c r="AI4" s="69"/>
      <c r="AJ4" s="69"/>
    </row>
    <row r="5" spans="1:52" ht="15" x14ac:dyDescent="0.15">
      <c r="A5" s="248"/>
      <c r="B5" s="248"/>
      <c r="C5" s="248"/>
      <c r="D5" s="248"/>
      <c r="E5" s="248"/>
      <c r="F5" s="248"/>
      <c r="G5" s="67"/>
      <c r="H5" s="398"/>
      <c r="I5" s="398"/>
      <c r="J5" s="398"/>
      <c r="K5" s="398"/>
      <c r="L5" s="398"/>
      <c r="M5" s="67"/>
      <c r="N5" s="404"/>
      <c r="O5" s="404"/>
      <c r="P5" s="404"/>
      <c r="Q5" s="404"/>
      <c r="R5" s="267"/>
      <c r="S5" s="69"/>
      <c r="T5" s="69"/>
      <c r="U5" s="69"/>
      <c r="V5" s="69"/>
      <c r="W5" s="69"/>
      <c r="X5" s="69"/>
      <c r="Y5" s="69"/>
      <c r="Z5" s="88"/>
      <c r="AA5" s="69"/>
      <c r="AB5" s="69"/>
      <c r="AC5" s="69"/>
      <c r="AD5" s="69"/>
      <c r="AE5" s="69"/>
      <c r="AF5" s="69"/>
      <c r="AG5" s="69"/>
      <c r="AH5" s="69"/>
      <c r="AI5" s="69"/>
      <c r="AJ5" s="69"/>
    </row>
    <row r="6" spans="1:52" ht="15" x14ac:dyDescent="0.15">
      <c r="A6" s="257" t="s">
        <v>240</v>
      </c>
      <c r="B6" s="381">
        <v>2261</v>
      </c>
      <c r="C6" s="376" t="s">
        <v>117</v>
      </c>
      <c r="D6" s="247"/>
      <c r="E6" s="247"/>
      <c r="F6" s="247"/>
      <c r="G6" s="67"/>
      <c r="H6" s="405"/>
      <c r="I6" s="405"/>
      <c r="J6" s="405"/>
      <c r="K6" s="405"/>
      <c r="L6" s="405"/>
      <c r="M6" s="67"/>
      <c r="N6" s="403"/>
      <c r="O6" s="403"/>
      <c r="P6" s="403"/>
      <c r="Q6" s="403"/>
      <c r="R6" s="268"/>
      <c r="S6" s="8"/>
      <c r="T6" s="8"/>
      <c r="U6" s="8"/>
      <c r="V6" s="8"/>
      <c r="W6" s="8"/>
      <c r="X6" s="8"/>
      <c r="Y6" s="8"/>
      <c r="Z6" s="89"/>
      <c r="AA6" s="69"/>
      <c r="AB6" s="69"/>
      <c r="AC6" s="69"/>
      <c r="AD6" s="69"/>
      <c r="AE6" s="69"/>
      <c r="AF6" s="69"/>
      <c r="AG6" s="69"/>
      <c r="AH6" s="69"/>
      <c r="AI6" s="69"/>
      <c r="AJ6" s="69"/>
    </row>
    <row r="7" spans="1:52" ht="12.75" customHeight="1" x14ac:dyDescent="0.15">
      <c r="A7" s="257" t="s">
        <v>315</v>
      </c>
      <c r="B7" s="261">
        <v>859</v>
      </c>
      <c r="C7" s="376" t="s">
        <v>327</v>
      </c>
      <c r="D7" s="247"/>
      <c r="E7" s="247"/>
      <c r="F7" s="247"/>
      <c r="G7" s="255" t="s">
        <v>247</v>
      </c>
      <c r="H7" s="80">
        <v>2262.8200000000002</v>
      </c>
      <c r="I7" s="376" t="s">
        <v>328</v>
      </c>
      <c r="J7" s="67"/>
      <c r="K7" s="67"/>
      <c r="L7" s="67"/>
      <c r="M7" s="67"/>
      <c r="N7" s="269"/>
      <c r="O7" s="269"/>
      <c r="P7" s="269"/>
      <c r="Q7" s="269"/>
      <c r="R7" s="270"/>
      <c r="S7" s="8"/>
      <c r="T7" s="8"/>
      <c r="U7" s="8"/>
      <c r="V7" s="8"/>
      <c r="W7" s="8"/>
      <c r="X7" s="8"/>
      <c r="Y7" s="8"/>
      <c r="Z7" s="89"/>
      <c r="AA7" s="69"/>
      <c r="AB7" s="69"/>
      <c r="AC7" s="69"/>
      <c r="AD7" s="69"/>
      <c r="AE7" s="69"/>
      <c r="AF7" s="69"/>
      <c r="AG7" s="69"/>
      <c r="AH7" s="69"/>
      <c r="AI7" s="69"/>
      <c r="AJ7" s="69"/>
    </row>
    <row r="8" spans="1:52" ht="14.25" customHeight="1" x14ac:dyDescent="0.15">
      <c r="A8" s="257" t="s">
        <v>231</v>
      </c>
      <c r="B8" s="261">
        <v>2210</v>
      </c>
      <c r="C8" s="376" t="s">
        <v>144</v>
      </c>
      <c r="D8" s="247"/>
      <c r="E8" s="247"/>
      <c r="F8" s="121"/>
      <c r="G8" s="255" t="s">
        <v>241</v>
      </c>
      <c r="H8" s="380">
        <v>5</v>
      </c>
      <c r="I8" s="376" t="s">
        <v>329</v>
      </c>
      <c r="J8" s="259"/>
      <c r="K8" s="259"/>
      <c r="L8" s="70"/>
      <c r="M8" s="70"/>
      <c r="N8" s="269"/>
      <c r="O8" s="269" t="s">
        <v>110</v>
      </c>
      <c r="P8" s="402"/>
      <c r="Q8" s="269"/>
      <c r="R8" s="69"/>
      <c r="S8" s="69"/>
      <c r="T8" s="69"/>
      <c r="U8" s="69"/>
      <c r="V8" s="69"/>
      <c r="W8" s="69"/>
      <c r="X8" s="69"/>
      <c r="Y8" s="69"/>
      <c r="Z8" s="88"/>
      <c r="AA8" s="69"/>
      <c r="AB8" s="69"/>
      <c r="AC8" s="69"/>
      <c r="AD8" s="69"/>
      <c r="AE8" s="69"/>
      <c r="AF8" s="69"/>
      <c r="AG8" s="69"/>
      <c r="AH8" s="69"/>
      <c r="AI8" s="69"/>
      <c r="AJ8" s="69"/>
    </row>
    <row r="9" spans="1:52" ht="18.75" customHeight="1" x14ac:dyDescent="0.15">
      <c r="A9" s="71"/>
      <c r="B9" s="72"/>
      <c r="C9" s="303"/>
      <c r="D9" s="303"/>
      <c r="E9" s="303"/>
      <c r="F9" s="121"/>
      <c r="G9" s="281"/>
      <c r="H9" s="282"/>
      <c r="I9" s="283"/>
      <c r="J9" s="251"/>
      <c r="K9" s="251"/>
      <c r="L9" s="249"/>
      <c r="M9" s="70"/>
      <c r="N9" s="269"/>
      <c r="O9" s="269" t="s">
        <v>226</v>
      </c>
      <c r="P9" s="402"/>
      <c r="Q9" s="269"/>
      <c r="R9" s="69"/>
      <c r="S9" s="69"/>
      <c r="T9" s="69"/>
      <c r="U9" s="69"/>
      <c r="V9" s="69"/>
      <c r="W9" s="69"/>
      <c r="X9" s="69"/>
      <c r="Y9" s="69"/>
      <c r="Z9" s="88"/>
      <c r="AA9" s="69"/>
      <c r="AB9" s="69"/>
      <c r="AC9" s="69"/>
      <c r="AD9" s="69"/>
      <c r="AE9" s="69"/>
      <c r="AF9" s="69"/>
      <c r="AG9" s="69"/>
      <c r="AH9" s="69"/>
      <c r="AI9" s="69"/>
      <c r="AJ9" s="69"/>
    </row>
    <row r="10" spans="1:52" ht="15.75" customHeight="1" x14ac:dyDescent="0.3">
      <c r="A10" s="301"/>
      <c r="B10" s="301"/>
      <c r="C10" s="301"/>
      <c r="D10" s="301"/>
      <c r="E10" s="301"/>
      <c r="F10" s="121"/>
      <c r="G10" s="304" t="s">
        <v>279</v>
      </c>
      <c r="H10" s="280">
        <v>13</v>
      </c>
      <c r="I10" s="376" t="s">
        <v>353</v>
      </c>
      <c r="J10" s="304" t="s">
        <v>272</v>
      </c>
      <c r="K10" s="347">
        <f>mminter(H12,H10,H11)</f>
        <v>0.24278333333333335</v>
      </c>
      <c r="L10" s="376" t="s">
        <v>347</v>
      </c>
      <c r="M10" s="70"/>
      <c r="N10" s="269">
        <v>5</v>
      </c>
      <c r="O10" s="269" t="s">
        <v>111</v>
      </c>
      <c r="P10" s="269"/>
      <c r="Q10" s="271"/>
      <c r="R10" s="74"/>
      <c r="S10" s="74"/>
      <c r="T10" s="74"/>
      <c r="U10" s="69"/>
      <c r="V10" s="69"/>
      <c r="W10" s="69"/>
      <c r="X10" s="69"/>
      <c r="Y10" s="69"/>
      <c r="Z10" s="88"/>
      <c r="AA10" s="69"/>
      <c r="AB10" s="69"/>
      <c r="AC10" s="69"/>
      <c r="AD10" s="69"/>
      <c r="AE10" s="69"/>
      <c r="AF10" s="69"/>
      <c r="AG10" s="69"/>
      <c r="AH10" s="69"/>
      <c r="AI10" s="69"/>
      <c r="AJ10" s="69"/>
    </row>
    <row r="11" spans="1:52" ht="16.5" x14ac:dyDescent="0.15">
      <c r="A11" s="257" t="s">
        <v>244</v>
      </c>
      <c r="B11" s="262">
        <v>0.30885780885780917</v>
      </c>
      <c r="C11" s="376" t="s">
        <v>337</v>
      </c>
      <c r="D11" s="303"/>
      <c r="E11" s="303"/>
      <c r="F11" s="121"/>
      <c r="G11" s="383" t="s">
        <v>314</v>
      </c>
      <c r="H11" s="260">
        <v>37</v>
      </c>
      <c r="I11" s="376" t="s">
        <v>354</v>
      </c>
      <c r="J11" s="255" t="s">
        <v>273</v>
      </c>
      <c r="K11" s="348">
        <f>mm2inter(H12,H11)</f>
        <v>3.449393998090089E-2</v>
      </c>
      <c r="L11" s="376" t="s">
        <v>348</v>
      </c>
      <c r="M11" s="70"/>
      <c r="N11" s="269"/>
      <c r="O11" s="269" t="s">
        <v>112</v>
      </c>
      <c r="P11" s="269"/>
      <c r="Q11" s="271"/>
      <c r="R11" s="74"/>
      <c r="S11" s="74"/>
      <c r="T11" s="74"/>
      <c r="U11" s="69"/>
      <c r="V11" s="69"/>
      <c r="W11" s="69"/>
      <c r="X11" s="69"/>
      <c r="Y11" s="69"/>
      <c r="Z11" s="88"/>
      <c r="AA11" s="69"/>
      <c r="AB11" s="69"/>
      <c r="AC11" s="69"/>
      <c r="AD11" s="69"/>
      <c r="AE11" s="69"/>
      <c r="AF11" s="69"/>
      <c r="AG11" s="69"/>
      <c r="AH11" s="69"/>
      <c r="AI11" s="69"/>
      <c r="AJ11" s="69"/>
    </row>
    <row r="12" spans="1:52" ht="16.5" x14ac:dyDescent="0.15">
      <c r="A12" s="257" t="s">
        <v>245</v>
      </c>
      <c r="B12" s="262">
        <v>16.282867132867203</v>
      </c>
      <c r="C12" s="376" t="s">
        <v>338</v>
      </c>
      <c r="D12" s="303"/>
      <c r="E12" s="303"/>
      <c r="F12" s="121"/>
      <c r="G12" s="255" t="s">
        <v>271</v>
      </c>
      <c r="H12" s="265">
        <v>18.5</v>
      </c>
      <c r="I12" s="376" t="s">
        <v>341</v>
      </c>
      <c r="J12" s="255" t="s">
        <v>316</v>
      </c>
      <c r="K12" s="260">
        <v>2210</v>
      </c>
      <c r="L12" s="387" t="s">
        <v>335</v>
      </c>
      <c r="M12" s="70"/>
      <c r="N12" s="269"/>
      <c r="O12" s="269" t="s">
        <v>227</v>
      </c>
      <c r="P12" s="269"/>
      <c r="Q12" s="271"/>
      <c r="R12" s="74"/>
      <c r="S12" s="74"/>
      <c r="T12" s="74"/>
      <c r="U12" s="69"/>
      <c r="V12" s="69"/>
      <c r="W12" s="69"/>
      <c r="X12" s="69"/>
      <c r="Y12" s="69"/>
      <c r="Z12" s="88"/>
      <c r="AA12" s="69"/>
      <c r="AB12" s="69"/>
      <c r="AC12" s="69"/>
      <c r="AD12" s="69"/>
      <c r="AE12" s="69"/>
      <c r="AF12" s="69"/>
      <c r="AG12" s="69"/>
      <c r="AH12" s="69"/>
      <c r="AI12" s="69"/>
      <c r="AJ12" s="69"/>
    </row>
    <row r="13" spans="1:52" ht="17.25" customHeight="1" x14ac:dyDescent="0.15">
      <c r="A13" s="257" t="s">
        <v>246</v>
      </c>
      <c r="B13" s="262">
        <v>-121.78383857808598</v>
      </c>
      <c r="C13" s="376" t="s">
        <v>339</v>
      </c>
      <c r="D13" s="303"/>
      <c r="E13" s="303"/>
      <c r="F13" s="121"/>
      <c r="G13" s="255" t="s">
        <v>280</v>
      </c>
      <c r="H13" s="356">
        <v>119</v>
      </c>
      <c r="I13" s="376" t="s">
        <v>349</v>
      </c>
      <c r="J13" s="251"/>
      <c r="K13" s="251"/>
      <c r="L13" s="250"/>
      <c r="M13" s="70"/>
      <c r="N13" s="269"/>
      <c r="O13" s="269" t="s">
        <v>113</v>
      </c>
      <c r="P13" s="269"/>
      <c r="Q13" s="271"/>
      <c r="R13" s="74"/>
      <c r="S13" s="74"/>
      <c r="T13" s="74"/>
      <c r="U13" s="69"/>
      <c r="V13" s="69"/>
      <c r="W13" s="69"/>
      <c r="X13" s="69"/>
      <c r="Y13" s="69"/>
      <c r="Z13" s="88"/>
      <c r="AA13" s="69"/>
      <c r="AB13" s="69"/>
      <c r="AC13" s="69"/>
      <c r="AD13" s="69"/>
      <c r="AE13" s="69"/>
      <c r="AF13" s="69"/>
      <c r="AG13" s="69"/>
      <c r="AH13" s="69"/>
      <c r="AI13" s="69"/>
      <c r="AJ13" s="69"/>
    </row>
    <row r="14" spans="1:52" ht="17.25" customHeight="1" x14ac:dyDescent="0.15">
      <c r="A14" s="246" t="s">
        <v>159</v>
      </c>
      <c r="B14" s="246"/>
      <c r="C14" s="246"/>
      <c r="D14" s="246"/>
      <c r="E14" s="246"/>
      <c r="F14" s="121"/>
      <c r="G14" s="121"/>
      <c r="H14" s="121"/>
      <c r="I14" s="121"/>
      <c r="J14" s="252"/>
      <c r="K14" s="252"/>
      <c r="L14" s="250"/>
      <c r="M14" s="70"/>
      <c r="N14" s="269"/>
      <c r="O14" s="269" t="s">
        <v>114</v>
      </c>
      <c r="P14" s="269"/>
      <c r="Q14" s="271"/>
      <c r="R14" s="74"/>
      <c r="S14" s="74"/>
      <c r="T14" s="74"/>
      <c r="U14" s="69"/>
      <c r="V14" s="69"/>
      <c r="W14" s="69"/>
      <c r="X14" s="69"/>
      <c r="Y14" s="69"/>
      <c r="Z14" s="88"/>
      <c r="AA14" s="69"/>
      <c r="AB14" s="69"/>
      <c r="AC14" s="69"/>
      <c r="AD14" s="69"/>
      <c r="AE14" s="69"/>
      <c r="AF14" s="69"/>
      <c r="AG14" s="69"/>
      <c r="AH14" s="69"/>
      <c r="AI14" s="69"/>
      <c r="AJ14" s="69"/>
    </row>
    <row r="15" spans="1:52" ht="19.5" customHeight="1" x14ac:dyDescent="0.15">
      <c r="A15" s="77"/>
      <c r="B15" s="77"/>
      <c r="C15" s="77"/>
      <c r="D15" s="77"/>
      <c r="E15" s="77"/>
      <c r="F15" s="121"/>
      <c r="G15" s="256" t="s">
        <v>242</v>
      </c>
      <c r="H15" s="265">
        <v>5.0000000000000001E-3</v>
      </c>
      <c r="I15" s="376" t="s">
        <v>342</v>
      </c>
      <c r="J15" s="252"/>
      <c r="K15" s="252"/>
      <c r="L15" s="250"/>
      <c r="M15" s="70"/>
      <c r="N15" s="269"/>
      <c r="O15" s="272" t="s">
        <v>225</v>
      </c>
      <c r="P15" s="269"/>
      <c r="Q15" s="271"/>
      <c r="R15" s="74"/>
      <c r="S15" s="74"/>
      <c r="T15" s="74"/>
      <c r="U15" s="69"/>
      <c r="V15" s="69"/>
      <c r="W15" s="69"/>
      <c r="X15" s="69"/>
      <c r="Y15" s="69"/>
      <c r="Z15" s="88"/>
      <c r="AA15" s="69"/>
      <c r="AB15" s="69"/>
      <c r="AC15" s="69"/>
      <c r="AD15" s="69"/>
      <c r="AE15" s="69"/>
      <c r="AF15" s="69"/>
      <c r="AG15" s="69"/>
      <c r="AH15" s="69"/>
      <c r="AI15" s="69"/>
      <c r="AJ15" s="69"/>
    </row>
    <row r="16" spans="1:52" ht="18.75" customHeight="1" x14ac:dyDescent="0.15">
      <c r="A16" s="68"/>
      <c r="B16" s="68"/>
      <c r="C16" s="68"/>
      <c r="D16" s="68"/>
      <c r="E16" s="68"/>
      <c r="F16" s="121"/>
      <c r="G16" s="256" t="s">
        <v>243</v>
      </c>
      <c r="H16" s="265">
        <v>2650</v>
      </c>
      <c r="I16" s="376" t="s">
        <v>343</v>
      </c>
      <c r="J16" s="252"/>
      <c r="K16" s="252"/>
      <c r="L16" s="121"/>
      <c r="M16" s="70"/>
      <c r="N16" s="269"/>
      <c r="O16" s="272" t="s">
        <v>268</v>
      </c>
      <c r="P16" s="269"/>
      <c r="Q16" s="271"/>
      <c r="R16" s="74"/>
      <c r="S16" s="74"/>
      <c r="T16" s="74"/>
      <c r="U16" s="69"/>
      <c r="V16" s="69"/>
      <c r="W16" s="69"/>
      <c r="X16" s="69"/>
      <c r="Y16" s="69"/>
      <c r="Z16" s="88"/>
      <c r="AA16" s="69"/>
      <c r="AB16" s="69"/>
      <c r="AC16" s="69"/>
      <c r="AD16" s="69"/>
      <c r="AE16" s="69"/>
      <c r="AF16" s="69"/>
      <c r="AG16" s="69"/>
      <c r="AH16" s="69"/>
      <c r="AI16" s="69"/>
      <c r="AJ16" s="69"/>
    </row>
    <row r="17" spans="1:36" ht="17.25" customHeight="1" x14ac:dyDescent="0.15">
      <c r="A17" s="258" t="s">
        <v>232</v>
      </c>
      <c r="B17" s="261">
        <v>0.36</v>
      </c>
      <c r="C17" s="376" t="s">
        <v>161</v>
      </c>
      <c r="D17" s="247"/>
      <c r="E17" s="247"/>
      <c r="F17" s="121"/>
      <c r="G17" s="256" t="s">
        <v>228</v>
      </c>
      <c r="H17" s="265">
        <v>0.43</v>
      </c>
      <c r="I17" s="376" t="s">
        <v>344</v>
      </c>
      <c r="J17" s="253"/>
      <c r="K17" s="253"/>
      <c r="L17" s="121"/>
      <c r="M17" s="70"/>
      <c r="N17" s="74"/>
      <c r="O17" s="74"/>
      <c r="P17" s="273"/>
      <c r="Q17" s="74"/>
      <c r="R17" s="74"/>
      <c r="S17" s="74"/>
      <c r="T17" s="74"/>
      <c r="U17" s="69"/>
      <c r="V17" s="69"/>
      <c r="W17" s="69"/>
      <c r="X17" s="69"/>
      <c r="Y17" s="69"/>
      <c r="Z17" s="88"/>
      <c r="AA17" s="69"/>
      <c r="AB17" s="69"/>
      <c r="AC17" s="69"/>
      <c r="AD17" s="69"/>
      <c r="AE17" s="69"/>
      <c r="AF17" s="69"/>
      <c r="AG17" s="69"/>
      <c r="AH17" s="69"/>
      <c r="AI17" s="69"/>
      <c r="AJ17" s="69"/>
    </row>
    <row r="18" spans="1:36" ht="18" customHeight="1" x14ac:dyDescent="0.15">
      <c r="A18" s="258" t="s">
        <v>233</v>
      </c>
      <c r="B18" s="261">
        <v>0.9</v>
      </c>
      <c r="C18" s="376" t="s">
        <v>163</v>
      </c>
      <c r="D18" s="247"/>
      <c r="E18" s="247"/>
      <c r="F18" s="121"/>
      <c r="G18" s="255" t="s">
        <v>250</v>
      </c>
      <c r="H18" s="266">
        <v>2.65</v>
      </c>
      <c r="I18" s="376" t="s">
        <v>333</v>
      </c>
      <c r="J18" s="253"/>
      <c r="K18" s="253"/>
      <c r="L18" s="121"/>
      <c r="M18" s="70"/>
      <c r="N18" s="74"/>
      <c r="O18" s="349"/>
      <c r="P18" s="273"/>
      <c r="Q18" s="74"/>
      <c r="R18" s="74"/>
      <c r="S18" s="74"/>
      <c r="T18" s="74"/>
      <c r="U18" s="69"/>
      <c r="V18" s="69"/>
      <c r="W18" s="69"/>
      <c r="X18" s="69"/>
      <c r="Y18" s="69"/>
      <c r="Z18" s="88"/>
      <c r="AA18" s="69"/>
      <c r="AB18" s="69"/>
      <c r="AC18" s="69"/>
      <c r="AD18" s="69"/>
      <c r="AE18" s="69"/>
      <c r="AF18" s="69"/>
      <c r="AG18" s="69"/>
      <c r="AH18" s="69"/>
      <c r="AI18" s="69"/>
      <c r="AJ18" s="69"/>
    </row>
    <row r="19" spans="1:36" ht="15" x14ac:dyDescent="0.15">
      <c r="A19" s="258" t="s">
        <v>234</v>
      </c>
      <c r="B19" s="261">
        <v>0.8</v>
      </c>
      <c r="C19" s="376" t="s">
        <v>164</v>
      </c>
      <c r="D19" s="247"/>
      <c r="E19" s="247"/>
      <c r="F19" s="121"/>
      <c r="G19" s="255" t="s">
        <v>229</v>
      </c>
      <c r="H19" s="266">
        <v>36</v>
      </c>
      <c r="I19" s="376" t="s">
        <v>345</v>
      </c>
      <c r="J19" s="253"/>
      <c r="K19" s="253"/>
      <c r="L19" s="121"/>
      <c r="M19" s="70"/>
      <c r="N19" s="274"/>
      <c r="O19" s="274"/>
      <c r="P19" s="274"/>
      <c r="Q19" s="74"/>
      <c r="R19" s="74"/>
      <c r="S19" s="74"/>
      <c r="T19" s="74"/>
      <c r="U19" s="69"/>
      <c r="V19" s="69"/>
      <c r="W19" s="69"/>
      <c r="X19" s="69"/>
      <c r="Y19" s="69"/>
      <c r="Z19" s="88"/>
      <c r="AA19" s="69"/>
      <c r="AB19" s="69"/>
      <c r="AC19" s="69"/>
      <c r="AD19" s="69"/>
      <c r="AE19" s="69"/>
      <c r="AF19" s="69"/>
      <c r="AG19" s="69"/>
      <c r="AH19" s="69"/>
      <c r="AI19" s="69"/>
      <c r="AJ19" s="69"/>
    </row>
    <row r="20" spans="1:36" ht="15" x14ac:dyDescent="0.15">
      <c r="A20" s="67"/>
      <c r="B20" s="79"/>
      <c r="C20" s="70"/>
      <c r="D20" s="70"/>
      <c r="E20" s="67"/>
      <c r="F20" s="121"/>
      <c r="G20" s="255" t="s">
        <v>230</v>
      </c>
      <c r="H20" s="266">
        <v>2.5000000000000001E-2</v>
      </c>
      <c r="I20" s="376" t="s">
        <v>346</v>
      </c>
      <c r="J20" s="121"/>
      <c r="K20" s="121"/>
      <c r="L20" s="121"/>
      <c r="M20" s="73"/>
      <c r="N20" s="274"/>
      <c r="O20" s="350"/>
      <c r="P20" s="351"/>
      <c r="Q20" s="74"/>
      <c r="R20" s="74"/>
      <c r="S20" s="74"/>
      <c r="T20" s="74"/>
      <c r="U20" s="69"/>
      <c r="V20" s="69"/>
      <c r="W20" s="69"/>
      <c r="X20" s="69"/>
      <c r="Y20" s="69"/>
      <c r="Z20" s="88"/>
      <c r="AA20" s="69"/>
      <c r="AB20" s="69"/>
      <c r="AC20" s="69"/>
      <c r="AD20" s="69"/>
      <c r="AE20" s="69"/>
      <c r="AF20" s="69"/>
      <c r="AG20" s="69"/>
      <c r="AH20" s="69"/>
      <c r="AI20" s="69"/>
      <c r="AJ20" s="69"/>
    </row>
    <row r="21" spans="1:36" ht="15" x14ac:dyDescent="0.15">
      <c r="A21" s="245"/>
      <c r="B21" s="245"/>
      <c r="C21" s="245"/>
      <c r="D21" s="245"/>
      <c r="E21" s="245"/>
      <c r="F21" s="121"/>
      <c r="G21" s="121"/>
      <c r="H21" s="121"/>
      <c r="I21" s="121"/>
      <c r="J21" s="121"/>
      <c r="K21" s="70"/>
      <c r="L21" s="70"/>
      <c r="M21" s="73"/>
      <c r="N21" s="274"/>
      <c r="O21" s="350"/>
      <c r="P21" s="351"/>
      <c r="Q21" s="74"/>
      <c r="R21" s="74"/>
      <c r="S21" s="74"/>
      <c r="T21" s="74"/>
      <c r="U21" s="69"/>
      <c r="V21" s="69"/>
      <c r="W21" s="69"/>
      <c r="X21" s="69"/>
      <c r="Y21" s="69"/>
      <c r="Z21" s="88"/>
      <c r="AA21" s="69"/>
      <c r="AB21" s="69"/>
      <c r="AC21" s="69"/>
      <c r="AD21" s="69"/>
      <c r="AE21" s="69"/>
      <c r="AF21" s="69"/>
      <c r="AG21" s="69"/>
      <c r="AH21" s="69"/>
      <c r="AI21" s="69"/>
      <c r="AJ21" s="69"/>
    </row>
    <row r="22" spans="1:36" ht="15" x14ac:dyDescent="0.15">
      <c r="A22" s="257" t="s">
        <v>235</v>
      </c>
      <c r="B22" s="263">
        <v>2</v>
      </c>
      <c r="C22" s="376" t="s">
        <v>330</v>
      </c>
      <c r="D22" s="303"/>
      <c r="E22" s="303"/>
      <c r="F22" s="121"/>
      <c r="G22" s="121"/>
      <c r="H22" s="121"/>
      <c r="I22" s="121"/>
      <c r="J22" s="121"/>
      <c r="K22" s="70"/>
      <c r="L22" s="70"/>
      <c r="M22" s="73"/>
      <c r="N22" s="274"/>
      <c r="O22" s="350"/>
      <c r="P22" s="351"/>
      <c r="Q22" s="74"/>
      <c r="R22" s="74"/>
      <c r="S22" s="74"/>
      <c r="T22" s="74"/>
      <c r="U22" s="69"/>
      <c r="V22" s="69"/>
      <c r="W22" s="69"/>
      <c r="X22" s="69"/>
      <c r="Y22" s="69"/>
      <c r="Z22" s="88"/>
      <c r="AA22" s="69"/>
      <c r="AB22" s="69"/>
      <c r="AC22" s="69"/>
      <c r="AD22" s="69"/>
      <c r="AE22" s="69"/>
      <c r="AF22" s="69"/>
      <c r="AG22" s="69"/>
      <c r="AH22" s="69"/>
      <c r="AI22" s="69"/>
      <c r="AJ22" s="69"/>
    </row>
    <row r="23" spans="1:36" ht="15" x14ac:dyDescent="0.15">
      <c r="A23" s="257" t="s">
        <v>237</v>
      </c>
      <c r="B23" s="264">
        <v>0.3</v>
      </c>
      <c r="C23" s="376" t="s">
        <v>331</v>
      </c>
      <c r="D23" s="303"/>
      <c r="E23" s="303"/>
      <c r="F23" s="303"/>
      <c r="G23" s="67"/>
      <c r="H23" s="121"/>
      <c r="I23" s="121"/>
      <c r="J23" s="121"/>
      <c r="K23" s="70"/>
      <c r="L23" s="70"/>
      <c r="M23" s="73"/>
      <c r="N23" s="274"/>
      <c r="O23" s="350"/>
      <c r="P23" s="351"/>
      <c r="Q23" s="74"/>
      <c r="R23" s="74"/>
      <c r="S23" s="74"/>
      <c r="T23" s="74"/>
      <c r="U23" s="69"/>
      <c r="V23" s="69"/>
      <c r="W23" s="69"/>
      <c r="X23" s="69"/>
      <c r="Y23" s="69"/>
      <c r="Z23" s="88"/>
      <c r="AA23" s="69"/>
      <c r="AB23" s="69"/>
      <c r="AC23" s="69"/>
      <c r="AD23" s="69"/>
      <c r="AE23" s="69"/>
      <c r="AF23" s="69"/>
      <c r="AG23" s="69"/>
      <c r="AH23" s="69"/>
      <c r="AI23" s="69"/>
      <c r="AJ23" s="69"/>
    </row>
    <row r="24" spans="1:36" ht="15" x14ac:dyDescent="0.15">
      <c r="A24" s="257" t="s">
        <v>238</v>
      </c>
      <c r="B24" s="277">
        <v>3.8000000000000002E-4</v>
      </c>
      <c r="C24" s="376" t="s">
        <v>332</v>
      </c>
      <c r="D24" s="303"/>
      <c r="E24" s="303"/>
      <c r="F24" s="303"/>
      <c r="G24" s="67"/>
      <c r="H24" s="67"/>
      <c r="I24" s="71"/>
      <c r="J24" s="73"/>
      <c r="K24" s="78"/>
      <c r="L24" s="73"/>
      <c r="M24" s="73"/>
      <c r="N24" s="274"/>
      <c r="O24" s="350"/>
      <c r="P24" s="351"/>
      <c r="Q24" s="74"/>
      <c r="R24" s="74"/>
      <c r="S24" s="74"/>
      <c r="T24" s="74"/>
      <c r="U24" s="69"/>
      <c r="V24" s="69"/>
      <c r="W24" s="69"/>
      <c r="X24" s="69"/>
      <c r="Y24" s="69"/>
      <c r="Z24" s="88"/>
      <c r="AA24" s="69"/>
      <c r="AB24" s="69"/>
      <c r="AC24" s="69"/>
      <c r="AD24" s="69"/>
      <c r="AE24" s="69"/>
      <c r="AF24" s="69"/>
      <c r="AG24" s="69"/>
      <c r="AH24" s="69"/>
      <c r="AI24" s="69"/>
      <c r="AJ24" s="69"/>
    </row>
    <row r="25" spans="1:36" ht="15" x14ac:dyDescent="0.15">
      <c r="A25" s="257" t="s">
        <v>236</v>
      </c>
      <c r="B25" s="246">
        <v>15</v>
      </c>
      <c r="C25" s="376" t="s">
        <v>340</v>
      </c>
      <c r="D25" s="376"/>
      <c r="E25" s="376"/>
      <c r="F25" s="303"/>
      <c r="G25" s="67"/>
      <c r="H25" s="67"/>
      <c r="I25" s="71"/>
      <c r="J25" s="71"/>
      <c r="K25" s="78"/>
      <c r="L25" s="71"/>
      <c r="M25" s="71"/>
      <c r="N25" s="274"/>
      <c r="O25" s="352"/>
      <c r="P25" s="351"/>
      <c r="Q25" s="315"/>
      <c r="R25" s="80"/>
      <c r="S25" s="80"/>
      <c r="T25" s="74"/>
      <c r="U25" s="69"/>
      <c r="V25" s="69"/>
      <c r="W25" s="69"/>
      <c r="X25" s="69"/>
      <c r="Y25" s="69"/>
      <c r="Z25" s="88"/>
      <c r="AA25" s="69"/>
      <c r="AB25" s="69"/>
      <c r="AC25" s="69"/>
      <c r="AD25" s="69"/>
      <c r="AE25" s="69"/>
      <c r="AF25" s="69"/>
      <c r="AG25" s="69"/>
      <c r="AH25" s="69"/>
      <c r="AI25" s="69"/>
      <c r="AJ25" s="69"/>
    </row>
    <row r="26" spans="1:36" ht="15.75" x14ac:dyDescent="0.15">
      <c r="A26" s="302"/>
      <c r="B26" s="72"/>
      <c r="C26" s="409"/>
      <c r="D26" s="409"/>
      <c r="E26" s="409"/>
      <c r="F26" s="409"/>
      <c r="G26" s="67"/>
      <c r="H26" s="67"/>
      <c r="I26" s="81"/>
      <c r="J26" s="82"/>
      <c r="K26" s="82"/>
      <c r="L26" s="82"/>
      <c r="M26" s="82"/>
      <c r="N26" s="274"/>
      <c r="O26" s="350"/>
      <c r="P26" s="351"/>
      <c r="Q26" s="69"/>
      <c r="R26" s="69"/>
      <c r="S26" s="69"/>
      <c r="T26" s="69"/>
      <c r="U26" s="69"/>
      <c r="V26" s="69"/>
      <c r="W26" s="69"/>
      <c r="X26" s="69"/>
      <c r="Y26" s="69"/>
      <c r="Z26" s="88"/>
      <c r="AA26" s="69"/>
      <c r="AB26" s="69"/>
      <c r="AC26" s="69"/>
      <c r="AD26" s="69"/>
      <c r="AE26" s="69"/>
      <c r="AF26" s="69"/>
      <c r="AG26" s="69"/>
      <c r="AH26" s="69"/>
      <c r="AI26" s="69"/>
      <c r="AJ26" s="69"/>
    </row>
    <row r="27" spans="1:36" ht="15" customHeight="1" x14ac:dyDescent="0.15">
      <c r="A27" s="67"/>
      <c r="B27" s="67"/>
      <c r="C27" s="67"/>
      <c r="D27" s="67"/>
      <c r="E27" s="67"/>
      <c r="F27" s="67"/>
      <c r="G27" s="67"/>
      <c r="H27" s="67"/>
      <c r="I27" s="67"/>
      <c r="J27" s="67"/>
      <c r="K27" s="67"/>
      <c r="L27" s="67"/>
      <c r="M27" s="67"/>
      <c r="N27" s="274"/>
      <c r="O27" s="350"/>
      <c r="P27" s="351"/>
      <c r="Q27" s="69"/>
      <c r="R27" s="275"/>
      <c r="S27" s="69"/>
      <c r="T27" s="69"/>
      <c r="U27" s="69"/>
      <c r="V27" s="69"/>
      <c r="W27" s="69"/>
      <c r="X27" s="69"/>
      <c r="Y27" s="69"/>
      <c r="Z27" s="88"/>
      <c r="AA27" s="69"/>
      <c r="AB27" s="69"/>
      <c r="AC27" s="69"/>
      <c r="AD27" s="69"/>
      <c r="AE27" s="69"/>
      <c r="AF27" s="69"/>
      <c r="AG27" s="69"/>
      <c r="AH27" s="69"/>
      <c r="AI27" s="69"/>
      <c r="AJ27" s="69"/>
    </row>
    <row r="28" spans="1:36" ht="15" x14ac:dyDescent="0.15">
      <c r="A28" s="67"/>
      <c r="B28" s="67"/>
      <c r="C28" s="67"/>
      <c r="D28" s="67"/>
      <c r="E28" s="67"/>
      <c r="F28" s="67"/>
      <c r="G28" s="67"/>
      <c r="H28" s="67"/>
      <c r="I28" s="67"/>
      <c r="J28" s="67"/>
      <c r="K28" s="67"/>
      <c r="L28" s="67"/>
      <c r="M28" s="67"/>
      <c r="N28" s="69"/>
      <c r="O28" s="350"/>
      <c r="P28" s="351"/>
      <c r="Q28" s="69"/>
      <c r="R28" s="69"/>
      <c r="S28" s="69"/>
      <c r="T28" s="69"/>
      <c r="U28" s="69"/>
      <c r="V28" s="69"/>
      <c r="W28" s="69"/>
      <c r="X28" s="69"/>
      <c r="Y28" s="69"/>
      <c r="Z28" s="88"/>
      <c r="AA28" s="69"/>
      <c r="AB28" s="69"/>
      <c r="AC28" s="69"/>
      <c r="AD28" s="69"/>
      <c r="AE28" s="69"/>
      <c r="AF28" s="69"/>
      <c r="AG28" s="69"/>
      <c r="AH28" s="69"/>
      <c r="AI28" s="69"/>
      <c r="AJ28" s="69"/>
    </row>
    <row r="29" spans="1:36" ht="18" x14ac:dyDescent="0.15">
      <c r="A29" s="67"/>
      <c r="B29" s="285" t="s">
        <v>281</v>
      </c>
      <c r="C29" s="317">
        <f>MAX(AK58:AK327)-MAX(AL58:AL327)</f>
        <v>1901.3826050990924</v>
      </c>
      <c r="D29" s="84" t="s">
        <v>282</v>
      </c>
      <c r="E29" s="413" t="s">
        <v>352</v>
      </c>
      <c r="F29" s="413"/>
      <c r="G29" s="303"/>
      <c r="H29" s="67"/>
      <c r="I29" s="67"/>
      <c r="J29" s="67"/>
      <c r="K29" s="67"/>
      <c r="L29" s="67"/>
      <c r="M29" s="67"/>
      <c r="N29" s="69"/>
      <c r="O29" s="350"/>
      <c r="P29" s="351"/>
      <c r="Q29" s="69"/>
      <c r="R29" s="69"/>
      <c r="S29" s="69"/>
      <c r="T29" s="69"/>
      <c r="U29" s="69"/>
      <c r="V29" s="69"/>
      <c r="W29" s="69"/>
      <c r="X29" s="69"/>
      <c r="Y29" s="69"/>
      <c r="Z29" s="88"/>
      <c r="AA29" s="69"/>
      <c r="AB29" s="69"/>
      <c r="AC29" s="69"/>
      <c r="AD29" s="69"/>
      <c r="AE29" s="69"/>
      <c r="AF29" s="69"/>
      <c r="AG29" s="69"/>
      <c r="AH29" s="69"/>
      <c r="AI29" s="69"/>
      <c r="AJ29" s="69"/>
    </row>
    <row r="30" spans="1:36" ht="18" x14ac:dyDescent="0.15">
      <c r="A30" s="67"/>
      <c r="B30" s="284" t="s">
        <v>248</v>
      </c>
      <c r="C30" s="83">
        <f>MAX(G56:G329)</f>
        <v>81517.99691632457</v>
      </c>
      <c r="D30" s="316" t="s">
        <v>119</v>
      </c>
      <c r="E30" s="413" t="s">
        <v>350</v>
      </c>
      <c r="F30" s="413"/>
      <c r="G30" s="287"/>
      <c r="H30" s="67"/>
      <c r="I30" s="67"/>
      <c r="J30" s="67"/>
      <c r="K30" s="67"/>
      <c r="L30" s="67"/>
      <c r="M30" s="67"/>
      <c r="N30" s="69"/>
      <c r="O30" s="352"/>
      <c r="P30" s="351"/>
      <c r="Q30" s="69"/>
      <c r="R30" s="69"/>
      <c r="S30" s="69"/>
      <c r="T30" s="69"/>
      <c r="U30" s="69"/>
      <c r="V30" s="69"/>
      <c r="W30" s="69"/>
      <c r="X30" s="69"/>
      <c r="Y30" s="69"/>
      <c r="Z30" s="88"/>
      <c r="AA30" s="69"/>
      <c r="AB30" s="69"/>
      <c r="AC30" s="69"/>
      <c r="AD30" s="69"/>
      <c r="AE30" s="69"/>
      <c r="AF30" s="69"/>
      <c r="AG30" s="69"/>
      <c r="AH30" s="69"/>
      <c r="AI30" s="69"/>
      <c r="AJ30" s="69"/>
    </row>
    <row r="31" spans="1:36" ht="16.5" x14ac:dyDescent="0.15">
      <c r="A31" s="67"/>
      <c r="B31" s="285" t="s">
        <v>249</v>
      </c>
      <c r="C31" s="317">
        <f>INDEX(AJ62:AJ2080,MATCH(MAX(G62:G2080),G62:G2080,0))</f>
        <v>8.5159527778562172</v>
      </c>
      <c r="D31" s="84" t="s">
        <v>6</v>
      </c>
      <c r="E31" s="413" t="s">
        <v>351</v>
      </c>
      <c r="F31" s="413"/>
      <c r="G31" s="287"/>
      <c r="H31" s="67"/>
      <c r="I31" s="67"/>
      <c r="J31" s="67"/>
      <c r="K31" s="67"/>
      <c r="L31" s="67"/>
      <c r="M31" s="67"/>
      <c r="N31" s="69"/>
      <c r="O31" s="352"/>
      <c r="P31" s="351"/>
      <c r="Q31" s="69"/>
      <c r="R31" s="69"/>
      <c r="S31" s="69"/>
      <c r="T31" s="69"/>
      <c r="U31" s="69"/>
      <c r="V31" s="69"/>
      <c r="W31" s="69"/>
      <c r="X31" s="69"/>
      <c r="Y31" s="69"/>
      <c r="Z31" s="88"/>
      <c r="AA31" s="69"/>
      <c r="AB31" s="69"/>
      <c r="AC31" s="69"/>
      <c r="AD31" s="69"/>
      <c r="AE31" s="69"/>
      <c r="AF31" s="69"/>
      <c r="AG31" s="69"/>
      <c r="AH31" s="69"/>
      <c r="AI31" s="69"/>
      <c r="AJ31" s="69"/>
    </row>
    <row r="32" spans="1:36" ht="18" customHeight="1" x14ac:dyDescent="0.15">
      <c r="A32" s="67"/>
      <c r="B32" s="286" t="s">
        <v>239</v>
      </c>
      <c r="C32" s="129" t="e">
        <f>err(B8,B11,B12)</f>
        <v>#VALUE!</v>
      </c>
      <c r="D32" s="130"/>
      <c r="E32" s="413" t="s">
        <v>239</v>
      </c>
      <c r="F32" s="413"/>
      <c r="G32" s="67"/>
      <c r="H32" s="67"/>
      <c r="I32" s="67"/>
      <c r="J32" s="67"/>
      <c r="K32" s="67"/>
      <c r="L32" s="67"/>
      <c r="M32" s="67"/>
      <c r="N32" s="69"/>
      <c r="O32" s="352"/>
      <c r="P32" s="351"/>
      <c r="Q32" s="69"/>
      <c r="R32" s="69"/>
      <c r="S32" s="69"/>
      <c r="T32" s="69"/>
      <c r="U32" s="69"/>
      <c r="V32" s="69"/>
      <c r="W32" s="69"/>
      <c r="X32" s="69"/>
      <c r="Y32" s="69"/>
      <c r="Z32" s="88"/>
      <c r="AA32" s="69"/>
      <c r="AB32" s="69"/>
      <c r="AC32" s="69"/>
      <c r="AD32" s="69"/>
      <c r="AE32" s="69"/>
      <c r="AF32" s="69"/>
      <c r="AG32" s="69"/>
      <c r="AH32" s="69"/>
      <c r="AI32" s="69"/>
      <c r="AJ32" s="69"/>
    </row>
    <row r="33" spans="1:36" ht="25.5" customHeight="1" x14ac:dyDescent="0.15">
      <c r="A33" s="67"/>
      <c r="B33" s="256"/>
      <c r="C33" s="73"/>
      <c r="D33" s="361"/>
      <c r="E33" s="414"/>
      <c r="F33" s="414"/>
      <c r="G33" s="67"/>
      <c r="H33" s="67"/>
      <c r="I33" s="67"/>
      <c r="J33" s="67"/>
      <c r="K33" s="67"/>
      <c r="L33" s="67"/>
      <c r="M33" s="67"/>
      <c r="N33" s="69"/>
      <c r="O33" s="350"/>
      <c r="P33" s="351"/>
      <c r="Q33" s="69"/>
      <c r="R33" s="69"/>
      <c r="S33" s="69"/>
      <c r="T33" s="69"/>
      <c r="U33" s="69"/>
      <c r="V33" s="69"/>
      <c r="W33" s="69"/>
      <c r="X33" s="69"/>
      <c r="Y33" s="69"/>
      <c r="Z33" s="88"/>
      <c r="AA33" s="69"/>
      <c r="AB33" s="69"/>
      <c r="AC33" s="69"/>
      <c r="AD33" s="69"/>
      <c r="AE33" s="69"/>
      <c r="AF33" s="69"/>
      <c r="AG33" s="69"/>
      <c r="AH33" s="69"/>
      <c r="AI33" s="69"/>
      <c r="AJ33" s="69"/>
    </row>
    <row r="34" spans="1:36" ht="21.75" customHeight="1" x14ac:dyDescent="0.15">
      <c r="A34" s="67"/>
      <c r="B34" s="67"/>
      <c r="C34" s="67"/>
      <c r="D34" s="67"/>
      <c r="E34" s="67"/>
      <c r="F34" s="67"/>
      <c r="G34" s="67"/>
      <c r="H34" s="67"/>
      <c r="I34" s="67"/>
      <c r="J34" s="67"/>
      <c r="K34" s="67"/>
      <c r="L34" s="67"/>
      <c r="M34" s="67"/>
      <c r="N34" s="69" t="s">
        <v>277</v>
      </c>
      <c r="O34" s="350"/>
      <c r="P34" s="351"/>
      <c r="Q34" s="69"/>
      <c r="R34" s="69"/>
      <c r="S34" s="69"/>
      <c r="T34" s="69"/>
      <c r="U34" s="69"/>
      <c r="V34" s="69"/>
      <c r="W34" s="69"/>
      <c r="X34" s="69"/>
      <c r="Y34" s="69"/>
      <c r="Z34" s="88"/>
      <c r="AA34" s="69"/>
      <c r="AB34" s="69"/>
      <c r="AC34" s="69"/>
      <c r="AD34" s="69"/>
      <c r="AE34" s="69"/>
      <c r="AF34" s="69"/>
      <c r="AG34" s="69"/>
      <c r="AH34" s="69"/>
      <c r="AI34" s="69"/>
      <c r="AJ34" s="69"/>
    </row>
    <row r="35" spans="1:36" ht="15" x14ac:dyDescent="0.15">
      <c r="A35" s="67"/>
      <c r="B35" s="67"/>
      <c r="C35" s="67"/>
      <c r="D35" s="67"/>
      <c r="E35" s="67"/>
      <c r="F35" s="67"/>
      <c r="G35" s="67"/>
      <c r="H35" s="67"/>
      <c r="I35" s="67"/>
      <c r="J35" s="67"/>
      <c r="K35" s="70"/>
      <c r="L35" s="67"/>
      <c r="M35" s="67"/>
      <c r="N35" s="69"/>
      <c r="O35" s="69"/>
      <c r="P35" s="69"/>
      <c r="Q35" s="69"/>
      <c r="R35" s="69"/>
      <c r="S35" s="69"/>
      <c r="T35" s="69"/>
      <c r="U35" s="69"/>
      <c r="V35" s="69"/>
      <c r="W35" s="69"/>
      <c r="X35" s="69"/>
      <c r="Y35" s="69"/>
      <c r="Z35" s="88"/>
      <c r="AA35" s="69"/>
      <c r="AB35" s="69"/>
      <c r="AC35" s="69"/>
      <c r="AD35" s="69"/>
      <c r="AE35" s="69"/>
      <c r="AF35" s="69"/>
      <c r="AG35" s="69"/>
      <c r="AH35" s="69"/>
      <c r="AI35" s="69"/>
      <c r="AJ35" s="69"/>
    </row>
    <row r="36" spans="1:36" ht="22.5" customHeight="1" x14ac:dyDescent="0.15">
      <c r="A36" s="67"/>
      <c r="B36" s="67"/>
      <c r="C36" s="67"/>
      <c r="D36" s="67"/>
      <c r="E36" s="67"/>
      <c r="F36" s="67"/>
      <c r="G36" s="67"/>
      <c r="H36" s="67"/>
      <c r="I36" s="67"/>
      <c r="J36" s="67"/>
      <c r="K36" s="67"/>
      <c r="L36" s="67"/>
      <c r="M36" s="67"/>
      <c r="N36" s="69"/>
      <c r="O36" s="69"/>
      <c r="P36" s="69"/>
      <c r="Q36" s="69"/>
      <c r="R36" s="69"/>
      <c r="S36" s="69"/>
      <c r="T36" s="69"/>
      <c r="U36" s="69"/>
      <c r="V36" s="69"/>
      <c r="W36" s="69"/>
      <c r="X36" s="69"/>
      <c r="Y36" s="69"/>
      <c r="Z36" s="88"/>
      <c r="AA36" s="69"/>
      <c r="AB36" s="69"/>
      <c r="AC36" s="69"/>
      <c r="AD36" s="69"/>
      <c r="AE36" s="69"/>
      <c r="AF36" s="69"/>
      <c r="AG36" s="69"/>
      <c r="AH36" s="69"/>
      <c r="AI36" s="69"/>
      <c r="AJ36" s="69"/>
    </row>
    <row r="37" spans="1:36" ht="15" x14ac:dyDescent="0.15">
      <c r="A37" s="67"/>
      <c r="B37" s="67"/>
      <c r="C37" s="67"/>
      <c r="D37" s="67"/>
      <c r="E37" s="67"/>
      <c r="F37" s="67"/>
      <c r="G37" s="67"/>
      <c r="H37" s="67"/>
      <c r="I37" s="67"/>
      <c r="J37" s="67"/>
      <c r="K37" s="67"/>
      <c r="L37" s="67"/>
      <c r="M37" s="67"/>
      <c r="N37" s="69"/>
      <c r="O37" s="69"/>
      <c r="P37" s="69"/>
      <c r="Q37" s="69"/>
      <c r="R37" s="69"/>
      <c r="S37" s="69"/>
      <c r="T37" s="69"/>
      <c r="U37" s="69"/>
      <c r="V37" s="69"/>
      <c r="W37" s="69"/>
      <c r="X37" s="69"/>
      <c r="Y37" s="69"/>
      <c r="Z37" s="88"/>
      <c r="AA37" s="69"/>
      <c r="AB37" s="69"/>
      <c r="AC37" s="69"/>
      <c r="AD37" s="69"/>
      <c r="AE37" s="69"/>
      <c r="AF37" s="69"/>
      <c r="AG37" s="69"/>
      <c r="AH37" s="69"/>
      <c r="AI37" s="69"/>
      <c r="AJ37" s="69"/>
    </row>
    <row r="38" spans="1:36" ht="20.25" customHeight="1" x14ac:dyDescent="0.15">
      <c r="A38" s="67"/>
      <c r="B38" s="67"/>
      <c r="C38" s="67"/>
      <c r="D38" s="67"/>
      <c r="E38" s="67"/>
      <c r="F38" s="67"/>
      <c r="G38" s="67"/>
      <c r="H38" s="67"/>
      <c r="I38" s="67"/>
      <c r="J38" s="67"/>
      <c r="K38" s="67"/>
      <c r="L38" s="67"/>
      <c r="M38" s="67"/>
      <c r="N38" s="69"/>
      <c r="O38" s="69"/>
      <c r="P38" s="69"/>
      <c r="Q38" s="69"/>
      <c r="R38" s="69"/>
      <c r="S38" s="69"/>
      <c r="T38" s="69"/>
      <c r="U38" s="69"/>
      <c r="V38" s="69"/>
      <c r="W38" s="69"/>
      <c r="X38" s="69"/>
      <c r="Y38" s="69"/>
      <c r="Z38" s="88"/>
      <c r="AA38" s="69"/>
      <c r="AB38" s="69"/>
      <c r="AC38" s="69"/>
      <c r="AD38" s="69"/>
      <c r="AE38" s="69"/>
      <c r="AF38" s="69"/>
      <c r="AG38" s="69"/>
      <c r="AH38" s="69"/>
      <c r="AI38" s="69"/>
      <c r="AJ38" s="69"/>
    </row>
    <row r="39" spans="1:36" ht="15" x14ac:dyDescent="0.15">
      <c r="A39" s="67"/>
      <c r="B39" s="67"/>
      <c r="C39" s="67"/>
      <c r="D39" s="67"/>
      <c r="E39" s="67"/>
      <c r="F39" s="67"/>
      <c r="G39" s="67"/>
      <c r="H39" s="67"/>
      <c r="I39" s="67"/>
      <c r="J39" s="67"/>
      <c r="K39" s="67"/>
      <c r="L39" s="67"/>
      <c r="M39" s="67"/>
      <c r="N39" s="69"/>
      <c r="O39" s="69"/>
      <c r="P39" s="69"/>
      <c r="Q39" s="69"/>
      <c r="R39" s="69"/>
      <c r="S39" s="69"/>
      <c r="T39" s="69"/>
      <c r="U39" s="69"/>
      <c r="V39" s="69"/>
      <c r="W39" s="69"/>
      <c r="X39" s="69"/>
      <c r="Y39" s="69"/>
      <c r="Z39" s="88"/>
      <c r="AA39" s="69"/>
      <c r="AB39" s="69"/>
      <c r="AC39" s="69"/>
      <c r="AD39" s="69"/>
      <c r="AE39" s="69"/>
      <c r="AF39" s="69"/>
      <c r="AG39" s="69"/>
      <c r="AH39" s="69"/>
      <c r="AI39" s="69"/>
      <c r="AJ39" s="69"/>
    </row>
    <row r="40" spans="1:36" ht="23.25" customHeight="1" x14ac:dyDescent="0.15">
      <c r="A40" s="67"/>
      <c r="B40" s="67"/>
      <c r="C40" s="67"/>
      <c r="D40" s="67"/>
      <c r="E40" s="67"/>
      <c r="F40" s="67"/>
      <c r="G40" s="67"/>
      <c r="H40" s="67"/>
      <c r="I40" s="67"/>
      <c r="J40" s="67"/>
      <c r="K40" s="67"/>
      <c r="L40" s="67"/>
      <c r="M40" s="67"/>
      <c r="N40" s="69"/>
      <c r="O40" s="69"/>
      <c r="P40" s="69"/>
      <c r="Q40" s="69"/>
      <c r="R40" s="69"/>
      <c r="S40" s="69"/>
      <c r="T40" s="69"/>
      <c r="U40" s="69"/>
      <c r="V40" s="69"/>
      <c r="W40" s="69"/>
      <c r="X40" s="69"/>
      <c r="Y40" s="69"/>
      <c r="Z40" s="88"/>
      <c r="AA40" s="69"/>
      <c r="AB40" s="69"/>
      <c r="AC40" s="69"/>
      <c r="AD40" s="69"/>
      <c r="AE40" s="69"/>
      <c r="AF40" s="69"/>
      <c r="AG40" s="69"/>
      <c r="AH40" s="69"/>
      <c r="AI40" s="69"/>
      <c r="AJ40" s="69"/>
    </row>
    <row r="41" spans="1:36" ht="21.75" customHeight="1" x14ac:dyDescent="0.15">
      <c r="A41" s="67"/>
      <c r="B41" s="67"/>
      <c r="C41" s="67"/>
      <c r="D41" s="67"/>
      <c r="E41" s="67"/>
      <c r="F41" s="67"/>
      <c r="G41" s="67"/>
      <c r="H41" s="67"/>
      <c r="I41" s="67"/>
      <c r="J41" s="67"/>
      <c r="K41" s="67"/>
      <c r="L41" s="67"/>
      <c r="M41" s="67"/>
      <c r="N41" s="69"/>
      <c r="O41" s="69"/>
      <c r="P41" s="69"/>
      <c r="Q41" s="69"/>
      <c r="R41" s="69"/>
      <c r="S41" s="69"/>
      <c r="T41" s="69"/>
      <c r="U41" s="69"/>
      <c r="V41" s="69"/>
      <c r="W41" s="69"/>
      <c r="X41" s="69"/>
      <c r="Y41" s="69"/>
      <c r="Z41" s="88"/>
      <c r="AA41" s="69"/>
      <c r="AB41" s="69"/>
      <c r="AC41" s="69"/>
      <c r="AD41" s="69"/>
      <c r="AE41" s="69"/>
      <c r="AF41" s="69"/>
      <c r="AG41" s="69"/>
      <c r="AH41" s="69"/>
      <c r="AI41" s="69"/>
      <c r="AJ41" s="69"/>
    </row>
    <row r="42" spans="1:36" ht="21.75" customHeight="1" x14ac:dyDescent="0.15">
      <c r="A42" s="67"/>
      <c r="B42" s="67"/>
      <c r="C42" s="67"/>
      <c r="D42" s="67"/>
      <c r="E42" s="67"/>
      <c r="F42" s="67"/>
      <c r="G42" s="67"/>
      <c r="H42" s="67"/>
      <c r="I42" s="67"/>
      <c r="J42" s="67"/>
      <c r="K42" s="67"/>
      <c r="L42" s="67"/>
      <c r="M42" s="67"/>
      <c r="N42" s="69"/>
      <c r="O42" s="69"/>
      <c r="P42" s="69"/>
      <c r="Q42" s="69"/>
      <c r="R42" s="69"/>
      <c r="S42" s="69"/>
      <c r="T42" s="69"/>
      <c r="U42" s="69"/>
      <c r="V42" s="69"/>
      <c r="W42" s="69"/>
      <c r="X42" s="69"/>
      <c r="Y42" s="69"/>
      <c r="Z42" s="88"/>
      <c r="AA42" s="69"/>
      <c r="AB42" s="69"/>
      <c r="AC42" s="69"/>
      <c r="AD42" s="69"/>
      <c r="AE42" s="69"/>
      <c r="AF42" s="69"/>
      <c r="AG42" s="69"/>
      <c r="AH42" s="69"/>
      <c r="AI42" s="69"/>
      <c r="AJ42" s="69"/>
    </row>
    <row r="43" spans="1:36" ht="19.5" customHeight="1" x14ac:dyDescent="0.15">
      <c r="A43" s="67"/>
      <c r="B43" s="67"/>
      <c r="C43" s="67"/>
      <c r="D43" s="67"/>
      <c r="E43" s="67"/>
      <c r="F43" s="67"/>
      <c r="G43" s="67"/>
      <c r="H43" s="67"/>
      <c r="I43" s="67"/>
      <c r="J43" s="67"/>
      <c r="K43" s="67"/>
      <c r="L43" s="67"/>
      <c r="M43" s="67"/>
      <c r="N43" s="69"/>
      <c r="O43" s="69"/>
      <c r="P43" s="69"/>
      <c r="Q43" s="69"/>
      <c r="R43" s="69"/>
      <c r="S43" s="69"/>
      <c r="T43" s="69"/>
      <c r="U43" s="69"/>
      <c r="V43" s="69"/>
      <c r="W43" s="69"/>
      <c r="X43" s="69"/>
      <c r="Y43" s="69"/>
      <c r="Z43" s="88"/>
      <c r="AA43" s="69"/>
      <c r="AB43" s="69"/>
      <c r="AC43" s="69"/>
      <c r="AD43" s="69"/>
      <c r="AE43" s="69"/>
      <c r="AF43" s="69"/>
      <c r="AG43" s="69"/>
      <c r="AH43" s="69"/>
      <c r="AI43" s="69"/>
      <c r="AJ43" s="69"/>
    </row>
    <row r="44" spans="1:36" ht="31.5" customHeight="1" x14ac:dyDescent="0.15">
      <c r="A44" s="67"/>
      <c r="B44" s="67"/>
      <c r="C44" s="67"/>
      <c r="D44" s="67"/>
      <c r="E44" s="67"/>
      <c r="F44" s="67"/>
      <c r="G44" s="67"/>
      <c r="H44" s="67"/>
      <c r="I44" s="67"/>
      <c r="J44" s="67"/>
      <c r="K44" s="67"/>
      <c r="L44" s="67"/>
      <c r="M44" s="67"/>
      <c r="N44" s="69"/>
      <c r="O44" s="69"/>
      <c r="P44" s="69"/>
      <c r="Q44" s="69"/>
      <c r="R44" s="69"/>
      <c r="S44" s="69"/>
      <c r="T44" s="69"/>
      <c r="U44" s="69"/>
      <c r="V44" s="69"/>
      <c r="W44" s="69"/>
      <c r="X44" s="69"/>
      <c r="Y44" s="69"/>
      <c r="Z44" s="88"/>
      <c r="AA44" s="69"/>
      <c r="AB44" s="69"/>
      <c r="AC44" s="69"/>
      <c r="AD44" s="69"/>
      <c r="AE44" s="69"/>
      <c r="AF44" s="69"/>
      <c r="AG44" s="69"/>
      <c r="AH44" s="69"/>
      <c r="AI44" s="69"/>
      <c r="AJ44" s="69"/>
    </row>
    <row r="45" spans="1:36" ht="28.5" customHeight="1" x14ac:dyDescent="0.15">
      <c r="A45" s="67"/>
      <c r="B45" s="67"/>
      <c r="C45" s="67"/>
      <c r="D45" s="67"/>
      <c r="E45" s="67"/>
      <c r="F45" s="67"/>
      <c r="G45" s="67"/>
      <c r="H45" s="67"/>
      <c r="I45" s="67"/>
      <c r="J45" s="67"/>
      <c r="K45" s="67"/>
      <c r="L45" s="67"/>
      <c r="M45" s="67"/>
      <c r="N45" s="69"/>
      <c r="O45" s="69"/>
      <c r="P45" s="69"/>
      <c r="Q45" s="69"/>
      <c r="R45" s="69"/>
      <c r="S45" s="69"/>
      <c r="T45" s="69"/>
      <c r="U45" s="69"/>
      <c r="V45" s="69"/>
      <c r="W45" s="69"/>
      <c r="X45" s="69"/>
      <c r="Y45" s="69"/>
      <c r="Z45" s="88"/>
      <c r="AA45" s="69"/>
      <c r="AB45" s="69"/>
      <c r="AC45" s="69"/>
      <c r="AD45" s="69"/>
      <c r="AE45" s="69"/>
      <c r="AF45" s="69"/>
      <c r="AG45" s="69"/>
      <c r="AH45" s="69"/>
      <c r="AI45" s="69"/>
      <c r="AJ45" s="69"/>
    </row>
    <row r="46" spans="1:36" ht="26.25" customHeight="1" x14ac:dyDescent="0.15">
      <c r="A46" s="67"/>
      <c r="B46" s="67"/>
      <c r="C46" s="67"/>
      <c r="D46" s="67"/>
      <c r="E46" s="67"/>
      <c r="F46" s="67"/>
      <c r="G46" s="67"/>
      <c r="H46" s="67"/>
      <c r="I46" s="67"/>
      <c r="J46" s="67"/>
      <c r="K46" s="67"/>
      <c r="L46" s="67"/>
      <c r="M46" s="67"/>
      <c r="N46" s="69"/>
      <c r="O46" s="69">
        <f>TAN((175 - 90) * 3.141592 / 180)</f>
        <v>11.430011671703156</v>
      </c>
      <c r="P46" s="69"/>
      <c r="Q46" s="69"/>
      <c r="R46" s="69"/>
      <c r="S46" s="69"/>
      <c r="T46" s="69"/>
      <c r="U46" s="69"/>
      <c r="V46" s="69"/>
      <c r="W46" s="69"/>
      <c r="X46" s="69"/>
      <c r="Y46" s="69"/>
      <c r="Z46" s="88"/>
      <c r="AA46" s="69"/>
      <c r="AB46" s="69"/>
      <c r="AC46" s="69"/>
      <c r="AD46" s="69"/>
      <c r="AE46" s="69"/>
      <c r="AF46" s="69"/>
      <c r="AG46" s="69"/>
      <c r="AH46" s="69"/>
      <c r="AI46" s="69"/>
      <c r="AJ46" s="69"/>
    </row>
    <row r="47" spans="1:36" ht="30" customHeight="1" x14ac:dyDescent="0.15">
      <c r="A47" s="67"/>
      <c r="B47" s="67"/>
      <c r="C47" s="410" t="s">
        <v>270</v>
      </c>
      <c r="D47" s="410"/>
      <c r="E47" s="67"/>
      <c r="F47" s="67"/>
      <c r="G47" s="67"/>
      <c r="H47" s="67"/>
      <c r="I47" s="410" t="s">
        <v>269</v>
      </c>
      <c r="J47" s="410"/>
      <c r="K47" s="67"/>
      <c r="L47" s="67"/>
      <c r="M47" s="67"/>
      <c r="N47" s="69"/>
      <c r="O47" s="69"/>
      <c r="P47" s="69"/>
      <c r="Q47" s="69"/>
      <c r="R47" s="69"/>
      <c r="S47" s="69"/>
      <c r="T47" s="69"/>
      <c r="U47" s="69"/>
      <c r="V47" s="69"/>
      <c r="W47" s="69"/>
      <c r="X47" s="69"/>
      <c r="Y47" s="69"/>
      <c r="Z47" s="88"/>
      <c r="AA47" s="69"/>
      <c r="AB47" s="69"/>
      <c r="AC47" s="69"/>
      <c r="AD47" s="69"/>
      <c r="AE47" s="69"/>
      <c r="AF47" s="69"/>
      <c r="AG47" s="69"/>
      <c r="AH47" s="69"/>
      <c r="AI47" s="69"/>
      <c r="AJ47" s="69"/>
    </row>
    <row r="48" spans="1:36" ht="21.75" customHeight="1" x14ac:dyDescent="0.15">
      <c r="A48" s="67"/>
      <c r="B48" s="67"/>
      <c r="C48" s="67"/>
      <c r="D48" s="67"/>
      <c r="E48" s="67"/>
      <c r="F48" s="67"/>
      <c r="G48" s="67"/>
      <c r="H48" s="67"/>
      <c r="I48" s="67"/>
      <c r="J48" s="67"/>
      <c r="K48" s="67"/>
      <c r="L48" s="67"/>
      <c r="M48" s="67"/>
      <c r="N48" s="69"/>
      <c r="O48" s="69"/>
      <c r="P48" s="69"/>
      <c r="Q48" s="69"/>
      <c r="R48" s="69"/>
      <c r="S48" s="69"/>
      <c r="T48" s="69"/>
      <c r="U48" s="69"/>
      <c r="V48" s="69"/>
      <c r="W48" s="69"/>
      <c r="X48" s="69"/>
      <c r="Y48" s="69"/>
      <c r="Z48" s="88"/>
      <c r="AA48" s="69"/>
      <c r="AB48" s="69"/>
      <c r="AC48" s="69"/>
      <c r="AD48" s="69"/>
      <c r="AE48" s="69"/>
      <c r="AF48" s="69"/>
      <c r="AG48" s="69"/>
      <c r="AH48" s="69"/>
      <c r="AI48" s="69"/>
      <c r="AJ48" s="69"/>
    </row>
    <row r="49" spans="1:53" ht="30" customHeight="1" thickBot="1" x14ac:dyDescent="0.2">
      <c r="A49" s="67"/>
      <c r="B49" s="67"/>
      <c r="C49" s="67"/>
      <c r="D49" s="67"/>
      <c r="E49" s="67"/>
      <c r="F49" s="67"/>
      <c r="G49" s="67"/>
      <c r="H49" s="67"/>
      <c r="I49" s="67"/>
      <c r="J49" s="67"/>
      <c r="K49" s="67"/>
      <c r="L49" s="67"/>
      <c r="M49" s="67"/>
      <c r="N49" s="69"/>
      <c r="O49" s="69"/>
      <c r="P49" s="69"/>
      <c r="Q49" s="69"/>
      <c r="R49" s="276"/>
      <c r="S49" s="69"/>
      <c r="T49" s="69"/>
      <c r="U49" s="69"/>
      <c r="V49" s="69"/>
      <c r="W49" s="69"/>
      <c r="X49" s="69"/>
      <c r="Y49" s="69"/>
      <c r="Z49" s="88"/>
      <c r="AA49" s="69"/>
      <c r="AB49" s="69"/>
      <c r="AC49" s="69"/>
      <c r="AD49" s="69"/>
      <c r="AE49" s="69"/>
      <c r="AF49" s="69"/>
      <c r="AG49" s="69"/>
      <c r="AH49" s="69"/>
      <c r="AI49" s="69"/>
      <c r="AJ49" s="69"/>
    </row>
    <row r="50" spans="1:53" ht="15" x14ac:dyDescent="0.15">
      <c r="A50" s="85"/>
      <c r="B50" s="86"/>
      <c r="C50" s="86"/>
      <c r="D50" s="86"/>
      <c r="E50" s="86"/>
      <c r="F50" s="86"/>
      <c r="G50" s="86"/>
      <c r="H50" s="86"/>
      <c r="I50" s="86"/>
      <c r="J50" s="86"/>
      <c r="K50" s="86" t="s">
        <v>105</v>
      </c>
      <c r="L50" s="254">
        <f>B25</f>
        <v>15</v>
      </c>
      <c r="M50" s="86"/>
      <c r="N50" s="86"/>
      <c r="O50" s="86"/>
      <c r="P50" s="86"/>
      <c r="Q50" s="87"/>
      <c r="R50" s="95"/>
      <c r="S50" s="87"/>
      <c r="T50" s="123"/>
      <c r="U50" s="123"/>
      <c r="V50" s="123"/>
      <c r="W50" s="123"/>
      <c r="X50" s="123">
        <v>9</v>
      </c>
      <c r="Y50" s="123"/>
      <c r="Z50" s="124"/>
      <c r="AA50" s="124"/>
      <c r="AB50" s="124"/>
      <c r="AC50" s="124"/>
      <c r="AD50" s="124"/>
      <c r="AE50" s="124"/>
      <c r="AF50" s="124"/>
      <c r="AG50" s="124"/>
      <c r="AH50" s="88"/>
      <c r="AI50" s="88"/>
      <c r="AJ50" s="88"/>
      <c r="AK50" s="89"/>
    </row>
    <row r="51" spans="1:53" ht="15" x14ac:dyDescent="0.15">
      <c r="A51" s="90"/>
      <c r="B51" s="91" t="s">
        <v>120</v>
      </c>
      <c r="C51" s="91">
        <f>B6</f>
        <v>2261</v>
      </c>
      <c r="D51" s="92"/>
      <c r="E51" s="91" t="s">
        <v>12</v>
      </c>
      <c r="F51" s="92">
        <f>B8</f>
        <v>2210</v>
      </c>
      <c r="G51" s="92" t="s">
        <v>13</v>
      </c>
      <c r="H51" s="92">
        <v>742.5</v>
      </c>
      <c r="I51" s="92"/>
      <c r="J51" s="93"/>
      <c r="K51" s="94" t="s">
        <v>10</v>
      </c>
      <c r="L51" s="92">
        <f>B22</f>
        <v>2</v>
      </c>
      <c r="M51" s="92"/>
      <c r="N51" s="92"/>
      <c r="O51" s="91" t="s">
        <v>7</v>
      </c>
      <c r="P51" s="92">
        <f>B17</f>
        <v>0.36</v>
      </c>
      <c r="Q51" s="93"/>
      <c r="R51" s="91" t="s">
        <v>43</v>
      </c>
      <c r="S51" s="92">
        <f>1-27.8*(P53-0.67)^3</f>
        <v>0.93892339999999996</v>
      </c>
      <c r="T51" s="318">
        <f>(S54*S53*C55)^2</f>
        <v>2.8341735671955877</v>
      </c>
      <c r="U51" s="124"/>
      <c r="V51" s="124"/>
      <c r="W51" s="124" t="s">
        <v>104</v>
      </c>
      <c r="X51" s="124">
        <v>9</v>
      </c>
      <c r="Y51" s="124"/>
      <c r="Z51" s="124"/>
      <c r="AA51" s="124"/>
      <c r="AB51" s="124"/>
      <c r="AC51" s="124"/>
      <c r="AD51" s="124"/>
      <c r="AE51" s="124"/>
      <c r="AF51" s="124"/>
      <c r="AG51" s="124"/>
      <c r="AH51" s="88"/>
      <c r="AI51" s="88"/>
      <c r="AJ51" s="88"/>
      <c r="AK51" s="89"/>
    </row>
    <row r="52" spans="1:53" ht="15" x14ac:dyDescent="0.15">
      <c r="A52" s="90"/>
      <c r="B52" s="91" t="s">
        <v>5</v>
      </c>
      <c r="C52" s="91">
        <f>I9</f>
        <v>0</v>
      </c>
      <c r="D52" s="92"/>
      <c r="E52" s="91" t="s">
        <v>56</v>
      </c>
      <c r="F52" s="93">
        <f>B11*2</f>
        <v>0.61771561771561834</v>
      </c>
      <c r="G52" s="92" t="s">
        <v>14</v>
      </c>
      <c r="H52" s="92">
        <v>704.5</v>
      </c>
      <c r="I52" s="92"/>
      <c r="J52" s="92"/>
      <c r="K52" s="94" t="s">
        <v>44</v>
      </c>
      <c r="L52" s="92">
        <f>B23</f>
        <v>0.3</v>
      </c>
      <c r="M52" s="92"/>
      <c r="N52" s="92"/>
      <c r="O52" s="91" t="s">
        <v>8</v>
      </c>
      <c r="P52" s="92">
        <f>B18</f>
        <v>0.9</v>
      </c>
      <c r="Q52" s="93"/>
      <c r="R52" s="93" t="s">
        <v>54</v>
      </c>
      <c r="S52" s="92">
        <f>P51*P52*4.427</f>
        <v>1.434348</v>
      </c>
      <c r="T52" s="125"/>
      <c r="U52" s="124"/>
      <c r="V52" s="124"/>
      <c r="W52" s="124"/>
      <c r="X52" s="124">
        <v>9</v>
      </c>
      <c r="Y52" s="124"/>
      <c r="Z52" s="124"/>
      <c r="AA52" s="124"/>
      <c r="AB52" s="124"/>
      <c r="AC52" s="124"/>
      <c r="AD52" s="124"/>
      <c r="AE52" s="124"/>
      <c r="AF52" s="124"/>
      <c r="AG52" s="124"/>
      <c r="AH52" s="88"/>
      <c r="AI52" s="88"/>
      <c r="AJ52" s="88"/>
      <c r="AK52" s="89"/>
    </row>
    <row r="53" spans="1:53" ht="27" x14ac:dyDescent="0.15">
      <c r="A53" s="90"/>
      <c r="B53" s="91" t="s">
        <v>45</v>
      </c>
      <c r="C53" s="92">
        <f>B7</f>
        <v>859</v>
      </c>
      <c r="D53" s="92"/>
      <c r="E53" s="91" t="s">
        <v>46</v>
      </c>
      <c r="F53" s="92">
        <f>B12</f>
        <v>16.282867132867203</v>
      </c>
      <c r="G53" s="91"/>
      <c r="H53" s="91"/>
      <c r="I53" s="91"/>
      <c r="J53" s="92"/>
      <c r="K53" s="94" t="s">
        <v>47</v>
      </c>
      <c r="L53" s="92">
        <f>B24</f>
        <v>3.8000000000000002E-4</v>
      </c>
      <c r="M53" s="92">
        <f>1/L53</f>
        <v>2631.5789473684208</v>
      </c>
      <c r="N53" s="92"/>
      <c r="O53" s="96" t="s">
        <v>48</v>
      </c>
      <c r="P53" s="92">
        <f>B19</f>
        <v>0.8</v>
      </c>
      <c r="Q53" s="93"/>
      <c r="R53" s="91" t="s">
        <v>55</v>
      </c>
      <c r="S53" s="92">
        <f>P51*P52*S51</f>
        <v>0.30421118159999999</v>
      </c>
      <c r="T53" s="67" t="s">
        <v>134</v>
      </c>
      <c r="U53" s="67" t="s">
        <v>136</v>
      </c>
      <c r="V53" s="67" t="s">
        <v>131</v>
      </c>
      <c r="W53" s="67" t="s">
        <v>132</v>
      </c>
      <c r="X53" s="67" t="s">
        <v>128</v>
      </c>
      <c r="Y53" s="67" t="s">
        <v>129</v>
      </c>
      <c r="Z53" s="124" t="s">
        <v>130</v>
      </c>
      <c r="AA53" s="67" t="s">
        <v>133</v>
      </c>
      <c r="AB53" s="124"/>
      <c r="AC53" s="124"/>
      <c r="AD53" s="124"/>
      <c r="AE53" s="124"/>
      <c r="AF53" s="124"/>
      <c r="AG53" s="124"/>
      <c r="AH53" s="88"/>
      <c r="AI53" s="88"/>
      <c r="AJ53" s="88"/>
      <c r="AK53" s="89"/>
    </row>
    <row r="54" spans="1:53" ht="15" x14ac:dyDescent="0.15">
      <c r="A54" s="90"/>
      <c r="B54" s="91" t="s">
        <v>9</v>
      </c>
      <c r="C54" s="92">
        <v>9.8000000000000007</v>
      </c>
      <c r="D54" s="92"/>
      <c r="E54" s="91" t="s">
        <v>49</v>
      </c>
      <c r="F54" s="91">
        <f>B13</f>
        <v>-121.78383857808598</v>
      </c>
      <c r="G54" s="91"/>
      <c r="H54" s="91"/>
      <c r="I54" s="91"/>
      <c r="J54" s="92"/>
      <c r="K54" s="94" t="s">
        <v>50</v>
      </c>
      <c r="L54" s="92">
        <f>0</f>
        <v>0</v>
      </c>
      <c r="M54" s="92"/>
      <c r="N54" s="92"/>
      <c r="O54" s="91" t="s">
        <v>51</v>
      </c>
      <c r="P54" s="92">
        <f>B26</f>
        <v>0</v>
      </c>
      <c r="Q54" s="93"/>
      <c r="R54" s="91" t="s">
        <v>106</v>
      </c>
      <c r="S54" s="92">
        <f>1/P53</f>
        <v>1.25</v>
      </c>
      <c r="T54" s="67"/>
      <c r="U54" s="126">
        <v>207</v>
      </c>
      <c r="V54" s="67">
        <f>B61-B8</f>
        <v>52.820000000000164</v>
      </c>
      <c r="W54" s="67">
        <v>4.3960175796680687</v>
      </c>
      <c r="X54" s="67">
        <f>B11*(V54^2-W54^2)+B12*(V54-W54)</f>
        <v>1644.211188812521</v>
      </c>
      <c r="Y54" s="67">
        <v>3.254594753473278</v>
      </c>
      <c r="Z54" s="124">
        <v>192.15162074433553</v>
      </c>
      <c r="AA54" s="127">
        <f>(Z54-X54-Y54)/Z54</f>
        <v>-7.5737803156914572</v>
      </c>
      <c r="AB54" s="124"/>
      <c r="AC54" s="124"/>
      <c r="AD54" s="124"/>
      <c r="AE54" s="124"/>
      <c r="AF54" s="124"/>
      <c r="AG54" s="124"/>
      <c r="AH54" s="88"/>
      <c r="AI54" s="88"/>
      <c r="AJ54" s="88"/>
      <c r="AK54" s="89"/>
    </row>
    <row r="55" spans="1:53" s="8" customFormat="1" ht="15" x14ac:dyDescent="0.15">
      <c r="A55" s="97"/>
      <c r="B55" s="91" t="s">
        <v>52</v>
      </c>
      <c r="C55" s="92">
        <f>SQRT(2*C54)</f>
        <v>4.4271887242357311</v>
      </c>
      <c r="D55" s="92"/>
      <c r="E55" s="93" t="s">
        <v>57</v>
      </c>
      <c r="F55" s="92">
        <f>(H51-Calculation!F51)^2*0.063+Calculation!F53*(H51-Calculation!F51)+44</f>
        <v>111822.93623251739</v>
      </c>
      <c r="G55" s="92">
        <f>($H$52-Calculation!$F$51)^2*0.063+Calculation!$F$53*($H$52-Calculation!$F$51)+44</f>
        <v>118321.54928146844</v>
      </c>
      <c r="H55" s="92">
        <f>F55-G55</f>
        <v>-6498.6130489510542</v>
      </c>
      <c r="I55" s="92"/>
      <c r="J55" s="92"/>
      <c r="K55" s="91" t="s">
        <v>63</v>
      </c>
      <c r="L55" s="92">
        <f>H20</f>
        <v>2.5000000000000001E-2</v>
      </c>
      <c r="M55" s="93"/>
      <c r="N55" s="93"/>
      <c r="O55" s="93"/>
      <c r="P55" s="91"/>
      <c r="Q55" s="91"/>
      <c r="R55" s="91" t="s">
        <v>11</v>
      </c>
      <c r="S55" s="92">
        <f>S53*S54</f>
        <v>0.38026397699999998</v>
      </c>
      <c r="T55" s="125"/>
      <c r="U55" s="124"/>
      <c r="V55" s="124"/>
      <c r="W55" s="124"/>
      <c r="X55" s="124"/>
      <c r="Y55" s="124"/>
      <c r="Z55" s="124"/>
      <c r="AA55" s="124"/>
      <c r="AB55" s="124"/>
      <c r="AC55" s="124"/>
      <c r="AD55" s="124"/>
      <c r="AE55" s="124"/>
      <c r="AF55" s="124"/>
      <c r="AG55" s="124"/>
      <c r="AH55" s="88"/>
      <c r="AI55" s="88"/>
      <c r="AJ55" s="88"/>
      <c r="AK55" s="89"/>
    </row>
    <row r="56" spans="1:53" s="8" customFormat="1" ht="15.75" thickBot="1" x14ac:dyDescent="0.2">
      <c r="A56" s="98"/>
      <c r="B56" s="99"/>
      <c r="C56" s="99"/>
      <c r="D56" s="408"/>
      <c r="E56" s="408"/>
      <c r="F56" s="408"/>
      <c r="G56" s="408"/>
      <c r="H56" s="99"/>
      <c r="I56" s="99"/>
      <c r="J56" s="99"/>
      <c r="K56" s="99"/>
      <c r="L56" s="99"/>
      <c r="M56" s="99"/>
      <c r="N56" s="99"/>
      <c r="O56" s="99"/>
      <c r="P56" s="99"/>
      <c r="Q56" s="100"/>
      <c r="R56" s="100"/>
      <c r="S56" s="100"/>
      <c r="T56" s="128"/>
      <c r="U56" s="128">
        <v>-7.9</v>
      </c>
      <c r="V56" s="128"/>
      <c r="W56" s="128"/>
      <c r="X56" s="128"/>
      <c r="Y56" s="128"/>
      <c r="Z56" s="128"/>
      <c r="AA56" s="124"/>
      <c r="AB56" s="124"/>
      <c r="AC56" s="124"/>
      <c r="AD56" s="124"/>
      <c r="AE56" s="124"/>
      <c r="AF56" s="124"/>
      <c r="AG56" s="124"/>
      <c r="AH56" s="88"/>
      <c r="AI56" s="88"/>
      <c r="AJ56" s="88"/>
      <c r="AK56" s="89"/>
    </row>
    <row r="57" spans="1:53" s="35" customFormat="1" ht="17.25" x14ac:dyDescent="0.15">
      <c r="A57" s="101" t="s">
        <v>61</v>
      </c>
      <c r="B57" s="340" t="s">
        <v>68</v>
      </c>
      <c r="C57" s="340" t="s">
        <v>263</v>
      </c>
      <c r="D57" s="319" t="s">
        <v>15</v>
      </c>
      <c r="E57" s="319" t="s">
        <v>5</v>
      </c>
      <c r="F57" s="340" t="s">
        <v>121</v>
      </c>
      <c r="G57" s="340" t="s">
        <v>16</v>
      </c>
      <c r="H57" s="319" t="s">
        <v>17</v>
      </c>
      <c r="I57" s="319" t="s">
        <v>6</v>
      </c>
      <c r="J57" s="340" t="s">
        <v>101</v>
      </c>
      <c r="K57" s="319" t="s">
        <v>18</v>
      </c>
      <c r="L57" s="320" t="s">
        <v>19</v>
      </c>
      <c r="M57" s="341" t="s">
        <v>20</v>
      </c>
      <c r="N57" s="320" t="s">
        <v>21</v>
      </c>
      <c r="O57" s="320" t="s">
        <v>22</v>
      </c>
      <c r="P57" s="320" t="s">
        <v>23</v>
      </c>
      <c r="Q57" s="320" t="s">
        <v>24</v>
      </c>
      <c r="R57" s="320" t="s">
        <v>25</v>
      </c>
      <c r="S57" s="320" t="s">
        <v>26</v>
      </c>
      <c r="T57" s="341" t="s">
        <v>27</v>
      </c>
      <c r="U57" s="321" t="s">
        <v>28</v>
      </c>
      <c r="V57" s="321" t="s">
        <v>29</v>
      </c>
      <c r="W57" s="321" t="s">
        <v>30</v>
      </c>
      <c r="X57" s="321" t="s">
        <v>31</v>
      </c>
      <c r="Y57" s="321" t="s">
        <v>32</v>
      </c>
      <c r="Z57" s="321" t="s">
        <v>33</v>
      </c>
      <c r="AA57" s="322" t="s">
        <v>34</v>
      </c>
      <c r="AB57" s="322" t="s">
        <v>35</v>
      </c>
      <c r="AC57" s="323" t="s">
        <v>36</v>
      </c>
      <c r="AD57" s="323" t="s">
        <v>41</v>
      </c>
      <c r="AE57" s="323" t="s">
        <v>42</v>
      </c>
      <c r="AF57" s="323" t="s">
        <v>14</v>
      </c>
      <c r="AG57" s="323" t="s">
        <v>37</v>
      </c>
      <c r="AH57" s="323" t="s">
        <v>19</v>
      </c>
      <c r="AI57" s="323" t="s">
        <v>38</v>
      </c>
      <c r="AJ57" s="342" t="s">
        <v>39</v>
      </c>
      <c r="AK57" s="343" t="s">
        <v>223</v>
      </c>
      <c r="AL57" s="34" t="s">
        <v>127</v>
      </c>
      <c r="AM57" s="11"/>
      <c r="AN57" s="11"/>
      <c r="AO57" s="11"/>
    </row>
    <row r="58" spans="1:53" s="36" customFormat="1" ht="15.75" x14ac:dyDescent="0.15">
      <c r="A58" s="102" t="s">
        <v>62</v>
      </c>
      <c r="B58" s="103" t="s">
        <v>58</v>
      </c>
      <c r="C58" s="104" t="s">
        <v>58</v>
      </c>
      <c r="D58" s="104" t="s">
        <v>53</v>
      </c>
      <c r="E58" s="104" t="s">
        <v>58</v>
      </c>
      <c r="F58" s="104" t="s">
        <v>58</v>
      </c>
      <c r="G58" s="105" t="s">
        <v>59</v>
      </c>
      <c r="H58" s="104" t="s">
        <v>60</v>
      </c>
      <c r="I58" s="104" t="s">
        <v>122</v>
      </c>
      <c r="J58" s="104"/>
      <c r="K58" s="104"/>
      <c r="L58" s="106" t="s">
        <v>60</v>
      </c>
      <c r="M58" s="106" t="s">
        <v>60</v>
      </c>
      <c r="N58" s="106"/>
      <c r="O58" s="106"/>
      <c r="P58" s="106"/>
      <c r="Q58" s="106"/>
      <c r="R58" s="106"/>
      <c r="S58" s="107"/>
      <c r="T58" s="107"/>
      <c r="U58" s="108"/>
      <c r="V58" s="108"/>
      <c r="W58" s="109"/>
      <c r="X58" s="108"/>
      <c r="Y58" s="108"/>
      <c r="Z58" s="108"/>
      <c r="AA58" s="108"/>
      <c r="AB58" s="108"/>
      <c r="AC58" s="110"/>
      <c r="AD58" s="110"/>
      <c r="AE58" s="110"/>
      <c r="AF58" s="110"/>
      <c r="AG58" s="110"/>
      <c r="AH58" s="110" t="s">
        <v>266</v>
      </c>
      <c r="AI58" s="110" t="s">
        <v>264</v>
      </c>
      <c r="AJ58" s="110" t="s">
        <v>265</v>
      </c>
      <c r="AK58" s="111" t="s">
        <v>267</v>
      </c>
      <c r="AL58" s="111" t="s">
        <v>267</v>
      </c>
      <c r="AM58" s="12"/>
      <c r="AN58" s="12"/>
      <c r="AO58" s="12"/>
      <c r="AP58" s="8"/>
      <c r="AQ58" s="8"/>
      <c r="AR58" s="8"/>
      <c r="AS58" s="8"/>
      <c r="AT58" s="8"/>
      <c r="AU58" s="8"/>
      <c r="AV58" s="8"/>
      <c r="AW58" s="8"/>
      <c r="AX58" s="8"/>
      <c r="AY58" s="8"/>
      <c r="AZ58" s="8"/>
      <c r="BA58" s="8"/>
    </row>
    <row r="59" spans="1:53" s="36" customFormat="1" ht="32.25" customHeight="1" thickBot="1" x14ac:dyDescent="0.2">
      <c r="A59" s="112" t="s">
        <v>123</v>
      </c>
      <c r="B59" s="99"/>
      <c r="C59" s="99"/>
      <c r="D59" s="99" t="s">
        <v>124</v>
      </c>
      <c r="E59" s="99"/>
      <c r="F59" s="99"/>
      <c r="G59" s="99" t="s">
        <v>40</v>
      </c>
      <c r="H59" s="95"/>
      <c r="I59" s="99"/>
      <c r="J59" s="99"/>
      <c r="K59" s="99"/>
      <c r="L59" s="324"/>
      <c r="M59" s="324"/>
      <c r="N59" s="324" t="s">
        <v>125</v>
      </c>
      <c r="O59" s="324"/>
      <c r="P59" s="324"/>
      <c r="Q59" s="325"/>
      <c r="R59" s="324"/>
      <c r="S59" s="324"/>
      <c r="T59" s="324"/>
      <c r="U59" s="326"/>
      <c r="V59" s="326"/>
      <c r="W59" s="326"/>
      <c r="X59" s="326"/>
      <c r="Y59" s="326"/>
      <c r="Z59" s="326"/>
      <c r="AA59" s="326"/>
      <c r="AB59" s="326"/>
      <c r="AC59" s="327" t="s">
        <v>40</v>
      </c>
      <c r="AD59" s="113"/>
      <c r="AE59" s="113"/>
      <c r="AF59" s="327"/>
      <c r="AG59" s="327"/>
      <c r="AH59" s="327"/>
      <c r="AI59" s="327" t="s">
        <v>40</v>
      </c>
      <c r="AJ59" s="327"/>
      <c r="AK59" s="328"/>
      <c r="AL59" s="38"/>
      <c r="AM59" s="12"/>
      <c r="AN59" s="12"/>
      <c r="AO59" s="12"/>
      <c r="AP59" s="8"/>
      <c r="AQ59" s="8"/>
      <c r="AR59" s="8"/>
      <c r="AS59" s="8"/>
      <c r="AT59" s="8"/>
      <c r="AU59" s="8"/>
      <c r="AV59" s="8"/>
      <c r="AW59" s="8"/>
      <c r="AX59" s="8"/>
      <c r="AY59" s="8"/>
      <c r="AZ59" s="8"/>
      <c r="BA59" s="8"/>
    </row>
    <row r="60" spans="1:53" s="41" customFormat="1" ht="15" x14ac:dyDescent="0.15">
      <c r="A60" s="114" t="s">
        <v>126</v>
      </c>
      <c r="B60" s="115"/>
      <c r="C60" s="115"/>
      <c r="D60" s="115"/>
      <c r="E60" s="115"/>
      <c r="F60" s="115"/>
      <c r="G60" s="115"/>
      <c r="H60" s="115"/>
      <c r="I60" s="115"/>
      <c r="J60" s="115"/>
      <c r="K60" s="119"/>
      <c r="L60" s="329">
        <f>(1-$P$54)*O61*R61+C53</f>
        <v>63531.834854772176</v>
      </c>
      <c r="M60" s="329">
        <f>M61*(B61-C61+N61/2)/$S$54</f>
        <v>2.3965752689687685</v>
      </c>
      <c r="N60" s="330">
        <f>L60/M60</f>
        <v>26509.426045320717</v>
      </c>
      <c r="O60" s="331"/>
      <c r="P60" s="329">
        <f>((1-$P$54)*O61*R61+C53)/(M61*(B61-C61+N61/2)/$S$54)</f>
        <v>26509.426045320717</v>
      </c>
      <c r="Q60" s="115"/>
      <c r="R60" s="279" t="str">
        <f>IF(H60&gt;0, rate1(1,$L$52,$L$51,$L$54,L60,$L$53,$L$50,P60),"")</f>
        <v/>
      </c>
      <c r="S60" s="115"/>
      <c r="T60" s="278"/>
      <c r="U60" s="115"/>
      <c r="V60" s="116"/>
      <c r="W60" s="116"/>
      <c r="X60" s="116"/>
      <c r="Y60" s="116"/>
      <c r="Z60" s="110" t="str">
        <f>IF(H60&gt;0, rate1(1,$L$52,$L$51,$L$54,U60,$L$53,$L$50,Y60),"")</f>
        <v/>
      </c>
      <c r="AA60" s="115"/>
      <c r="AB60" s="115"/>
      <c r="AC60" s="278"/>
      <c r="AD60" s="115"/>
      <c r="AE60" s="115"/>
      <c r="AF60" s="115"/>
      <c r="AG60" s="115"/>
      <c r="AH60" s="115"/>
      <c r="AI60" s="115"/>
      <c r="AJ60" s="115"/>
      <c r="AK60" s="117"/>
      <c r="AL60" s="39"/>
      <c r="AM60" s="40"/>
      <c r="AN60" s="40"/>
      <c r="AO60" s="12"/>
      <c r="AP60" s="8"/>
      <c r="AQ60" s="8"/>
      <c r="AR60" s="8"/>
      <c r="AS60" s="8"/>
      <c r="AT60" s="8"/>
      <c r="AU60" s="8"/>
      <c r="AV60" s="8"/>
      <c r="AW60" s="8"/>
      <c r="AX60" s="8"/>
      <c r="AY60" s="8"/>
      <c r="AZ60" s="8"/>
      <c r="BA60" s="8"/>
    </row>
    <row r="61" spans="1:53" ht="15" x14ac:dyDescent="0.15">
      <c r="A61" s="118"/>
      <c r="B61" s="332">
        <f>H7</f>
        <v>2262.8200000000002</v>
      </c>
      <c r="C61" s="332">
        <f>B6</f>
        <v>2261</v>
      </c>
      <c r="D61" s="332">
        <f>$L$51</f>
        <v>2</v>
      </c>
      <c r="E61" s="330">
        <f>H8</f>
        <v>5</v>
      </c>
      <c r="F61" s="332">
        <f>E61</f>
        <v>5</v>
      </c>
      <c r="G61" s="330">
        <f>F61*$S$53*$C$55*(B61-C61+N61)^1.5</f>
        <v>7.9495219828072576</v>
      </c>
      <c r="H61" s="330">
        <v>0.08</v>
      </c>
      <c r="I61" s="330">
        <f>(B61-C61)*B$19</f>
        <v>1.456000000000131</v>
      </c>
      <c r="J61" s="330">
        <f>$B$7</f>
        <v>859</v>
      </c>
      <c r="K61" s="333">
        <v>1</v>
      </c>
      <c r="L61" s="332">
        <f>D61+H61*K61</f>
        <v>2.08</v>
      </c>
      <c r="M61" s="330">
        <f>(D61+L61)/2</f>
        <v>2.04</v>
      </c>
      <c r="N61" s="330">
        <f>2*($P$53*M61/$S$52/$S$51)^2-(B61-C61)*2</f>
        <v>-0.70302050371507185</v>
      </c>
      <c r="O61" s="330">
        <f>wh(B61,$F$51,$F$52,$F$53)</f>
        <v>48.910606060606263</v>
      </c>
      <c r="P61" s="334">
        <f>$C$54*$L$55*$L$55*M61*M61/(($B$19*(B61-C61))^0.333)*1000</f>
        <v>22.49229081080286</v>
      </c>
      <c r="Q61" s="330">
        <f>M61/$S$54*(B61-C61+N61/2)*E61-J61</f>
        <v>-847.01712365515618</v>
      </c>
      <c r="R61" s="279">
        <f>IF(H61&gt;0, rate1(1,$L$52,$L$51,$L$54,L61,$L$53,$L$50,P61),"")</f>
        <v>1281.3751434016749</v>
      </c>
      <c r="S61" s="330">
        <f>Q61/O61/R61</f>
        <v>-1.3514900444792321E-2</v>
      </c>
      <c r="T61" s="330">
        <f>N61/(1-S61)</f>
        <v>-0.69364594778679967</v>
      </c>
      <c r="U61" s="330">
        <f>L61-K61*H61</f>
        <v>2</v>
      </c>
      <c r="V61" s="330">
        <f>(D61+U61)/2</f>
        <v>2</v>
      </c>
      <c r="W61" s="330">
        <f>2*($P$53*V61/$S$52/$S$51)^2-(B61-C61)*2</f>
        <v>-0.81706699703487651</v>
      </c>
      <c r="X61" s="330">
        <f>V61/$S$54*(B61-C61+W61/2)*F61-J61</f>
        <v>-847.70826798813823</v>
      </c>
      <c r="Y61" s="330">
        <f>$C$54*$L$55*$L$55*V61*V61/(($B$19*(B61-C61))^0.333)*1000</f>
        <v>21.618887745869721</v>
      </c>
      <c r="Z61" s="110">
        <f>IF(H61&gt;0, rate1(1,$L$52,$L$51,$L$54,U61,$L$53,$L$50,Y61),"")</f>
        <v>1200.1223775249823</v>
      </c>
      <c r="AA61" s="330">
        <f>X61/O61/Z61</f>
        <v>-1.444168410335509E-2</v>
      </c>
      <c r="AB61" s="330">
        <v>-1.0000000000000001E-5</v>
      </c>
      <c r="AC61" s="330">
        <f>delta_z(N61,S61,H61,AE61,AB61)</f>
        <v>-1.0000000000000001E-5</v>
      </c>
      <c r="AD61" s="330">
        <f>H61/AC61*K61</f>
        <v>-7999.9999999999991</v>
      </c>
      <c r="AE61" s="335">
        <f>AD61</f>
        <v>-7999.9999999999991</v>
      </c>
      <c r="AF61" s="330">
        <f>B61-(AC61-N61)</f>
        <v>2262.116989496285</v>
      </c>
      <c r="AG61" s="330">
        <f>C61-AC61</f>
        <v>2261.0000100000002</v>
      </c>
      <c r="AH61" s="330">
        <f>$S$54*$S$53*$C$55*SQRT(AF61-AG61)</f>
        <v>1.7792452791759148</v>
      </c>
      <c r="AI61" s="330">
        <f>AC61/R61*1000000</f>
        <v>-7.8041157981673789E-3</v>
      </c>
      <c r="AJ61" s="335">
        <f>AI61/3600</f>
        <v>-2.1678099439353831E-6</v>
      </c>
      <c r="AK61" s="336"/>
      <c r="AL61" s="44"/>
      <c r="BA61" s="8"/>
    </row>
    <row r="62" spans="1:53" ht="15" x14ac:dyDescent="0.15">
      <c r="A62" s="118"/>
      <c r="B62" s="330">
        <f>AF61</f>
        <v>2262.116989496285</v>
      </c>
      <c r="C62" s="330">
        <f>AG61</f>
        <v>2261.0000100000002</v>
      </c>
      <c r="D62" s="330">
        <f>AH61</f>
        <v>1.7792452791759148</v>
      </c>
      <c r="E62" s="330">
        <f>IF(H62&gt;0,IF(AND(C62&lt;$B$6,C62&gt;$K$12),bb2wang($B$6,$K$12,C62,$H$8,$H$9,I62,$H$10,$H$11,$K$10,$K$11,$H$13),E61)," ")</f>
        <v>5</v>
      </c>
      <c r="F62" s="330">
        <f>(E62+E61)/2</f>
        <v>5</v>
      </c>
      <c r="G62" s="330">
        <f>F62*$S$53*$C$55*(B62-C62+N62)^1.5</f>
        <v>9.0603866394054755</v>
      </c>
      <c r="H62" s="315">
        <f>dv(S61)</f>
        <v>0.08</v>
      </c>
      <c r="I62" s="330">
        <f>(B62-C62)*B$19</f>
        <v>0.89358359702782764</v>
      </c>
      <c r="J62" s="330">
        <f t="shared" ref="J62:J125" si="0">$B$7</f>
        <v>859</v>
      </c>
      <c r="K62" s="337">
        <f>INT(IF((1-S61-0.015)&gt;0,1,-1))</f>
        <v>1</v>
      </c>
      <c r="L62" s="325">
        <f>D62+K62*H62</f>
        <v>1.8592452791759149</v>
      </c>
      <c r="M62" s="325">
        <f>(D62+L62)/2</f>
        <v>1.8192452791759148</v>
      </c>
      <c r="N62" s="330">
        <f>2*($P$53*M62/$S$52/$S$51)^2-(B62-C62)*2</f>
        <v>0.10177345022094064</v>
      </c>
      <c r="O62" s="330">
        <f t="shared" ref="O62:O125" si="1">IF(wh(B61,$F$51,$F$52,$F$53)&gt;0,wh(B61,$F$51,$F$52,$F$53),O61)</f>
        <v>48.910606060606263</v>
      </c>
      <c r="P62" s="334">
        <f>$C$54*$L$55*$L$55*M62*M62/(($B$19*(B62-C62))^0.333)*1000</f>
        <v>21.045564957572868</v>
      </c>
      <c r="Q62" s="330">
        <f>M62/$S$54*(B62-C62+N62/2)*E62-J62</f>
        <v>-850.50145956007066</v>
      </c>
      <c r="R62" s="279">
        <f>IF(H62&gt;0, rate1(1,$L$52,$L$51,$L$54,L62,$L$53,$L$50,P62),"")</f>
        <v>1141.2508635691343</v>
      </c>
      <c r="S62" s="325">
        <f>Q62/O62/R62</f>
        <v>-1.5236699407969879E-2</v>
      </c>
      <c r="T62" s="325">
        <f>N62/(1-S62)</f>
        <v>0.10024603157105069</v>
      </c>
      <c r="U62" s="330">
        <f t="shared" ref="U62:U125" si="2">L62-K62*H62</f>
        <v>1.7792452791759148</v>
      </c>
      <c r="V62" s="338">
        <f>(D62+U62)/2</f>
        <v>1.7792452791759148</v>
      </c>
      <c r="W62" s="330">
        <f>2*($P$53*V62/$S$52/$S$51)^2-(B62-C62)*2</f>
        <v>1.9047264063187797E-4</v>
      </c>
      <c r="X62" s="330">
        <f>V62/$S$54*(B62-C62+W62/2)*F62-J62</f>
        <v>-851.0498002221027</v>
      </c>
      <c r="Y62" s="330">
        <f>$C$54*$L$55*$L$55*V62*V62/(($B$19*(B62-C62))^0.333)*1000</f>
        <v>20.13027555452123</v>
      </c>
      <c r="Z62" s="110">
        <f>IF(H62&gt;0, rate1(1,$L$52,$L$51,$L$54,U62,$L$53,$L$50,Y62),"")</f>
        <v>1036.5230168205935</v>
      </c>
      <c r="AA62" s="338">
        <f>X62/O62/Z62</f>
        <v>-1.6786995709492034E-2</v>
      </c>
      <c r="AB62" s="338">
        <f>W62/(1-AA62)</f>
        <v>1.8732796685599847E-4</v>
      </c>
      <c r="AC62" s="330">
        <f>delta_z(N62,S62,H62,AE61,AB62)</f>
        <v>0.10024603157105069</v>
      </c>
      <c r="AD62" s="330">
        <f>H62/AC62*K62</f>
        <v>0.79803657806941664</v>
      </c>
      <c r="AE62" s="330">
        <f>(AD62-AD61)/(AC62+AC61)*2</f>
        <v>159639.16190969376</v>
      </c>
      <c r="AF62" s="330">
        <f>B62-(AC62-N62)</f>
        <v>2262.1185169149348</v>
      </c>
      <c r="AG62" s="330">
        <f>C62-AC62</f>
        <v>2260.8997639684289</v>
      </c>
      <c r="AH62" s="330">
        <f>$S$54*$S$53*$C$55*SQRT(AF62-AG62)</f>
        <v>1.8585363558264778</v>
      </c>
      <c r="AI62" s="330">
        <f>AC62/R62*1000000</f>
        <v>87.838734472053275</v>
      </c>
      <c r="AJ62" s="330">
        <f>AJ61+AI62/3600</f>
        <v>2.4397480654515309E-2</v>
      </c>
      <c r="AK62" s="339">
        <f>AK61+AI61*G61/1000000</f>
        <v>-6.2038990093904978E-8</v>
      </c>
      <c r="AL62" s="44">
        <f>AL61+AI61*J61/1000000</f>
        <v>-6.7037354706257786E-6</v>
      </c>
      <c r="BA62" s="8"/>
    </row>
    <row r="63" spans="1:53" ht="15" x14ac:dyDescent="0.15">
      <c r="A63" s="118"/>
      <c r="B63" s="330">
        <f>IF(H63&gt;0, AF62,"")</f>
        <v>2262.1185169149348</v>
      </c>
      <c r="C63" s="330">
        <f>IF(H63&gt;0, AG62,"")</f>
        <v>2260.8997639684289</v>
      </c>
      <c r="D63" s="330">
        <f>IF(H63&gt;0, AH62,"")</f>
        <v>1.8585363558264778</v>
      </c>
      <c r="E63" s="330">
        <f t="shared" ref="E63:E126" si="3">IF(H63&gt;0,IF(AND(C63&lt;$B$6,C63&gt;$K$12),bb2wang($B$6,$K$12,C63,$H$8,$H$9,I63,$H$10,$H$11,$K$10,$K$11,$H$13),E62)," ")</f>
        <v>6.2995597900284821</v>
      </c>
      <c r="F63" s="330">
        <f>IF(H63&gt;0, (E63+E62)/2,"")</f>
        <v>5.649779895014241</v>
      </c>
      <c r="G63" s="330">
        <f>IF(H63&gt;0, F63*$S$53*$C$55*(B63-C63+N63)^1.5,"")</f>
        <v>11.605626619416011</v>
      </c>
      <c r="H63" s="315">
        <f>dv(S62)</f>
        <v>0.08</v>
      </c>
      <c r="I63" s="330">
        <f>IF(H63&gt;0, (B63-C63)*B$19,"")</f>
        <v>0.97500235720472128</v>
      </c>
      <c r="J63" s="330">
        <f t="shared" si="0"/>
        <v>859</v>
      </c>
      <c r="K63" s="337">
        <f>IF(H63&gt;0, IF((1-S62-0.015)&gt;0,1,-1),"")</f>
        <v>1</v>
      </c>
      <c r="L63" s="325">
        <f>IF(H63&gt;0, D63+K63*H63,"")</f>
        <v>1.9385363558264779</v>
      </c>
      <c r="M63" s="325">
        <f>IF(H63&gt;0, (D63+L63)/2,"")</f>
        <v>1.8985363558264778</v>
      </c>
      <c r="N63" s="330">
        <f>IF(H63&gt;0, 2*($P$53*M63/$S$52/$S$51)^2-(B63-C63)*2,"")</f>
        <v>0.10626747305465178</v>
      </c>
      <c r="O63" s="330">
        <f t="shared" si="1"/>
        <v>48.476345493043276</v>
      </c>
      <c r="P63" s="334">
        <f t="shared" ref="P63:P126" si="4">IF(H63&gt;0, $C$54*$L$55*$L$55*M63*M63/(($B$19*(B63-C63))^0.333)*1000,"")</f>
        <v>22.264094794326979</v>
      </c>
      <c r="Q63" s="330">
        <f>IF(H63&gt;0, M63/$S$54*(B63-C63+N63/2)*E63-J63,"")</f>
        <v>-846.83064592267272</v>
      </c>
      <c r="R63" s="279">
        <f>IF(H63&gt;0, rate1(1,$L$52,$L$51,$L$54,L63,$L$53,$L$50,P63),"")</f>
        <v>1261.0496238045519</v>
      </c>
      <c r="S63" s="325">
        <f>IF(H63&gt;0, Q63/O63/R63,"")</f>
        <v>-1.3852702815872413E-2</v>
      </c>
      <c r="T63" s="325">
        <f>IF(H63&gt;0, N63/(1-S63),"")</f>
        <v>0.10481549514984251</v>
      </c>
      <c r="U63" s="330">
        <f t="shared" si="2"/>
        <v>1.8585363558264778</v>
      </c>
      <c r="V63" s="338">
        <f>IF(H63&gt;0, (D63+U63)/2,"")</f>
        <v>1.8585363558264778</v>
      </c>
      <c r="W63" s="330">
        <f>IF(H63&gt;0, 2*($P$53*V63/$S$52/$S$51)^2-(B63-C63)*2,"")</f>
        <v>2.0782753199100057E-4</v>
      </c>
      <c r="X63" s="330">
        <f>IF(H63&gt;0, V63/$S$54*(B63-C63+W63/2)*F63-J63,"")</f>
        <v>-848.76128904237657</v>
      </c>
      <c r="Y63" s="330">
        <f t="shared" ref="Y63:Y126" si="5">IF(H63&gt;0, $C$54*$L$55*$L$55*V63*V63/(($B$19*(B63-C63))^0.333)*1000,"")</f>
        <v>21.335819487544974</v>
      </c>
      <c r="Z63" s="110">
        <f>IF(H63&gt;0, rate1(1,$L$52,$L$51,$L$54,U63,$L$53,$L$50,Y63),"")</f>
        <v>1171.6484437794099</v>
      </c>
      <c r="AA63" s="338">
        <f>IF(H63&gt;0, X63/O63/Z63,"")</f>
        <v>-1.4943707958198004E-2</v>
      </c>
      <c r="AB63" s="338">
        <f>IF(H63&gt;0, W63/(1-AA63),"")</f>
        <v>2.0476754559038091E-4</v>
      </c>
      <c r="AC63" s="330">
        <f>IF(H63&gt;0, delta_z(N63,S63,H63,AE62,AB63),"")</f>
        <v>0.10481549514984251</v>
      </c>
      <c r="AD63" s="330">
        <f>IF(H63&gt;0, H63/AC63*K63,"")</f>
        <v>0.7632459292935011</v>
      </c>
      <c r="AE63" s="330">
        <f>IF(H63&gt;0, (AD63-AD62)/(AC63+AC62)*2,"")</f>
        <v>-0.33931912370152856</v>
      </c>
      <c r="AF63" s="330">
        <f>IF(H63&gt;0, B63-(AC63-N63),"")</f>
        <v>2262.1199688928396</v>
      </c>
      <c r="AG63" s="330">
        <f>IF(H63&gt;0, C63-AC63,"")</f>
        <v>2260.794948473279</v>
      </c>
      <c r="AH63" s="330">
        <f>IF(H63&gt;0, $S$54*$S$53*$C$55*SQRT(AF63-AG63),"")</f>
        <v>1.9378694097159963</v>
      </c>
      <c r="AI63" s="330">
        <f>IF(H63&gt;0, AC63/R63*1000000,"")</f>
        <v>83.117661011322497</v>
      </c>
      <c r="AJ63" s="330">
        <f>IF(H63&gt;0, AJ62+AI63/3600,"")</f>
        <v>4.7485719824327116E-2</v>
      </c>
      <c r="AK63" s="339">
        <f>IF(H63&gt;0, AK62+AI62*G62/1000000,"")</f>
        <v>7.9579085724278272E-4</v>
      </c>
      <c r="AL63" s="44">
        <f>IF(H63&gt;0, AL62+AI62*J62/1000000,"")</f>
        <v>7.5446769176023137E-2</v>
      </c>
      <c r="BA63" s="8"/>
    </row>
    <row r="64" spans="1:53" ht="15" x14ac:dyDescent="0.15">
      <c r="A64" s="118"/>
      <c r="B64" s="330">
        <f t="shared" ref="B64:B127" si="6">IF(H64&gt;0, AF63,"")</f>
        <v>2262.1199688928396</v>
      </c>
      <c r="C64" s="330">
        <f t="shared" ref="C64:C127" si="7">IF(H64&gt;0, AG63,"")</f>
        <v>2260.794948473279</v>
      </c>
      <c r="D64" s="330">
        <f t="shared" ref="D64:D127" si="8">IF(H64&gt;0, AH63,"")</f>
        <v>1.9378694097159963</v>
      </c>
      <c r="E64" s="330">
        <f t="shared" si="3"/>
        <v>6.6252731684507928</v>
      </c>
      <c r="F64" s="330">
        <f t="shared" ref="F64:F127" si="9">IF(H64&gt;0, (E64+E63)/2,"")</f>
        <v>6.4624164792396375</v>
      </c>
      <c r="G64" s="330">
        <f t="shared" ref="G64:G127" si="10">IF(H64&gt;0, F64*$S$53*$C$55*(B64-C64+N64)^1.5,"")</f>
        <v>14.973809138919036</v>
      </c>
      <c r="H64" s="315">
        <f t="shared" ref="H64:H93" si="11">dv(S63)</f>
        <v>0.08</v>
      </c>
      <c r="I64" s="330">
        <f t="shared" ref="I64:I127" si="12">IF(H64&gt;0, (B64-C64)*B$19,"")</f>
        <v>1.06001633564847</v>
      </c>
      <c r="J64" s="330">
        <f t="shared" si="0"/>
        <v>859</v>
      </c>
      <c r="K64" s="337">
        <f t="shared" ref="K64:K127" si="13">IF(H64&gt;0, IF((1-S63-0.015)&gt;0,1,-1),"")</f>
        <v>1</v>
      </c>
      <c r="L64" s="325">
        <f t="shared" ref="L64:L127" si="14">IF(H64&gt;0, D64+K64*H64,"")</f>
        <v>2.0178694097159964</v>
      </c>
      <c r="M64" s="325">
        <f t="shared" ref="M64:M127" si="15">IF(H64&gt;0, (D64+L64)/2,"")</f>
        <v>1.9778694097159963</v>
      </c>
      <c r="N64" s="330">
        <f t="shared" ref="N64:N127" si="16">IF(H64&gt;0, 2*($P$53*M64/$S$52/$S$51)^2-(B64-C64)*2,"")</f>
        <v>0.11076463220911226</v>
      </c>
      <c r="O64" s="330">
        <f t="shared" si="1"/>
        <v>48.477289003398084</v>
      </c>
      <c r="P64" s="334">
        <f t="shared" si="4"/>
        <v>23.5002367952602</v>
      </c>
      <c r="Q64" s="330">
        <f t="shared" ref="Q64:Q127" si="17">IF(H64&gt;0, M64/$S$54*(B64-C64+N64/2)*E64-J64,"")</f>
        <v>-844.52904472109344</v>
      </c>
      <c r="R64" s="279">
        <f>IF(H64&gt;0, rate1(1,$L$52,$L$51,$L$54,L64,$L$53,$L$50,P64),"")</f>
        <v>1364.3842736698464</v>
      </c>
      <c r="S64" s="325">
        <f t="shared" ref="S64:S127" si="18">IF(H64&gt;0, Q64/O64/R64,"")</f>
        <v>-1.2768490583329711E-2</v>
      </c>
      <c r="T64" s="325">
        <f t="shared" ref="T64:T127" si="19">IF(H64&gt;0, N64/(1-S64),"")</f>
        <v>0.10936816581380268</v>
      </c>
      <c r="U64" s="330">
        <f t="shared" si="2"/>
        <v>1.9378694097159963</v>
      </c>
      <c r="V64" s="338">
        <f t="shared" ref="V64:V127" si="20">IF(H64&gt;0, (D64+U64)/2,"")</f>
        <v>1.9378694097159963</v>
      </c>
      <c r="W64" s="330">
        <f t="shared" ref="W64:W127" si="21">IF(H64&gt;0, 2*($P$53*V64/$S$52/$S$51)^2-(B64-C64)*2,"")</f>
        <v>2.2594876543768905E-4</v>
      </c>
      <c r="X64" s="330">
        <f t="shared" ref="X64:X127" si="22">IF(H64&gt;0, V64/$S$54*(B64-C64+W64/2)*F64-J64,"")</f>
        <v>-845.72394521161323</v>
      </c>
      <c r="Y64" s="330">
        <f t="shared" si="5"/>
        <v>22.559321086805376</v>
      </c>
      <c r="Z64" s="110">
        <f>IF(H64&gt;0, rate1(1,$L$52,$L$51,$L$54,U64,$L$53,$L$50,Y64),"")</f>
        <v>1287.2315038511997</v>
      </c>
      <c r="AA64" s="338">
        <f t="shared" ref="AA64:AA127" si="23">IF(H64&gt;0, X64/O64/Z64,"")</f>
        <v>-1.3552943945124119E-2</v>
      </c>
      <c r="AB64" s="338">
        <f t="shared" ref="AB64:AB127" si="24">IF(H64&gt;0, W64/(1-AA64),"")</f>
        <v>2.2292744230825539E-4</v>
      </c>
      <c r="AC64" s="330">
        <f t="shared" ref="AC64:AC127" si="25">IF(H64&gt;0, delta_z(N64,S64,H64,AE63,AB64),"")</f>
        <v>0.10936816581380268</v>
      </c>
      <c r="AD64" s="330">
        <f t="shared" ref="AD64:AD127" si="26">IF(H64&gt;0, H64/AC64*K64,"")</f>
        <v>0.73147427685857469</v>
      </c>
      <c r="AE64" s="330">
        <f t="shared" ref="AE64:AE127" si="27">IF(H64&gt;0, (AD64-AD63)/(AC64+AC63)*2,"")</f>
        <v>-0.29667671466610357</v>
      </c>
      <c r="AF64" s="330">
        <f t="shared" ref="AF64:AF127" si="28">IF(H64&gt;0, B64-(AC64-N64),"")</f>
        <v>2262.1213653592349</v>
      </c>
      <c r="AG64" s="330">
        <f t="shared" ref="AG64:AG127" si="29">IF(H64&gt;0, C64-AC64,"")</f>
        <v>2260.685580307465</v>
      </c>
      <c r="AH64" s="330">
        <f t="shared" ref="AH64:AH127" si="30">IF(H64&gt;0, $S$54*$S$53*$C$55*SQRT(AF64-AG64),"")</f>
        <v>2.017241691493826</v>
      </c>
      <c r="AI64" s="330">
        <f t="shared" ref="AI64:AI127" si="31">IF(H64&gt;0, AC64/R64*1000000,"")</f>
        <v>80.159356806151209</v>
      </c>
      <c r="AJ64" s="330">
        <f t="shared" ref="AJ64:AJ127" si="32">IF(H64&gt;0, AJ63+AI64/3600,"")</f>
        <v>6.9752207826035778E-2</v>
      </c>
      <c r="AK64" s="339">
        <f t="shared" ref="AK64:AK127" si="33">IF(H64&gt;0, AK63+AI63*G63/1000000,"")</f>
        <v>1.7604233964193833E-3</v>
      </c>
      <c r="AL64" s="44">
        <f t="shared" ref="AL64:AL127" si="34">IF(H64&gt;0, AL63+AI63*J63/1000000,"")</f>
        <v>0.14684483998474918</v>
      </c>
      <c r="BA64" s="8"/>
    </row>
    <row r="65" spans="1:53" ht="15" x14ac:dyDescent="0.15">
      <c r="A65" s="118"/>
      <c r="B65" s="330">
        <f t="shared" si="6"/>
        <v>2262.1213653592349</v>
      </c>
      <c r="C65" s="330">
        <f t="shared" si="7"/>
        <v>2260.685580307465</v>
      </c>
      <c r="D65" s="330">
        <f t="shared" si="8"/>
        <v>2.017241691493826</v>
      </c>
      <c r="E65" s="330">
        <f t="shared" si="3"/>
        <v>6.9680049659987642</v>
      </c>
      <c r="F65" s="330">
        <f t="shared" si="9"/>
        <v>6.7966390672247785</v>
      </c>
      <c r="G65" s="330">
        <f t="shared" si="10"/>
        <v>17.682189460465224</v>
      </c>
      <c r="H65" s="315">
        <f t="shared" si="11"/>
        <v>0.08</v>
      </c>
      <c r="I65" s="330">
        <f t="shared" si="12"/>
        <v>1.1486280414159411</v>
      </c>
      <c r="J65" s="330">
        <f t="shared" si="0"/>
        <v>859</v>
      </c>
      <c r="K65" s="337">
        <f t="shared" si="13"/>
        <v>1</v>
      </c>
      <c r="L65" s="325">
        <f t="shared" si="14"/>
        <v>2.0972416914938261</v>
      </c>
      <c r="M65" s="325">
        <f t="shared" si="15"/>
        <v>2.0572416914938261</v>
      </c>
      <c r="N65" s="330">
        <f t="shared" si="16"/>
        <v>0.11526477299448956</v>
      </c>
      <c r="O65" s="330">
        <f t="shared" si="1"/>
        <v>48.478185912826397</v>
      </c>
      <c r="P65" s="334">
        <f t="shared" si="4"/>
        <v>24.753520961456225</v>
      </c>
      <c r="Q65" s="330">
        <f t="shared" si="17"/>
        <v>-841.873643747958</v>
      </c>
      <c r="R65" s="279">
        <f>IF(H65&gt;0, rate1(1,$L$52,$L$51,$L$54,L65,$L$53,$L$50,P65),"")</f>
        <v>1454.3736107314267</v>
      </c>
      <c r="S65" s="325">
        <f t="shared" si="18"/>
        <v>-1.1940556495749845E-2</v>
      </c>
      <c r="T65" s="325">
        <f t="shared" si="19"/>
        <v>0.11390468763663361</v>
      </c>
      <c r="U65" s="330">
        <f t="shared" si="2"/>
        <v>2.017241691493826</v>
      </c>
      <c r="V65" s="338">
        <f t="shared" si="20"/>
        <v>2.017241691493826</v>
      </c>
      <c r="W65" s="330">
        <f t="shared" si="21"/>
        <v>2.4483687578769064E-4</v>
      </c>
      <c r="X65" s="330">
        <f t="shared" si="22"/>
        <v>-843.25043421580301</v>
      </c>
      <c r="Y65" s="330">
        <f t="shared" si="5"/>
        <v>23.800288353230084</v>
      </c>
      <c r="Z65" s="110">
        <f>IF(H65&gt;0, rate1(1,$L$52,$L$51,$L$54,U65,$L$53,$L$50,Y65),"")</f>
        <v>1387.158946462831</v>
      </c>
      <c r="AA65" s="338">
        <f t="shared" si="23"/>
        <v>-1.2539608755903701E-2</v>
      </c>
      <c r="AB65" s="338">
        <f t="shared" si="24"/>
        <v>2.4180473896573686E-4</v>
      </c>
      <c r="AC65" s="330">
        <f t="shared" si="25"/>
        <v>0.11390468763663361</v>
      </c>
      <c r="AD65" s="330">
        <f t="shared" si="26"/>
        <v>0.70234159506417626</v>
      </c>
      <c r="AE65" s="330">
        <f t="shared" si="27"/>
        <v>-0.26096035719689953</v>
      </c>
      <c r="AF65" s="330">
        <f t="shared" si="28"/>
        <v>2262.1227254445926</v>
      </c>
      <c r="AG65" s="330">
        <f t="shared" si="29"/>
        <v>2260.5716756198285</v>
      </c>
      <c r="AH65" s="330">
        <f t="shared" si="30"/>
        <v>2.0966507612737075</v>
      </c>
      <c r="AI65" s="330">
        <f t="shared" si="31"/>
        <v>78.318725529782682</v>
      </c>
      <c r="AJ65" s="330">
        <f t="shared" si="32"/>
        <v>9.1507409362086525E-2</v>
      </c>
      <c r="AK65" s="339">
        <f t="shared" si="33"/>
        <v>2.9607143059332021E-3</v>
      </c>
      <c r="AL65" s="44">
        <f t="shared" si="34"/>
        <v>0.21570172748123306</v>
      </c>
      <c r="BA65" s="8"/>
    </row>
    <row r="66" spans="1:53" ht="15" x14ac:dyDescent="0.15">
      <c r="A66" s="118"/>
      <c r="B66" s="330">
        <f t="shared" si="6"/>
        <v>2262.1227254445926</v>
      </c>
      <c r="C66" s="330">
        <f t="shared" si="7"/>
        <v>2260.5716756198285</v>
      </c>
      <c r="D66" s="330">
        <f t="shared" si="8"/>
        <v>2.0966507612737075</v>
      </c>
      <c r="E66" s="330">
        <f t="shared" si="3"/>
        <v>7.3279964750378834</v>
      </c>
      <c r="F66" s="330">
        <f t="shared" si="9"/>
        <v>7.1480007205183238</v>
      </c>
      <c r="G66" s="330">
        <f t="shared" si="10"/>
        <v>20.791285959007816</v>
      </c>
      <c r="H66" s="315">
        <f t="shared" si="11"/>
        <v>0.08</v>
      </c>
      <c r="I66" s="330">
        <f t="shared" si="12"/>
        <v>1.24083985981124</v>
      </c>
      <c r="J66" s="330">
        <f t="shared" si="0"/>
        <v>859</v>
      </c>
      <c r="K66" s="337">
        <f t="shared" si="13"/>
        <v>1</v>
      </c>
      <c r="L66" s="325">
        <f t="shared" si="14"/>
        <v>2.1766507612737076</v>
      </c>
      <c r="M66" s="325">
        <f t="shared" si="15"/>
        <v>2.1366507612737076</v>
      </c>
      <c r="N66" s="330">
        <f t="shared" si="16"/>
        <v>0.1197677581665153</v>
      </c>
      <c r="O66" s="330">
        <f t="shared" si="1"/>
        <v>48.479048531928427</v>
      </c>
      <c r="P66" s="334">
        <f t="shared" si="4"/>
        <v>26.023507829037516</v>
      </c>
      <c r="Q66" s="330">
        <f t="shared" si="17"/>
        <v>-838.82161293313936</v>
      </c>
      <c r="R66" s="279">
        <f>IF(H66&gt;0, rate1(1,$L$52,$L$51,$L$54,L66,$L$53,$L$50,P66),"")</f>
        <v>1533.3997225068003</v>
      </c>
      <c r="S66" s="325">
        <f t="shared" si="18"/>
        <v>-1.128392378015574E-2</v>
      </c>
      <c r="T66" s="325">
        <f t="shared" si="19"/>
        <v>0.11843138741771572</v>
      </c>
      <c r="U66" s="330">
        <f t="shared" si="2"/>
        <v>2.0966507612737075</v>
      </c>
      <c r="V66" s="338">
        <f t="shared" si="20"/>
        <v>2.0966507612737075</v>
      </c>
      <c r="W66" s="330">
        <f t="shared" si="21"/>
        <v>2.6449237148407079E-4</v>
      </c>
      <c r="X66" s="330">
        <f t="shared" si="22"/>
        <v>-840.40211974464057</v>
      </c>
      <c r="Y66" s="330">
        <f t="shared" si="5"/>
        <v>25.058261970196362</v>
      </c>
      <c r="Z66" s="110">
        <f>IF(H66&gt;0, rate1(1,$L$52,$L$51,$L$54,U66,$L$53,$L$50,Y66),"")</f>
        <v>1474.3559404542593</v>
      </c>
      <c r="AA66" s="338">
        <f t="shared" si="23"/>
        <v>-1.1757925593523748E-2</v>
      </c>
      <c r="AB66" s="338">
        <f t="shared" si="24"/>
        <v>2.6141863067582355E-4</v>
      </c>
      <c r="AC66" s="330">
        <f t="shared" si="25"/>
        <v>0.11843138741771572</v>
      </c>
      <c r="AD66" s="330">
        <f t="shared" si="26"/>
        <v>0.67549660393519206</v>
      </c>
      <c r="AE66" s="330">
        <f t="shared" si="27"/>
        <v>-0.23108758398973958</v>
      </c>
      <c r="AF66" s="330">
        <f t="shared" si="28"/>
        <v>2262.1240618153415</v>
      </c>
      <c r="AG66" s="330">
        <f t="shared" si="29"/>
        <v>2260.4532442324107</v>
      </c>
      <c r="AH66" s="330">
        <f t="shared" si="30"/>
        <v>2.1760944439863081</v>
      </c>
      <c r="AI66" s="330">
        <f t="shared" si="31"/>
        <v>77.23451731431399</v>
      </c>
      <c r="AJ66" s="330">
        <f t="shared" si="32"/>
        <v>0.11296144194939597</v>
      </c>
      <c r="AK66" s="339">
        <f t="shared" si="33"/>
        <v>4.3455608490529938E-3</v>
      </c>
      <c r="AL66" s="44">
        <f t="shared" si="34"/>
        <v>0.28297751271131638</v>
      </c>
      <c r="BA66" s="8"/>
    </row>
    <row r="67" spans="1:53" ht="15" x14ac:dyDescent="0.15">
      <c r="A67" s="118"/>
      <c r="B67" s="330">
        <f t="shared" si="6"/>
        <v>2262.1240618153415</v>
      </c>
      <c r="C67" s="330">
        <f t="shared" si="7"/>
        <v>2260.4532442324107</v>
      </c>
      <c r="D67" s="330">
        <f t="shared" si="8"/>
        <v>2.1760944439863081</v>
      </c>
      <c r="E67" s="330">
        <f t="shared" si="3"/>
        <v>7.7054983500030536</v>
      </c>
      <c r="F67" s="330">
        <f t="shared" si="9"/>
        <v>7.5167474125204681</v>
      </c>
      <c r="G67" s="330">
        <f t="shared" si="10"/>
        <v>24.347977245825266</v>
      </c>
      <c r="H67" s="315">
        <f t="shared" si="11"/>
        <v>0.08</v>
      </c>
      <c r="I67" s="330">
        <f t="shared" si="12"/>
        <v>1.3366540663446358</v>
      </c>
      <c r="J67" s="330">
        <f t="shared" si="0"/>
        <v>859</v>
      </c>
      <c r="K67" s="337">
        <f t="shared" si="13"/>
        <v>1</v>
      </c>
      <c r="L67" s="325">
        <f t="shared" si="14"/>
        <v>2.2560944439863082</v>
      </c>
      <c r="M67" s="325">
        <f t="shared" si="15"/>
        <v>2.2160944439863082</v>
      </c>
      <c r="N67" s="330">
        <f t="shared" si="16"/>
        <v>0.12427346540872986</v>
      </c>
      <c r="O67" s="330">
        <f t="shared" si="1"/>
        <v>48.479888677895275</v>
      </c>
      <c r="P67" s="334">
        <f t="shared" si="4"/>
        <v>27.309785426682225</v>
      </c>
      <c r="Q67" s="330">
        <f t="shared" si="17"/>
        <v>-835.32630229915469</v>
      </c>
      <c r="R67" s="279">
        <f>IF(H67&gt;0, rate1(1,$L$52,$L$51,$L$54,L67,$L$53,$L$50,P67),"")</f>
        <v>1603.3129486819378</v>
      </c>
      <c r="S67" s="325">
        <f t="shared" si="18"/>
        <v>-1.074672764109115E-2</v>
      </c>
      <c r="T67" s="325">
        <f t="shared" si="19"/>
        <v>0.12295213232969128</v>
      </c>
      <c r="U67" s="330">
        <f t="shared" si="2"/>
        <v>2.1760944439863081</v>
      </c>
      <c r="V67" s="338">
        <f t="shared" si="20"/>
        <v>2.1760944439863081</v>
      </c>
      <c r="W67" s="330">
        <f t="shared" si="21"/>
        <v>2.8491573756950217E-4</v>
      </c>
      <c r="X67" s="330">
        <f t="shared" si="22"/>
        <v>-837.13428172542706</v>
      </c>
      <c r="Y67" s="330">
        <f t="shared" si="5"/>
        <v>26.332811984181561</v>
      </c>
      <c r="Z67" s="110">
        <f>IF(H67&gt;0, rate1(1,$L$52,$L$51,$L$54,U67,$L$53,$L$50,Y67),"")</f>
        <v>1551.0655935136231</v>
      </c>
      <c r="AA67" s="338">
        <f t="shared" si="23"/>
        <v>-1.1132772879343816E-2</v>
      </c>
      <c r="AB67" s="338">
        <f t="shared" si="24"/>
        <v>2.8177875864725884E-4</v>
      </c>
      <c r="AC67" s="330">
        <f t="shared" si="25"/>
        <v>0.12295213232969128</v>
      </c>
      <c r="AD67" s="330">
        <f t="shared" si="26"/>
        <v>0.65065972004034189</v>
      </c>
      <c r="AE67" s="330">
        <f t="shared" si="27"/>
        <v>-0.20578773497743705</v>
      </c>
      <c r="AF67" s="330">
        <f t="shared" si="28"/>
        <v>2262.1253831484205</v>
      </c>
      <c r="AG67" s="330">
        <f t="shared" si="29"/>
        <v>2260.3302921000809</v>
      </c>
      <c r="AH67" s="330">
        <f t="shared" si="30"/>
        <v>2.2555707924854658</v>
      </c>
      <c r="AI67" s="330">
        <f t="shared" si="31"/>
        <v>76.686296602774021</v>
      </c>
      <c r="AJ67" s="330">
        <f t="shared" si="32"/>
        <v>0.13426319100572209</v>
      </c>
      <c r="AK67" s="339">
        <f t="shared" si="33"/>
        <v>5.9513657844408362E-3</v>
      </c>
      <c r="AL67" s="44">
        <f t="shared" si="34"/>
        <v>0.34932196308431207</v>
      </c>
      <c r="BA67" s="8"/>
    </row>
    <row r="68" spans="1:53" ht="15" x14ac:dyDescent="0.15">
      <c r="A68" s="118"/>
      <c r="B68" s="330">
        <f t="shared" si="6"/>
        <v>2262.1253831484205</v>
      </c>
      <c r="C68" s="330">
        <f t="shared" si="7"/>
        <v>2260.3302921000809</v>
      </c>
      <c r="D68" s="330">
        <f t="shared" si="8"/>
        <v>2.2555707924854658</v>
      </c>
      <c r="E68" s="330">
        <f t="shared" si="3"/>
        <v>8.1007647410539931</v>
      </c>
      <c r="F68" s="330">
        <f t="shared" si="9"/>
        <v>7.9031315455285238</v>
      </c>
      <c r="G68" s="330">
        <f t="shared" si="10"/>
        <v>28.403179770702913</v>
      </c>
      <c r="H68" s="315">
        <f t="shared" si="11"/>
        <v>0.08</v>
      </c>
      <c r="I68" s="330">
        <f t="shared" si="12"/>
        <v>1.4360728386716801</v>
      </c>
      <c r="J68" s="330">
        <f t="shared" si="0"/>
        <v>859</v>
      </c>
      <c r="K68" s="337">
        <f t="shared" si="13"/>
        <v>1</v>
      </c>
      <c r="L68" s="325">
        <f t="shared" si="14"/>
        <v>2.3355707924854658</v>
      </c>
      <c r="M68" s="325">
        <f t="shared" si="15"/>
        <v>2.2955707924854658</v>
      </c>
      <c r="N68" s="330">
        <f t="shared" si="16"/>
        <v>0.12878178525204831</v>
      </c>
      <c r="O68" s="330">
        <f t="shared" si="1"/>
        <v>48.480714174977962</v>
      </c>
      <c r="P68" s="334">
        <f t="shared" si="4"/>
        <v>28.611966634304444</v>
      </c>
      <c r="Q68" s="330">
        <f t="shared" si="17"/>
        <v>-831.33703915316494</v>
      </c>
      <c r="R68" s="279">
        <f>IF(H68&gt;0, rate1(1,$L$52,$L$51,$L$54,L68,$L$53,$L$50,P68),"")</f>
        <v>1665.5720792546517</v>
      </c>
      <c r="S68" s="325">
        <f t="shared" si="18"/>
        <v>-1.0295434728086417E-2</v>
      </c>
      <c r="T68" s="325">
        <f t="shared" si="19"/>
        <v>0.12746943203470873</v>
      </c>
      <c r="U68" s="330">
        <f t="shared" si="2"/>
        <v>2.2555707924854658</v>
      </c>
      <c r="V68" s="338">
        <f t="shared" si="20"/>
        <v>2.2555707924854658</v>
      </c>
      <c r="W68" s="330">
        <f t="shared" si="21"/>
        <v>3.0610743821846143E-4</v>
      </c>
      <c r="X68" s="330">
        <f t="shared" si="22"/>
        <v>-833.39827852199937</v>
      </c>
      <c r="Y68" s="330">
        <f t="shared" si="5"/>
        <v>27.623534930305201</v>
      </c>
      <c r="Z68" s="110">
        <f>IF(H68&gt;0, rate1(1,$L$52,$L$51,$L$54,U68,$L$53,$L$50,Y68),"")</f>
        <v>1619.0363950939336</v>
      </c>
      <c r="AA68" s="338">
        <f t="shared" si="23"/>
        <v>-1.0617615123641637E-2</v>
      </c>
      <c r="AB68" s="338">
        <f t="shared" si="24"/>
        <v>3.0289145334262891E-4</v>
      </c>
      <c r="AC68" s="330">
        <f t="shared" si="25"/>
        <v>0.12746943203470873</v>
      </c>
      <c r="AD68" s="330">
        <f t="shared" si="26"/>
        <v>0.6276014470529433</v>
      </c>
      <c r="AE68" s="330">
        <f t="shared" si="27"/>
        <v>-0.18415565006091439</v>
      </c>
      <c r="AF68" s="330">
        <f t="shared" si="28"/>
        <v>2262.1266955016376</v>
      </c>
      <c r="AG68" s="330">
        <f t="shared" si="29"/>
        <v>2260.2028226680463</v>
      </c>
      <c r="AH68" s="330">
        <f t="shared" si="30"/>
        <v>2.3350780568559477</v>
      </c>
      <c r="AI68" s="330">
        <f t="shared" si="31"/>
        <v>76.531921747722649</v>
      </c>
      <c r="AJ68" s="330">
        <f t="shared" si="32"/>
        <v>0.15552205815786727</v>
      </c>
      <c r="AK68" s="339">
        <f t="shared" si="33"/>
        <v>7.8185219891917859E-3</v>
      </c>
      <c r="AL68" s="44">
        <f t="shared" si="34"/>
        <v>0.41519549186609495</v>
      </c>
      <c r="BA68" s="8"/>
    </row>
    <row r="69" spans="1:53" ht="15" x14ac:dyDescent="0.15">
      <c r="A69" s="118"/>
      <c r="B69" s="330">
        <f t="shared" si="6"/>
        <v>2262.1266955016376</v>
      </c>
      <c r="C69" s="330">
        <f t="shared" si="7"/>
        <v>2260.2028226680463</v>
      </c>
      <c r="D69" s="330">
        <f>IF(H69&gt;0, AH68,"")</f>
        <v>2.3350780568559477</v>
      </c>
      <c r="E69" s="330">
        <f t="shared" si="3"/>
        <v>8.514049813919172</v>
      </c>
      <c r="F69" s="330">
        <f t="shared" si="9"/>
        <v>8.3074072774865826</v>
      </c>
      <c r="G69" s="330">
        <f t="shared" si="10"/>
        <v>33.012053846995435</v>
      </c>
      <c r="H69" s="315">
        <f t="shared" si="11"/>
        <v>0.08</v>
      </c>
      <c r="I69" s="330">
        <f t="shared" si="12"/>
        <v>1.5390982668730431</v>
      </c>
      <c r="J69" s="330">
        <f t="shared" si="0"/>
        <v>859</v>
      </c>
      <c r="K69" s="337">
        <f t="shared" si="13"/>
        <v>1</v>
      </c>
      <c r="L69" s="325">
        <f t="shared" si="14"/>
        <v>2.4150780568559478</v>
      </c>
      <c r="M69" s="325">
        <f t="shared" si="15"/>
        <v>2.3750780568559478</v>
      </c>
      <c r="N69" s="330">
        <f>IF(H69&gt;0, 2*($P$53*M69/$S$52/$S$51)^2-(B69-C69)*2,"")</f>
        <v>0.13329261934411507</v>
      </c>
      <c r="O69" s="330">
        <f>IF(wh(B68,$F$51,$F$52,$F$53)&gt;0,wh(B68,$F$51,$F$52,$F$53),O68)</f>
        <v>48.481530383057056</v>
      </c>
      <c r="P69" s="334">
        <f t="shared" si="4"/>
        <v>29.929686878082126</v>
      </c>
      <c r="Q69" s="330">
        <f>IF(H69&gt;0, M69/$S$54*(B69-C69+N69/2)*E69-J69,"")</f>
        <v>-826.79892134421664</v>
      </c>
      <c r="R69" s="279">
        <f>IF(H69&gt;0, rate1(1,$L$52,$L$51,$L$54,L69,$L$53,$L$50,P69),"")</f>
        <v>1721.3424602003897</v>
      </c>
      <c r="S69" s="325">
        <f>IF(H69&gt;0, Q69/O69/R69,"")</f>
        <v>-9.9073224792930736E-3</v>
      </c>
      <c r="T69" s="325">
        <f t="shared" si="19"/>
        <v>0.131985001373082</v>
      </c>
      <c r="U69" s="330">
        <f t="shared" si="2"/>
        <v>2.3350780568559477</v>
      </c>
      <c r="V69" s="338">
        <f t="shared" si="20"/>
        <v>2.3350780568559477</v>
      </c>
      <c r="W69" s="330">
        <f t="shared" si="21"/>
        <v>3.2806791894701703E-4</v>
      </c>
      <c r="X69" s="330">
        <f t="shared" si="22"/>
        <v>-829.14134217478852</v>
      </c>
      <c r="Y69" s="330">
        <f t="shared" si="5"/>
        <v>28.930051329861374</v>
      </c>
      <c r="Z69" s="110">
        <f>IF(H69&gt;0, rate1(1,$L$52,$L$51,$L$54,U69,$L$53,$L$50,Y69),"")</f>
        <v>1679.6511162711279</v>
      </c>
      <c r="AA69" s="338">
        <f t="shared" si="23"/>
        <v>-1.0182001738927389E-2</v>
      </c>
      <c r="AB69" s="338">
        <f t="shared" si="24"/>
        <v>3.2476119984545449E-4</v>
      </c>
      <c r="AC69" s="330">
        <f t="shared" si="25"/>
        <v>0.131985001373082</v>
      </c>
      <c r="AD69" s="330">
        <f t="shared" si="26"/>
        <v>0.60612947810534934</v>
      </c>
      <c r="AE69" s="330">
        <f t="shared" si="27"/>
        <v>-0.16551630022714586</v>
      </c>
      <c r="AF69" s="330">
        <f t="shared" si="28"/>
        <v>2262.1280031196088</v>
      </c>
      <c r="AG69" s="330">
        <f t="shared" si="29"/>
        <v>2260.0708376666735</v>
      </c>
      <c r="AH69" s="330">
        <f t="shared" si="30"/>
        <v>2.4146146587100206</v>
      </c>
      <c r="AI69" s="330">
        <f t="shared" si="31"/>
        <v>76.675620583783783</v>
      </c>
      <c r="AJ69" s="330">
        <f t="shared" si="32"/>
        <v>0.17682084165336276</v>
      </c>
      <c r="AK69" s="339">
        <f t="shared" si="33"/>
        <v>9.9922719207897193E-3</v>
      </c>
      <c r="AL69" s="44">
        <f t="shared" si="34"/>
        <v>0.48093641264738868</v>
      </c>
      <c r="BA69" s="8"/>
    </row>
    <row r="70" spans="1:53" ht="15" x14ac:dyDescent="0.15">
      <c r="A70" s="118"/>
      <c r="B70" s="330">
        <f t="shared" si="6"/>
        <v>2262.1280031196088</v>
      </c>
      <c r="C70" s="330">
        <f t="shared" si="7"/>
        <v>2260.0708376666735</v>
      </c>
      <c r="D70" s="330">
        <f t="shared" si="8"/>
        <v>2.4146146587100206</v>
      </c>
      <c r="E70" s="330">
        <f t="shared" si="3"/>
        <v>8.9456055222484459</v>
      </c>
      <c r="F70" s="330">
        <f t="shared" si="9"/>
        <v>8.7298276680838089</v>
      </c>
      <c r="G70" s="330">
        <f t="shared" si="10"/>
        <v>38.234213222653452</v>
      </c>
      <c r="H70" s="315">
        <f t="shared" si="11"/>
        <v>0.08</v>
      </c>
      <c r="I70" s="330">
        <f t="shared" si="12"/>
        <v>1.6457323623482809</v>
      </c>
      <c r="J70" s="330">
        <f t="shared" si="0"/>
        <v>859</v>
      </c>
      <c r="K70" s="337">
        <f t="shared" si="13"/>
        <v>1</v>
      </c>
      <c r="L70" s="325">
        <f t="shared" si="14"/>
        <v>2.4946146587100206</v>
      </c>
      <c r="M70" s="325">
        <f t="shared" si="15"/>
        <v>2.4546146587100206</v>
      </c>
      <c r="N70" s="330">
        <f t="shared" si="16"/>
        <v>0.13780587900001517</v>
      </c>
      <c r="O70" s="330">
        <f t="shared" si="1"/>
        <v>48.482341044135239</v>
      </c>
      <c r="P70" s="334">
        <f t="shared" si="4"/>
        <v>31.262602109120284</v>
      </c>
      <c r="Q70" s="330">
        <f t="shared" si="17"/>
        <v>-821.65260762066418</v>
      </c>
      <c r="R70" s="279">
        <f>IF(H70&gt;0, rate1(1,$L$52,$L$51,$L$54,L70,$L$53,$L$50,P70),"")</f>
        <v>1771.56604153286</v>
      </c>
      <c r="S70" s="325">
        <f t="shared" si="18"/>
        <v>-9.5663729656007956E-3</v>
      </c>
      <c r="T70" s="325">
        <f t="shared" si="19"/>
        <v>0.13650006843553086</v>
      </c>
      <c r="U70" s="330">
        <f t="shared" si="2"/>
        <v>2.4146146587100206</v>
      </c>
      <c r="V70" s="338">
        <f t="shared" si="20"/>
        <v>2.4146146587100206</v>
      </c>
      <c r="W70" s="330">
        <f t="shared" si="21"/>
        <v>3.507976084948794E-4</v>
      </c>
      <c r="X70" s="330">
        <f t="shared" si="22"/>
        <v>-824.3063701886357</v>
      </c>
      <c r="Y70" s="330">
        <f t="shared" si="5"/>
        <v>30.252003500743093</v>
      </c>
      <c r="Z70" s="110">
        <f>IF(H70&gt;0, rate1(1,$L$52,$L$51,$L$54,U70,$L$53,$L$50,Y70),"")</f>
        <v>1734.0174349925715</v>
      </c>
      <c r="AA70" s="338">
        <f t="shared" si="23"/>
        <v>-9.8050906681304648E-3</v>
      </c>
      <c r="AB70" s="338">
        <f t="shared" si="24"/>
        <v>3.4739140427859862E-4</v>
      </c>
      <c r="AC70" s="330">
        <f t="shared" si="25"/>
        <v>0.13650006843553086</v>
      </c>
      <c r="AD70" s="330">
        <f t="shared" si="26"/>
        <v>0.5860802922438394</v>
      </c>
      <c r="AE70" s="330">
        <f t="shared" si="27"/>
        <v>-0.14935047133758181</v>
      </c>
      <c r="AF70" s="330">
        <f t="shared" si="28"/>
        <v>2262.1293089301735</v>
      </c>
      <c r="AG70" s="330">
        <f t="shared" si="29"/>
        <v>2259.934337598238</v>
      </c>
      <c r="AH70" s="330">
        <f t="shared" si="30"/>
        <v>2.4941791695312387</v>
      </c>
      <c r="AI70" s="330">
        <f t="shared" si="31"/>
        <v>77.050510811001558</v>
      </c>
      <c r="AJ70" s="330">
        <f t="shared" si="32"/>
        <v>0.19822376132308542</v>
      </c>
      <c r="AK70" s="339">
        <f t="shared" si="33"/>
        <v>1.2523491636253381E-2</v>
      </c>
      <c r="AL70" s="44">
        <f t="shared" si="34"/>
        <v>0.54680077072885891</v>
      </c>
      <c r="BA70" s="8"/>
    </row>
    <row r="71" spans="1:53" ht="15" x14ac:dyDescent="0.15">
      <c r="A71" s="118"/>
      <c r="B71" s="330">
        <f t="shared" si="6"/>
        <v>2262.1293089301735</v>
      </c>
      <c r="C71" s="330">
        <f t="shared" si="7"/>
        <v>2259.934337598238</v>
      </c>
      <c r="D71" s="330">
        <f t="shared" si="8"/>
        <v>2.4941791695312387</v>
      </c>
      <c r="E71" s="330">
        <f t="shared" si="3"/>
        <v>9.39568009613002</v>
      </c>
      <c r="F71" s="330">
        <f t="shared" si="9"/>
        <v>9.170642809189232</v>
      </c>
      <c r="G71" s="330">
        <f t="shared" si="10"/>
        <v>44.133937250621756</v>
      </c>
      <c r="H71" s="315">
        <f t="shared" si="11"/>
        <v>0.08</v>
      </c>
      <c r="I71" s="330">
        <f t="shared" si="12"/>
        <v>1.7559770655483591</v>
      </c>
      <c r="J71" s="330">
        <f t="shared" si="0"/>
        <v>859</v>
      </c>
      <c r="K71" s="337">
        <f t="shared" si="13"/>
        <v>1</v>
      </c>
      <c r="L71" s="325">
        <f t="shared" si="14"/>
        <v>2.5741791695312388</v>
      </c>
      <c r="M71" s="325">
        <f t="shared" si="15"/>
        <v>2.5341791695312388</v>
      </c>
      <c r="N71" s="330">
        <f t="shared" si="16"/>
        <v>0.14232148398124433</v>
      </c>
      <c r="O71" s="330">
        <f t="shared" si="1"/>
        <v>48.483148780178048</v>
      </c>
      <c r="P71" s="334">
        <f t="shared" si="4"/>
        <v>32.610387022797546</v>
      </c>
      <c r="Q71" s="330">
        <f t="shared" si="17"/>
        <v>-815.83410569970158</v>
      </c>
      <c r="R71" s="279">
        <f>IF(H71&gt;0, rate1(1,$L$52,$L$51,$L$54,L71,$L$53,$L$50,P71),"")</f>
        <v>1817.0122987709187</v>
      </c>
      <c r="S71" s="325">
        <f t="shared" si="18"/>
        <v>-9.2608995225465108E-3</v>
      </c>
      <c r="T71" s="325">
        <f t="shared" si="19"/>
        <v>0.14101555311275082</v>
      </c>
      <c r="U71" s="330">
        <f t="shared" si="2"/>
        <v>2.4941791695312387</v>
      </c>
      <c r="V71" s="338">
        <f t="shared" si="20"/>
        <v>2.4941791695312387</v>
      </c>
      <c r="W71" s="330">
        <f t="shared" si="21"/>
        <v>3.7429692048451813E-4</v>
      </c>
      <c r="X71" s="330">
        <f t="shared" si="22"/>
        <v>-818.83171471073558</v>
      </c>
      <c r="Y71" s="330">
        <f t="shared" si="5"/>
        <v>31.589053632720862</v>
      </c>
      <c r="Z71" s="110">
        <f>IF(H71&gt;0, rate1(1,$L$52,$L$51,$L$54,U71,$L$53,$L$50,Y71),"")</f>
        <v>1783.0329148388887</v>
      </c>
      <c r="AA71" s="338">
        <f t="shared" si="23"/>
        <v>-9.4720608032016484E-3</v>
      </c>
      <c r="AB71" s="338">
        <f t="shared" si="24"/>
        <v>3.7078482408587227E-4</v>
      </c>
      <c r="AC71" s="330">
        <f t="shared" si="25"/>
        <v>0.14101555311275082</v>
      </c>
      <c r="AD71" s="330">
        <f t="shared" si="26"/>
        <v>0.56731330859678264</v>
      </c>
      <c r="AE71" s="330">
        <f t="shared" si="27"/>
        <v>-0.13524992605716582</v>
      </c>
      <c r="AF71" s="330">
        <f t="shared" si="28"/>
        <v>2262.130614861042</v>
      </c>
      <c r="AG71" s="330">
        <f t="shared" si="29"/>
        <v>2259.7933220451255</v>
      </c>
      <c r="AH71" s="330">
        <f t="shared" si="30"/>
        <v>2.5737702923273247</v>
      </c>
      <c r="AI71" s="330">
        <f t="shared" si="31"/>
        <v>77.6084747517328</v>
      </c>
      <c r="AJ71" s="330">
        <f t="shared" si="32"/>
        <v>0.21978167097634452</v>
      </c>
      <c r="AK71" s="339">
        <f t="shared" si="33"/>
        <v>1.546945729551558E-2</v>
      </c>
      <c r="AL71" s="44">
        <f t="shared" si="34"/>
        <v>0.61298715951550919</v>
      </c>
      <c r="BA71" s="8"/>
    </row>
    <row r="72" spans="1:53" ht="15" x14ac:dyDescent="0.15">
      <c r="A72" s="118"/>
      <c r="B72" s="330">
        <f t="shared" si="6"/>
        <v>2262.130614861042</v>
      </c>
      <c r="C72" s="330">
        <f t="shared" si="7"/>
        <v>2259.7933220451255</v>
      </c>
      <c r="D72" s="330">
        <f t="shared" si="8"/>
        <v>2.5737702923273247</v>
      </c>
      <c r="E72" s="330">
        <f t="shared" si="3"/>
        <v>9.8645169724406774</v>
      </c>
      <c r="F72" s="330">
        <f t="shared" si="9"/>
        <v>9.6300985342853487</v>
      </c>
      <c r="G72" s="330">
        <f t="shared" si="10"/>
        <v>50.780385087366277</v>
      </c>
      <c r="H72" s="315">
        <f t="shared" si="11"/>
        <v>0.08</v>
      </c>
      <c r="I72" s="330">
        <f t="shared" si="12"/>
        <v>1.8698342527331988</v>
      </c>
      <c r="J72" s="330">
        <f t="shared" si="0"/>
        <v>859</v>
      </c>
      <c r="K72" s="337">
        <f t="shared" si="13"/>
        <v>1</v>
      </c>
      <c r="L72" s="325">
        <f t="shared" si="14"/>
        <v>2.6537702923273248</v>
      </c>
      <c r="M72" s="325">
        <f t="shared" si="15"/>
        <v>2.6137702923273247</v>
      </c>
      <c r="N72" s="330">
        <f t="shared" si="16"/>
        <v>0.14683936146129017</v>
      </c>
      <c r="O72" s="330">
        <f t="shared" si="1"/>
        <v>48.483955399757605</v>
      </c>
      <c r="P72" s="334">
        <f t="shared" si="4"/>
        <v>33.9727334835368</v>
      </c>
      <c r="Q72" s="330">
        <f t="shared" si="17"/>
        <v>-809.27455846787871</v>
      </c>
      <c r="R72" s="279">
        <f>IF(H72&gt;0, rate1(1,$L$52,$L$51,$L$54,L72,$L$53,$L$50,P72),"")</f>
        <v>1858.3158520010095</v>
      </c>
      <c r="S72" s="325">
        <f t="shared" si="18"/>
        <v>-8.9821088312881624E-3</v>
      </c>
      <c r="T72" s="325">
        <f t="shared" si="19"/>
        <v>0.14553217562140455</v>
      </c>
      <c r="U72" s="330">
        <f t="shared" si="2"/>
        <v>2.5737702923273247</v>
      </c>
      <c r="V72" s="338">
        <f t="shared" si="20"/>
        <v>2.5737702923273247</v>
      </c>
      <c r="W72" s="330">
        <f t="shared" si="21"/>
        <v>3.9856625484713248E-4</v>
      </c>
      <c r="X72" s="330">
        <f t="shared" si="22"/>
        <v>-812.65096962244604</v>
      </c>
      <c r="Y72" s="330">
        <f t="shared" si="5"/>
        <v>32.940882088236656</v>
      </c>
      <c r="Z72" s="110">
        <f>IF(H72&gt;0, rate1(1,$L$52,$L$51,$L$54,U72,$L$53,$L$50,Y72),"")</f>
        <v>1827.4324190923473</v>
      </c>
      <c r="AA72" s="338">
        <f t="shared" si="23"/>
        <v>-9.1720135931073598E-3</v>
      </c>
      <c r="AB72" s="338">
        <f t="shared" si="24"/>
        <v>3.9494382471830242E-4</v>
      </c>
      <c r="AC72" s="330">
        <f t="shared" si="25"/>
        <v>0.14553217562140455</v>
      </c>
      <c r="AD72" s="330">
        <f t="shared" si="26"/>
        <v>0.54970661751196814</v>
      </c>
      <c r="AE72" s="330">
        <f t="shared" si="27"/>
        <v>-0.12288836601562529</v>
      </c>
      <c r="AF72" s="330">
        <f t="shared" si="28"/>
        <v>2262.1319220468818</v>
      </c>
      <c r="AG72" s="330">
        <f t="shared" si="29"/>
        <v>2259.6477898695039</v>
      </c>
      <c r="AH72" s="330">
        <f t="shared" si="30"/>
        <v>2.6533868460035053</v>
      </c>
      <c r="AI72" s="330">
        <f t="shared" si="31"/>
        <v>78.314015060839893</v>
      </c>
      <c r="AJ72" s="330">
        <f t="shared" si="32"/>
        <v>0.24153556404880006</v>
      </c>
      <c r="AK72" s="339">
        <f t="shared" si="33"/>
        <v>1.8894624850325017E-2</v>
      </c>
      <c r="AL72" s="44">
        <f t="shared" si="34"/>
        <v>0.67965283932724763</v>
      </c>
      <c r="BA72" s="8"/>
    </row>
    <row r="73" spans="1:53" ht="15" x14ac:dyDescent="0.15">
      <c r="A73" s="118"/>
      <c r="B73" s="330">
        <f t="shared" si="6"/>
        <v>2262.1319220468818</v>
      </c>
      <c r="C73" s="330">
        <f t="shared" si="7"/>
        <v>2259.6477898695039</v>
      </c>
      <c r="D73" s="330">
        <f t="shared" si="8"/>
        <v>2.6533868460035053</v>
      </c>
      <c r="E73" s="330">
        <f t="shared" si="3"/>
        <v>10.352354017110938</v>
      </c>
      <c r="F73" s="330">
        <f t="shared" si="9"/>
        <v>10.108435494775808</v>
      </c>
      <c r="G73" s="330">
        <f t="shared" si="10"/>
        <v>58.247811524954223</v>
      </c>
      <c r="H73" s="315">
        <f t="shared" si="11"/>
        <v>0.08</v>
      </c>
      <c r="I73" s="330">
        <f t="shared" si="12"/>
        <v>1.9873057419023099</v>
      </c>
      <c r="J73" s="330">
        <f t="shared" si="0"/>
        <v>859</v>
      </c>
      <c r="K73" s="337">
        <f t="shared" si="13"/>
        <v>1</v>
      </c>
      <c r="L73" s="325">
        <f t="shared" si="14"/>
        <v>2.7333868460035053</v>
      </c>
      <c r="M73" s="325">
        <f t="shared" si="15"/>
        <v>2.6933868460035053</v>
      </c>
      <c r="N73" s="330">
        <f t="shared" si="16"/>
        <v>0.15135944514464317</v>
      </c>
      <c r="O73" s="330">
        <f t="shared" si="1"/>
        <v>48.484762093650744</v>
      </c>
      <c r="P73" s="334">
        <f t="shared" si="4"/>
        <v>35.349349125771461</v>
      </c>
      <c r="Q73" s="330">
        <f t="shared" si="17"/>
        <v>-801.90002863083055</v>
      </c>
      <c r="R73" s="279">
        <f>IF(H73&gt;0, rate1(1,$L$52,$L$51,$L$54,L73,$L$53,$L$50,P73),"")</f>
        <v>1896.0046649389201</v>
      </c>
      <c r="S73" s="325">
        <f t="shared" si="18"/>
        <v>-8.7231945502237174E-3</v>
      </c>
      <c r="T73" s="325">
        <f t="shared" si="19"/>
        <v>0.15005052522077905</v>
      </c>
      <c r="U73" s="330">
        <f t="shared" si="2"/>
        <v>2.6533868460035053</v>
      </c>
      <c r="V73" s="338">
        <f t="shared" si="20"/>
        <v>2.6533868460035053</v>
      </c>
      <c r="W73" s="330">
        <f t="shared" si="21"/>
        <v>4.236059991029606E-4</v>
      </c>
      <c r="X73" s="330">
        <f t="shared" si="22"/>
        <v>-805.69275591764085</v>
      </c>
      <c r="Y73" s="330">
        <f t="shared" si="5"/>
        <v>34.307185896189864</v>
      </c>
      <c r="Z73" s="110">
        <f>IF(H73&gt;0, rate1(1,$L$52,$L$51,$L$54,U73,$L$53,$L$50,Y73),"")</f>
        <v>1867.8232574277999</v>
      </c>
      <c r="AA73" s="338">
        <f t="shared" si="23"/>
        <v>-8.8966890384218986E-3</v>
      </c>
      <c r="AB73" s="338">
        <f t="shared" si="24"/>
        <v>4.1987054145920422E-4</v>
      </c>
      <c r="AC73" s="330">
        <f t="shared" si="25"/>
        <v>0.15005052522077905</v>
      </c>
      <c r="AD73" s="330">
        <f t="shared" si="26"/>
        <v>0.53315374859428732</v>
      </c>
      <c r="AE73" s="330">
        <f t="shared" si="27"/>
        <v>-0.11200160814904159</v>
      </c>
      <c r="AF73" s="330">
        <f t="shared" si="28"/>
        <v>2262.1332309668055</v>
      </c>
      <c r="AG73" s="330">
        <f t="shared" si="29"/>
        <v>2259.4977393442832</v>
      </c>
      <c r="AH73" s="330">
        <f t="shared" si="30"/>
        <v>2.7330277519846189</v>
      </c>
      <c r="AI73" s="330">
        <f t="shared" si="31"/>
        <v>79.14037765598691</v>
      </c>
      <c r="AJ73" s="330">
        <f t="shared" si="32"/>
        <v>0.26351900228657421</v>
      </c>
      <c r="AK73" s="339">
        <f t="shared" si="33"/>
        <v>2.2871440692852268E-2</v>
      </c>
      <c r="AL73" s="44">
        <f t="shared" si="34"/>
        <v>0.74692457826450909</v>
      </c>
      <c r="BA73" s="8"/>
    </row>
    <row r="74" spans="1:53" ht="15" x14ac:dyDescent="0.15">
      <c r="A74" s="118"/>
      <c r="B74" s="330">
        <f t="shared" si="6"/>
        <v>2262.1332309668055</v>
      </c>
      <c r="C74" s="330">
        <f t="shared" si="7"/>
        <v>2259.4977393442832</v>
      </c>
      <c r="D74" s="330">
        <f t="shared" si="8"/>
        <v>2.7330277519846189</v>
      </c>
      <c r="E74" s="330">
        <f t="shared" si="3"/>
        <v>10.859422952444486</v>
      </c>
      <c r="F74" s="330">
        <f t="shared" si="9"/>
        <v>10.605888484777712</v>
      </c>
      <c r="G74" s="330">
        <f t="shared" si="10"/>
        <v>66.615784157404377</v>
      </c>
      <c r="H74" s="315">
        <f t="shared" si="11"/>
        <v>0.08</v>
      </c>
      <c r="I74" s="330">
        <f t="shared" si="12"/>
        <v>2.1083932980178361</v>
      </c>
      <c r="J74" s="330">
        <f t="shared" si="0"/>
        <v>859</v>
      </c>
      <c r="K74" s="337">
        <f t="shared" si="13"/>
        <v>1</v>
      </c>
      <c r="L74" s="325">
        <f t="shared" si="14"/>
        <v>2.813027751984619</v>
      </c>
      <c r="M74" s="325">
        <f t="shared" si="15"/>
        <v>2.7730277519846189</v>
      </c>
      <c r="N74" s="330">
        <f t="shared" si="16"/>
        <v>0.15588167451260837</v>
      </c>
      <c r="O74" s="330">
        <f t="shared" si="1"/>
        <v>48.485569562759231</v>
      </c>
      <c r="P74" s="334">
        <f t="shared" si="4"/>
        <v>36.739956106749247</v>
      </c>
      <c r="Q74" s="330">
        <f t="shared" si="17"/>
        <v>-793.6312820696387</v>
      </c>
      <c r="R74" s="279">
        <f>IF(H74&gt;0, rate1(1,$L$52,$L$51,$L$54,L74,$L$53,$L$50,P74),"")</f>
        <v>1930.5214636767901</v>
      </c>
      <c r="S74" s="325">
        <f t="shared" si="18"/>
        <v>-8.4787463211337729E-3</v>
      </c>
      <c r="T74" s="325">
        <f t="shared" si="19"/>
        <v>0.15457110532200583</v>
      </c>
      <c r="U74" s="330">
        <f t="shared" si="2"/>
        <v>2.7330277519846189</v>
      </c>
      <c r="V74" s="338">
        <f t="shared" si="20"/>
        <v>2.7330277519846189</v>
      </c>
      <c r="W74" s="330">
        <f t="shared" si="21"/>
        <v>4.4941652946484112E-4</v>
      </c>
      <c r="X74" s="330">
        <f t="shared" si="22"/>
        <v>-797.88050565761466</v>
      </c>
      <c r="Y74" s="330">
        <f t="shared" si="5"/>
        <v>35.687677411679097</v>
      </c>
      <c r="Z74" s="110">
        <f>IF(H74&gt;0, rate1(1,$L$52,$L$51,$L$54,U74,$L$53,$L$50,Y74),"")</f>
        <v>1904.7116126418825</v>
      </c>
      <c r="AA74" s="338">
        <f t="shared" si="23"/>
        <v>-8.6396494786472686E-3</v>
      </c>
      <c r="AB74" s="338">
        <f t="shared" si="24"/>
        <v>4.4556698687894992E-4</v>
      </c>
      <c r="AC74" s="330">
        <f t="shared" si="25"/>
        <v>0.15457110532200583</v>
      </c>
      <c r="AD74" s="330">
        <f t="shared" si="26"/>
        <v>0.51756115629335953</v>
      </c>
      <c r="AE74" s="330">
        <f t="shared" si="27"/>
        <v>-0.10237350691836559</v>
      </c>
      <c r="AF74" s="330">
        <f t="shared" si="28"/>
        <v>2262.134541535996</v>
      </c>
      <c r="AG74" s="330">
        <f t="shared" si="29"/>
        <v>2259.3431682389614</v>
      </c>
      <c r="AH74" s="330">
        <f t="shared" si="30"/>
        <v>2.8126920227126058</v>
      </c>
      <c r="AI74" s="330">
        <f t="shared" si="31"/>
        <v>80.067022423887579</v>
      </c>
      <c r="AJ74" s="330">
        <f t="shared" si="32"/>
        <v>0.28575984184876518</v>
      </c>
      <c r="AK74" s="339">
        <f t="shared" si="33"/>
        <v>2.7481194494571891E-2</v>
      </c>
      <c r="AL74" s="44">
        <f t="shared" si="34"/>
        <v>0.8149061626710018</v>
      </c>
      <c r="BA74" s="8"/>
    </row>
    <row r="75" spans="1:53" ht="15" x14ac:dyDescent="0.15">
      <c r="A75" s="118"/>
      <c r="B75" s="330">
        <f t="shared" si="6"/>
        <v>2262.134541535996</v>
      </c>
      <c r="C75" s="330">
        <f t="shared" si="7"/>
        <v>2259.3431682389614</v>
      </c>
      <c r="D75" s="330">
        <f t="shared" si="8"/>
        <v>2.8126920227126058</v>
      </c>
      <c r="E75" s="330">
        <f t="shared" si="3"/>
        <v>11.385948936451424</v>
      </c>
      <c r="F75" s="330">
        <f t="shared" si="9"/>
        <v>11.122685944447955</v>
      </c>
      <c r="G75" s="330">
        <f t="shared" si="10"/>
        <v>75.969401642041944</v>
      </c>
      <c r="H75" s="315">
        <f t="shared" si="11"/>
        <v>0.08</v>
      </c>
      <c r="I75" s="330">
        <f t="shared" si="12"/>
        <v>2.2330986376276996</v>
      </c>
      <c r="J75" s="330">
        <f t="shared" si="0"/>
        <v>859</v>
      </c>
      <c r="K75" s="337">
        <f t="shared" si="13"/>
        <v>1</v>
      </c>
      <c r="L75" s="325">
        <f t="shared" si="14"/>
        <v>2.8926920227126058</v>
      </c>
      <c r="M75" s="325">
        <f t="shared" si="15"/>
        <v>2.8526920227126058</v>
      </c>
      <c r="N75" s="330">
        <f t="shared" si="16"/>
        <v>0.16040599417486767</v>
      </c>
      <c r="O75" s="330">
        <f t="shared" si="1"/>
        <v>48.486378103038476</v>
      </c>
      <c r="P75" s="334">
        <f t="shared" si="4"/>
        <v>38.144289990885255</v>
      </c>
      <c r="Q75" s="330">
        <f t="shared" si="17"/>
        <v>-784.38357011786434</v>
      </c>
      <c r="R75" s="279">
        <f>IF(H75&gt;0, rate1(1,$L$52,$L$51,$L$54,L75,$L$53,$L$50,P75),"")</f>
        <v>1962.2402022948729</v>
      </c>
      <c r="S75" s="325">
        <f t="shared" si="18"/>
        <v>-8.2443529309269518E-3</v>
      </c>
      <c r="T75" s="325">
        <f t="shared" si="19"/>
        <v>0.15909436408800479</v>
      </c>
      <c r="U75" s="330">
        <f t="shared" si="2"/>
        <v>2.8126920227126058</v>
      </c>
      <c r="V75" s="338">
        <f t="shared" si="20"/>
        <v>2.8126920227126058</v>
      </c>
      <c r="W75" s="330">
        <f t="shared" si="21"/>
        <v>4.7599821181965041E-4</v>
      </c>
      <c r="X75" s="330">
        <f t="shared" si="22"/>
        <v>-789.13224473930438</v>
      </c>
      <c r="Y75" s="330">
        <f t="shared" si="5"/>
        <v>37.082083119219888</v>
      </c>
      <c r="Z75" s="110">
        <f>IF(H75&gt;0, rate1(1,$L$52,$L$51,$L$54,U75,$L$53,$L$50,Y75),"")</f>
        <v>1938.5226693675554</v>
      </c>
      <c r="AA75" s="338">
        <f t="shared" si="23"/>
        <v>-8.395743492932416E-3</v>
      </c>
      <c r="AB75" s="338">
        <f t="shared" si="24"/>
        <v>4.7203512598224936E-4</v>
      </c>
      <c r="AC75" s="330">
        <f t="shared" si="25"/>
        <v>0.15909436408800479</v>
      </c>
      <c r="AD75" s="330">
        <f t="shared" si="26"/>
        <v>0.50284622248307376</v>
      </c>
      <c r="AE75" s="330">
        <f t="shared" si="27"/>
        <v>-9.3825653413261198E-2</v>
      </c>
      <c r="AF75" s="330">
        <f t="shared" si="28"/>
        <v>2262.1358531660831</v>
      </c>
      <c r="AG75" s="330">
        <f t="shared" si="29"/>
        <v>2259.1840738748733</v>
      </c>
      <c r="AH75" s="330">
        <f t="shared" si="30"/>
        <v>2.8923787517097321</v>
      </c>
      <c r="AI75" s="330">
        <f t="shared" si="31"/>
        <v>81.077925068470847</v>
      </c>
      <c r="AJ75" s="330">
        <f t="shared" si="32"/>
        <v>0.30828148770111818</v>
      </c>
      <c r="AK75" s="339">
        <f t="shared" si="33"/>
        <v>3.2814921978487642E-2</v>
      </c>
      <c r="AL75" s="44">
        <f t="shared" si="34"/>
        <v>0.88368373493312125</v>
      </c>
      <c r="BA75" s="8"/>
    </row>
    <row r="76" spans="1:53" ht="15" x14ac:dyDescent="0.15">
      <c r="A76" s="118"/>
      <c r="B76" s="330">
        <f t="shared" si="6"/>
        <v>2262.1358531660831</v>
      </c>
      <c r="C76" s="330">
        <f t="shared" si="7"/>
        <v>2259.1840738748733</v>
      </c>
      <c r="D76" s="330">
        <f t="shared" si="8"/>
        <v>2.8923787517097321</v>
      </c>
      <c r="E76" s="330">
        <f t="shared" si="3"/>
        <v>11.932150260065031</v>
      </c>
      <c r="F76" s="330">
        <f t="shared" si="9"/>
        <v>11.659049598258228</v>
      </c>
      <c r="G76" s="330">
        <f t="shared" si="10"/>
        <v>86.399512858853569</v>
      </c>
      <c r="H76" s="315">
        <f t="shared" si="11"/>
        <v>0.08</v>
      </c>
      <c r="I76" s="330">
        <f t="shared" si="12"/>
        <v>2.3614234329677859</v>
      </c>
      <c r="J76" s="330">
        <f t="shared" si="0"/>
        <v>859</v>
      </c>
      <c r="K76" s="337">
        <f t="shared" si="13"/>
        <v>1</v>
      </c>
      <c r="L76" s="325">
        <f t="shared" si="14"/>
        <v>2.9723787517097322</v>
      </c>
      <c r="M76" s="325">
        <f t="shared" si="15"/>
        <v>2.9323787517097322</v>
      </c>
      <c r="N76" s="330">
        <f t="shared" si="16"/>
        <v>0.16493235330935718</v>
      </c>
      <c r="O76" s="330">
        <f t="shared" si="1"/>
        <v>48.487187662095565</v>
      </c>
      <c r="P76" s="334">
        <f t="shared" si="4"/>
        <v>39.562098748456897</v>
      </c>
      <c r="Q76" s="330">
        <f t="shared" si="17"/>
        <v>-774.0664109400127</v>
      </c>
      <c r="R76" s="279">
        <f>IF(H76&gt;0, rate1(1,$L$52,$L$51,$L$54,L76,$L$53,$L$50,P76),"")</f>
        <v>1991.4788608788056</v>
      </c>
      <c r="S76" s="325">
        <f t="shared" si="18"/>
        <v>-8.0163288853982093E-3</v>
      </c>
      <c r="T76" s="325">
        <f t="shared" si="19"/>
        <v>0.16362071583872964</v>
      </c>
      <c r="U76" s="330">
        <f t="shared" si="2"/>
        <v>2.8923787517097321</v>
      </c>
      <c r="V76" s="338">
        <f t="shared" si="20"/>
        <v>2.8923787517097321</v>
      </c>
      <c r="W76" s="330">
        <f t="shared" si="21"/>
        <v>5.0335140262269817E-4</v>
      </c>
      <c r="X76" s="330">
        <f t="shared" si="22"/>
        <v>-779.36037467515678</v>
      </c>
      <c r="Y76" s="330">
        <f t="shared" si="5"/>
        <v>38.490142560429213</v>
      </c>
      <c r="Z76" s="110">
        <f>IF(H76&gt;0, rate1(1,$L$52,$L$51,$L$54,U76,$L$53,$L$50,Y76),"")</f>
        <v>1969.6161275584352</v>
      </c>
      <c r="AA76" s="338">
        <f t="shared" si="23"/>
        <v>-8.1607436224164429E-3</v>
      </c>
      <c r="AB76" s="338">
        <f t="shared" si="24"/>
        <v>4.9927693158742644E-4</v>
      </c>
      <c r="AC76" s="330">
        <f t="shared" si="25"/>
        <v>0.16362071583872964</v>
      </c>
      <c r="AD76" s="330">
        <f t="shared" si="26"/>
        <v>0.48893564357004055</v>
      </c>
      <c r="AE76" s="330">
        <f t="shared" si="27"/>
        <v>-8.6209661576343508E-2</v>
      </c>
      <c r="AF76" s="330">
        <f t="shared" si="28"/>
        <v>2262.1371648035538</v>
      </c>
      <c r="AG76" s="330">
        <f t="shared" si="29"/>
        <v>2259.0204531590348</v>
      </c>
      <c r="AH76" s="330">
        <f t="shared" si="30"/>
        <v>2.972087104959483</v>
      </c>
      <c r="AI76" s="330">
        <f t="shared" si="31"/>
        <v>82.160408053001674</v>
      </c>
      <c r="AJ76" s="330">
        <f t="shared" si="32"/>
        <v>0.33110382327139642</v>
      </c>
      <c r="AK76" s="339">
        <f t="shared" si="33"/>
        <v>3.8974363432317687E-2</v>
      </c>
      <c r="AL76" s="44">
        <f t="shared" si="34"/>
        <v>0.95332967256693768</v>
      </c>
      <c r="BA76" s="8"/>
    </row>
    <row r="77" spans="1:53" ht="15" x14ac:dyDescent="0.15">
      <c r="A77" s="118"/>
      <c r="B77" s="330">
        <f t="shared" si="6"/>
        <v>2262.1371648035538</v>
      </c>
      <c r="C77" s="330">
        <f t="shared" si="7"/>
        <v>2259.0204531590348</v>
      </c>
      <c r="D77" s="330">
        <f t="shared" si="8"/>
        <v>2.972087104959483</v>
      </c>
      <c r="E77" s="330">
        <f t="shared" si="3"/>
        <v>12.498238139238209</v>
      </c>
      <c r="F77" s="330">
        <f t="shared" si="9"/>
        <v>12.21519419965162</v>
      </c>
      <c r="G77" s="330">
        <f t="shared" si="10"/>
        <v>98.002936805375938</v>
      </c>
      <c r="H77" s="315">
        <f t="shared" si="11"/>
        <v>0.08</v>
      </c>
      <c r="I77" s="330">
        <f t="shared" si="12"/>
        <v>2.4933693156152006</v>
      </c>
      <c r="J77" s="330">
        <f t="shared" si="0"/>
        <v>859</v>
      </c>
      <c r="K77" s="337">
        <f t="shared" si="13"/>
        <v>1</v>
      </c>
      <c r="L77" s="325">
        <f t="shared" si="14"/>
        <v>3.0520871049594831</v>
      </c>
      <c r="M77" s="325">
        <f t="shared" si="15"/>
        <v>3.0120871049594831</v>
      </c>
      <c r="N77" s="330">
        <f t="shared" si="16"/>
        <v>0.169460705176399</v>
      </c>
      <c r="O77" s="330">
        <f t="shared" si="1"/>
        <v>48.487997876484968</v>
      </c>
      <c r="P77" s="334">
        <f t="shared" si="4"/>
        <v>40.993141854155859</v>
      </c>
      <c r="Q77" s="330">
        <f t="shared" si="17"/>
        <v>-762.5833701622671</v>
      </c>
      <c r="R77" s="279">
        <f>IF(H77&gt;0, rate1(1,$L$52,$L$51,$L$54,L77,$L$53,$L$50,P77),"")</f>
        <v>2018.5094939833009</v>
      </c>
      <c r="S77" s="325">
        <f t="shared" si="18"/>
        <v>-7.7915216516756189E-3</v>
      </c>
      <c r="T77" s="325">
        <f t="shared" si="19"/>
        <v>0.16815055647488367</v>
      </c>
      <c r="U77" s="330">
        <f t="shared" si="2"/>
        <v>2.972087104959483</v>
      </c>
      <c r="V77" s="338">
        <f t="shared" si="20"/>
        <v>2.972087104959483</v>
      </c>
      <c r="W77" s="330">
        <f t="shared" si="21"/>
        <v>5.3147644964912644E-4</v>
      </c>
      <c r="X77" s="330">
        <f t="shared" si="22"/>
        <v>-768.47145355079101</v>
      </c>
      <c r="Y77" s="330">
        <f t="shared" si="5"/>
        <v>39.911607370200485</v>
      </c>
      <c r="Z77" s="110">
        <f>IF(H77&gt;0, rate1(1,$L$52,$L$51,$L$54,U77,$L$53,$L$50,Y77),"")</f>
        <v>1998.2982887784565</v>
      </c>
      <c r="AA77" s="338">
        <f t="shared" si="23"/>
        <v>-7.9310953462206017E-3</v>
      </c>
      <c r="AB77" s="338">
        <f t="shared" si="24"/>
        <v>5.2729442727091004E-4</v>
      </c>
      <c r="AC77" s="330">
        <f t="shared" si="25"/>
        <v>0.16815055647488367</v>
      </c>
      <c r="AD77" s="330">
        <f t="shared" si="26"/>
        <v>0.475764110908247</v>
      </c>
      <c r="AE77" s="330">
        <f t="shared" si="27"/>
        <v>-7.9401284927062041E-2</v>
      </c>
      <c r="AF77" s="330">
        <f t="shared" si="28"/>
        <v>2262.1384749522554</v>
      </c>
      <c r="AG77" s="330">
        <f t="shared" si="29"/>
        <v>2258.85230260256</v>
      </c>
      <c r="AH77" s="330">
        <f t="shared" si="30"/>
        <v>3.0518163134034677</v>
      </c>
      <c r="AI77" s="330">
        <f t="shared" si="31"/>
        <v>83.304317852405788</v>
      </c>
      <c r="AJ77" s="330">
        <f t="shared" si="32"/>
        <v>0.35424391156373136</v>
      </c>
      <c r="AK77" s="339">
        <f t="shared" si="33"/>
        <v>4.6072982664381659E-2</v>
      </c>
      <c r="AL77" s="44">
        <f>IF(H77&gt;0, AL76+AI76*J76/1000000,"")</f>
        <v>1.0239054630844662</v>
      </c>
      <c r="BA77" s="8"/>
    </row>
    <row r="78" spans="1:53" ht="15" x14ac:dyDescent="0.15">
      <c r="A78" s="118"/>
      <c r="B78" s="330">
        <f t="shared" si="6"/>
        <v>2262.1384749522554</v>
      </c>
      <c r="C78" s="330">
        <f t="shared" si="7"/>
        <v>2258.85230260256</v>
      </c>
      <c r="D78" s="330">
        <f t="shared" si="8"/>
        <v>3.0518163134034677</v>
      </c>
      <c r="E78" s="330">
        <f t="shared" si="3"/>
        <v>13.08441658566338</v>
      </c>
      <c r="F78" s="330">
        <f t="shared" si="9"/>
        <v>12.791327362450794</v>
      </c>
      <c r="G78" s="330">
        <f t="shared" si="10"/>
        <v>110.88268309500131</v>
      </c>
      <c r="H78" s="315">
        <f t="shared" si="11"/>
        <v>0.08</v>
      </c>
      <c r="I78" s="330">
        <f t="shared" si="12"/>
        <v>2.6289378797562679</v>
      </c>
      <c r="J78" s="330">
        <f t="shared" si="0"/>
        <v>859</v>
      </c>
      <c r="K78" s="337">
        <f t="shared" si="13"/>
        <v>1</v>
      </c>
      <c r="L78" s="325">
        <f t="shared" si="14"/>
        <v>3.1318163134034678</v>
      </c>
      <c r="M78" s="325">
        <f t="shared" si="15"/>
        <v>3.0918163134034677</v>
      </c>
      <c r="N78" s="330">
        <f t="shared" si="16"/>
        <v>0.17399100669579948</v>
      </c>
      <c r="O78" s="330">
        <f t="shared" si="1"/>
        <v>48.488808095435424</v>
      </c>
      <c r="P78" s="334">
        <f t="shared" si="4"/>
        <v>42.437189473211888</v>
      </c>
      <c r="Q78" s="330">
        <f t="shared" si="17"/>
        <v>-749.83184087887787</v>
      </c>
      <c r="R78" s="279">
        <f>IF(H78&gt;0, rate1(1,$L$52,$L$51,$L$54,L78,$L$53,$L$50,P78),"")</f>
        <v>2043.5661941636408</v>
      </c>
      <c r="S78" s="325">
        <f t="shared" si="18"/>
        <v>-7.5671729463699716E-3</v>
      </c>
      <c r="T78" s="325">
        <f t="shared" si="19"/>
        <v>0.17268427492234359</v>
      </c>
      <c r="U78" s="330">
        <f t="shared" si="2"/>
        <v>3.0518163134034677</v>
      </c>
      <c r="V78" s="338">
        <f t="shared" si="20"/>
        <v>3.0518163134034677</v>
      </c>
      <c r="W78" s="330">
        <f t="shared" si="21"/>
        <v>5.6037369271244586E-4</v>
      </c>
      <c r="X78" s="330">
        <f t="shared" si="22"/>
        <v>-756.36597629777918</v>
      </c>
      <c r="Y78" s="330">
        <f t="shared" si="5"/>
        <v>41.346240407844292</v>
      </c>
      <c r="Z78" s="110">
        <f>IF(H78&gt;0, rate1(1,$L$52,$L$51,$L$54,U78,$L$53,$L$50,Y78),"")</f>
        <v>2024.8315663856345</v>
      </c>
      <c r="AA78" s="338">
        <f t="shared" si="23"/>
        <v>-7.7037392223068034E-3</v>
      </c>
      <c r="AB78" s="338">
        <f t="shared" si="24"/>
        <v>5.5608972250605429E-4</v>
      </c>
      <c r="AC78" s="330">
        <f t="shared" si="25"/>
        <v>0.17268427492234359</v>
      </c>
      <c r="AD78" s="330">
        <f t="shared" si="26"/>
        <v>0.46327321949827877</v>
      </c>
      <c r="AE78" s="330">
        <f t="shared" si="27"/>
        <v>-7.3295862155653174E-2</v>
      </c>
      <c r="AF78" s="330">
        <f t="shared" si="28"/>
        <v>2262.139781684029</v>
      </c>
      <c r="AG78" s="330">
        <f t="shared" si="29"/>
        <v>2258.6796183276379</v>
      </c>
      <c r="AH78" s="330">
        <f t="shared" si="30"/>
        <v>3.1315656663820035</v>
      </c>
      <c r="AI78" s="330">
        <f t="shared" si="31"/>
        <v>84.501434509694036</v>
      </c>
      <c r="AJ78" s="330">
        <f t="shared" si="32"/>
        <v>0.3777165322608686</v>
      </c>
      <c r="AK78" s="339">
        <f t="shared" si="33"/>
        <v>5.4237050462485933E-2</v>
      </c>
      <c r="AL78" s="44">
        <f t="shared" si="34"/>
        <v>1.0954638721196828</v>
      </c>
      <c r="BA78" s="8"/>
    </row>
    <row r="79" spans="1:53" ht="15" x14ac:dyDescent="0.15">
      <c r="A79" s="118"/>
      <c r="B79" s="330">
        <f t="shared" si="6"/>
        <v>2262.139781684029</v>
      </c>
      <c r="C79" s="330">
        <f t="shared" si="7"/>
        <v>2258.6796183276379</v>
      </c>
      <c r="D79" s="330">
        <f t="shared" si="8"/>
        <v>3.1315656663820035</v>
      </c>
      <c r="E79" s="330">
        <f t="shared" si="3"/>
        <v>13.690882344067559</v>
      </c>
      <c r="F79" s="330">
        <f t="shared" si="9"/>
        <v>13.387649464865468</v>
      </c>
      <c r="G79" s="330">
        <f t="shared" si="10"/>
        <v>125.14817295350771</v>
      </c>
      <c r="H79" s="315">
        <f t="shared" si="11"/>
        <v>0.08</v>
      </c>
      <c r="I79" s="330">
        <f t="shared" si="12"/>
        <v>2.7681306851129195</v>
      </c>
      <c r="J79" s="330">
        <f t="shared" si="0"/>
        <v>859</v>
      </c>
      <c r="K79" s="337">
        <f t="shared" si="13"/>
        <v>1</v>
      </c>
      <c r="L79" s="325">
        <f t="shared" si="14"/>
        <v>3.2115656663820036</v>
      </c>
      <c r="M79" s="325">
        <f t="shared" si="15"/>
        <v>3.1715656663820035</v>
      </c>
      <c r="N79" s="330">
        <f t="shared" si="16"/>
        <v>0.1785232180771219</v>
      </c>
      <c r="O79" s="330">
        <f t="shared" si="1"/>
        <v>48.489617394749921</v>
      </c>
      <c r="P79" s="334">
        <f t="shared" si="4"/>
        <v>43.894021724485974</v>
      </c>
      <c r="Q79" s="330">
        <f t="shared" si="17"/>
        <v>-735.70282313259963</v>
      </c>
      <c r="R79" s="279">
        <f>IF(H79&gt;0, rate1(1,$L$52,$L$51,$L$54,L79,$L$53,$L$50,P79),"")</f>
        <v>2066.8514578258705</v>
      </c>
      <c r="S79" s="325">
        <f t="shared" si="18"/>
        <v>-7.3408170351260179E-3</v>
      </c>
      <c r="T79" s="325">
        <f t="shared" si="19"/>
        <v>0.1772222618781234</v>
      </c>
      <c r="U79" s="330">
        <f t="shared" si="2"/>
        <v>3.1315656663820035</v>
      </c>
      <c r="V79" s="338">
        <f t="shared" si="20"/>
        <v>3.1315656663820035</v>
      </c>
      <c r="W79" s="330">
        <f t="shared" si="21"/>
        <v>5.9004346427027343E-4</v>
      </c>
      <c r="X79" s="330">
        <f t="shared" si="22"/>
        <v>-742.93815439290654</v>
      </c>
      <c r="Y79" s="330">
        <f t="shared" si="5"/>
        <v>42.793814971556671</v>
      </c>
      <c r="Z79" s="110">
        <f>IF(H79&gt;0, rate1(1,$L$52,$L$51,$L$54,U79,$L$53,$L$50,Y79),"")</f>
        <v>2049.4420375500476</v>
      </c>
      <c r="AA79" s="338">
        <f t="shared" si="23"/>
        <v>-7.4759823116221352E-3</v>
      </c>
      <c r="AB79" s="338">
        <f t="shared" si="24"/>
        <v>5.8566504276998956E-4</v>
      </c>
      <c r="AC79" s="330">
        <f t="shared" si="25"/>
        <v>0.1772222618781234</v>
      </c>
      <c r="AD79" s="330">
        <f t="shared" si="26"/>
        <v>0.45141055729791096</v>
      </c>
      <c r="AE79" s="330">
        <f t="shared" si="27"/>
        <v>-6.7804747569677123E-2</v>
      </c>
      <c r="AF79" s="330">
        <f t="shared" si="28"/>
        <v>2262.141082640228</v>
      </c>
      <c r="AG79" s="330">
        <f t="shared" si="29"/>
        <v>2258.5023960657595</v>
      </c>
      <c r="AH79" s="330">
        <f t="shared" si="30"/>
        <v>3.2113345058819371</v>
      </c>
      <c r="AI79" s="330">
        <f t="shared" si="31"/>
        <v>85.745040460984171</v>
      </c>
      <c r="AJ79" s="330">
        <f t="shared" si="32"/>
        <v>0.40153459905558642</v>
      </c>
      <c r="AK79" s="339">
        <f t="shared" si="33"/>
        <v>6.3606796246297351E-2</v>
      </c>
      <c r="AL79" s="44">
        <f t="shared" si="34"/>
        <v>1.1680506043635099</v>
      </c>
      <c r="BA79" s="8"/>
    </row>
    <row r="80" spans="1:53" ht="15" x14ac:dyDescent="0.15">
      <c r="A80" s="118"/>
      <c r="B80" s="330">
        <f t="shared" si="6"/>
        <v>2262.141082640228</v>
      </c>
      <c r="C80" s="330">
        <f t="shared" si="7"/>
        <v>2258.5023960657595</v>
      </c>
      <c r="D80" s="330">
        <f t="shared" si="8"/>
        <v>3.2113345058819371</v>
      </c>
      <c r="E80" s="330">
        <f t="shared" si="3"/>
        <v>14.317824886845999</v>
      </c>
      <c r="F80" s="330">
        <f t="shared" si="9"/>
        <v>14.004353615456779</v>
      </c>
      <c r="G80" s="330">
        <f t="shared" si="10"/>
        <v>140.91546063535216</v>
      </c>
      <c r="H80" s="315">
        <f t="shared" si="11"/>
        <v>0.08</v>
      </c>
      <c r="I80" s="330">
        <f t="shared" si="12"/>
        <v>2.9109492595747728</v>
      </c>
      <c r="J80" s="330">
        <f t="shared" si="0"/>
        <v>859</v>
      </c>
      <c r="K80" s="337">
        <f t="shared" si="13"/>
        <v>1</v>
      </c>
      <c r="L80" s="325">
        <f t="shared" si="14"/>
        <v>3.2913345058819372</v>
      </c>
      <c r="M80" s="325">
        <f t="shared" si="15"/>
        <v>3.2513345058819372</v>
      </c>
      <c r="N80" s="330">
        <f t="shared" si="16"/>
        <v>0.18305730249551289</v>
      </c>
      <c r="O80" s="330">
        <f t="shared" si="1"/>
        <v>48.490424583374661</v>
      </c>
      <c r="P80" s="334">
        <f t="shared" si="4"/>
        <v>45.363428011552763</v>
      </c>
      <c r="Q80" s="330">
        <f t="shared" si="17"/>
        <v>-720.08070294173376</v>
      </c>
      <c r="R80" s="279">
        <f>IF(H80&gt;0, rate1(1,$L$52,$L$51,$L$54,L80,$L$53,$L$50,P80),"")</f>
        <v>2088.5413147959425</v>
      </c>
      <c r="S80" s="325">
        <f t="shared" si="18"/>
        <v>-7.1102048800902595E-3</v>
      </c>
      <c r="T80" s="325">
        <f t="shared" si="19"/>
        <v>0.18176491669777914</v>
      </c>
      <c r="U80" s="330">
        <f t="shared" si="2"/>
        <v>3.2113345058819371</v>
      </c>
      <c r="V80" s="338">
        <f t="shared" si="20"/>
        <v>3.2113345058819371</v>
      </c>
      <c r="W80" s="330">
        <f t="shared" si="21"/>
        <v>6.2048609000875388E-4</v>
      </c>
      <c r="X80" s="330">
        <f t="shared" si="22"/>
        <v>-728.07569506926393</v>
      </c>
      <c r="Y80" s="330">
        <f t="shared" si="5"/>
        <v>44.254114086365114</v>
      </c>
      <c r="Z80" s="110">
        <f>IF(H80&gt;0, rate1(1,$L$52,$L$51,$L$54,U80,$L$53,$L$50,Y80),"")</f>
        <v>2072.3254913543642</v>
      </c>
      <c r="AA80" s="338">
        <f t="shared" si="23"/>
        <v>-7.2454035149897645E-3</v>
      </c>
      <c r="AB80" s="338">
        <f t="shared" si="24"/>
        <v>6.1602275656303838E-4</v>
      </c>
      <c r="AC80" s="330">
        <f t="shared" si="25"/>
        <v>0.18176491669777914</v>
      </c>
      <c r="AD80" s="330">
        <f t="shared" si="26"/>
        <v>0.44012893936521397</v>
      </c>
      <c r="AE80" s="330">
        <f t="shared" si="27"/>
        <v>-6.2852483910155382E-2</v>
      </c>
      <c r="AF80" s="330">
        <f t="shared" si="28"/>
        <v>2262.1423750260255</v>
      </c>
      <c r="AG80" s="330">
        <f t="shared" si="29"/>
        <v>2258.3206311490617</v>
      </c>
      <c r="AH80" s="330">
        <f t="shared" si="30"/>
        <v>3.2911222214743976</v>
      </c>
      <c r="AI80" s="330">
        <f t="shared" si="31"/>
        <v>87.029600712274245</v>
      </c>
      <c r="AJ80" s="330">
        <f t="shared" si="32"/>
        <v>0.42570948814232928</v>
      </c>
      <c r="AK80" s="339">
        <f t="shared" si="33"/>
        <v>7.4337631399814114E-2</v>
      </c>
      <c r="AL80" s="44">
        <f t="shared" si="34"/>
        <v>1.2417055941194954</v>
      </c>
      <c r="BA80" s="8"/>
    </row>
    <row r="81" spans="1:53" ht="15" x14ac:dyDescent="0.15">
      <c r="A81" s="118"/>
      <c r="B81" s="330">
        <f t="shared" si="6"/>
        <v>2262.1423750260255</v>
      </c>
      <c r="C81" s="330">
        <f t="shared" si="7"/>
        <v>2258.3206311490617</v>
      </c>
      <c r="D81" s="330">
        <f t="shared" si="8"/>
        <v>3.2911222214743976</v>
      </c>
      <c r="E81" s="330">
        <f t="shared" si="3"/>
        <v>14.965426458631953</v>
      </c>
      <c r="F81" s="330">
        <f t="shared" si="9"/>
        <v>14.641625672738975</v>
      </c>
      <c r="G81" s="330">
        <f t="shared" si="10"/>
        <v>158.30745520613314</v>
      </c>
      <c r="H81" s="315">
        <f t="shared" si="11"/>
        <v>0.08</v>
      </c>
      <c r="I81" s="330">
        <f t="shared" si="12"/>
        <v>3.0573951015710921</v>
      </c>
      <c r="J81" s="330">
        <f t="shared" si="0"/>
        <v>859</v>
      </c>
      <c r="K81" s="337">
        <f t="shared" si="13"/>
        <v>1</v>
      </c>
      <c r="L81" s="325">
        <f t="shared" si="14"/>
        <v>3.3711222214743977</v>
      </c>
      <c r="M81" s="325">
        <f t="shared" si="15"/>
        <v>3.3311222214743976</v>
      </c>
      <c r="N81" s="330">
        <f t="shared" si="16"/>
        <v>0.18759322580636972</v>
      </c>
      <c r="O81" s="330">
        <f t="shared" si="1"/>
        <v>48.491228204336736</v>
      </c>
      <c r="P81" s="334">
        <f t="shared" si="4"/>
        <v>46.845206413971269</v>
      </c>
      <c r="Q81" s="330">
        <f t="shared" si="17"/>
        <v>-702.84303092257505</v>
      </c>
      <c r="R81" s="279">
        <f>IF(H81&gt;0, rate1(1,$L$52,$L$51,$L$54,L81,$L$53,$L$50,P81),"")</f>
        <v>2108.7894925666374</v>
      </c>
      <c r="S81" s="325">
        <f t="shared" si="18"/>
        <v>-6.8732466603196414E-3</v>
      </c>
      <c r="T81" s="325">
        <f t="shared" si="19"/>
        <v>0.18631265298645527</v>
      </c>
      <c r="U81" s="330">
        <f t="shared" si="2"/>
        <v>3.2911222214743976</v>
      </c>
      <c r="V81" s="338">
        <f t="shared" si="20"/>
        <v>3.2911222214743976</v>
      </c>
      <c r="W81" s="330">
        <f t="shared" si="21"/>
        <v>6.5170188932217599E-4</v>
      </c>
      <c r="X81" s="330">
        <f t="shared" si="22"/>
        <v>-711.65958010011866</v>
      </c>
      <c r="Y81" s="330">
        <f t="shared" si="5"/>
        <v>45.726929857018362</v>
      </c>
      <c r="Z81" s="110">
        <f>IF(H81&gt;0, rate1(1,$L$52,$L$51,$L$54,U81,$L$53,$L$50,Y81),"")</f>
        <v>2093.6523107334078</v>
      </c>
      <c r="AA81" s="338">
        <f t="shared" si="23"/>
        <v>-7.0097826963928904E-3</v>
      </c>
      <c r="AB81" s="338">
        <f t="shared" si="24"/>
        <v>6.4716540049607446E-4</v>
      </c>
      <c r="AC81" s="330">
        <f t="shared" si="25"/>
        <v>0.18631265298645527</v>
      </c>
      <c r="AD81" s="330">
        <f t="shared" si="26"/>
        <v>0.42938575946216556</v>
      </c>
      <c r="AE81" s="330">
        <f t="shared" si="27"/>
        <v>-5.8374542693621564E-2</v>
      </c>
      <c r="AF81" s="330">
        <f t="shared" si="28"/>
        <v>2262.1436555988453</v>
      </c>
      <c r="AG81" s="330">
        <f t="shared" si="29"/>
        <v>2258.1343184960751</v>
      </c>
      <c r="AH81" s="330">
        <f t="shared" si="30"/>
        <v>3.3709282458467795</v>
      </c>
      <c r="AI81" s="330">
        <f t="shared" si="31"/>
        <v>88.350522251365888</v>
      </c>
      <c r="AJ81" s="330">
        <f t="shared" si="32"/>
        <v>0.45025129987881979</v>
      </c>
      <c r="AK81" s="339">
        <f t="shared" si="33"/>
        <v>8.6601447673095008E-2</v>
      </c>
      <c r="AL81" s="44">
        <f t="shared" si="34"/>
        <v>1.316464021131339</v>
      </c>
      <c r="BA81" s="8"/>
    </row>
    <row r="82" spans="1:53" ht="15" x14ac:dyDescent="0.15">
      <c r="A82" s="118"/>
      <c r="B82" s="330">
        <f t="shared" si="6"/>
        <v>2262.1436555988453</v>
      </c>
      <c r="C82" s="330">
        <f t="shared" si="7"/>
        <v>2258.1343184960751</v>
      </c>
      <c r="D82" s="330">
        <f t="shared" si="8"/>
        <v>3.3709282458467795</v>
      </c>
      <c r="E82" s="330">
        <f t="shared" si="3"/>
        <v>15.633862164737984</v>
      </c>
      <c r="F82" s="330">
        <f t="shared" si="9"/>
        <v>15.299644311684968</v>
      </c>
      <c r="G82" s="330">
        <f t="shared" si="10"/>
        <v>177.4541426624036</v>
      </c>
      <c r="H82" s="315">
        <f t="shared" si="11"/>
        <v>0.08</v>
      </c>
      <c r="I82" s="330">
        <f t="shared" si="12"/>
        <v>3.207469682216106</v>
      </c>
      <c r="J82" s="330">
        <f t="shared" si="0"/>
        <v>859</v>
      </c>
      <c r="K82" s="337">
        <f t="shared" si="13"/>
        <v>1</v>
      </c>
      <c r="L82" s="325">
        <f t="shared" si="14"/>
        <v>3.4509282458467796</v>
      </c>
      <c r="M82" s="325">
        <f t="shared" si="15"/>
        <v>3.4109282458467796</v>
      </c>
      <c r="N82" s="330">
        <f t="shared" si="16"/>
        <v>0.19213095629356047</v>
      </c>
      <c r="O82" s="330">
        <f t="shared" si="1"/>
        <v>48.492026531228007</v>
      </c>
      <c r="P82" s="334">
        <f t="shared" si="4"/>
        <v>48.339163132044476</v>
      </c>
      <c r="Q82" s="330">
        <f t="shared" si="17"/>
        <v>-683.86030053163688</v>
      </c>
      <c r="R82" s="279">
        <f>IF(H82&gt;0, rate1(1,$L$52,$L$51,$L$54,L82,$L$53,$L$50,P82),"")</f>
        <v>2127.7308204213541</v>
      </c>
      <c r="S82" s="325">
        <f t="shared" si="18"/>
        <v>-6.6279675618803428E-3</v>
      </c>
      <c r="T82" s="325">
        <f t="shared" si="19"/>
        <v>0.19086590327796513</v>
      </c>
      <c r="U82" s="330">
        <f t="shared" si="2"/>
        <v>3.3709282458467795</v>
      </c>
      <c r="V82" s="338">
        <f t="shared" si="20"/>
        <v>3.3709282458467795</v>
      </c>
      <c r="W82" s="330">
        <f t="shared" si="21"/>
        <v>6.8369117578725991E-4</v>
      </c>
      <c r="X82" s="330">
        <f t="shared" si="22"/>
        <v>-693.56384419208803</v>
      </c>
      <c r="Y82" s="330">
        <f t="shared" si="5"/>
        <v>47.212062878499452</v>
      </c>
      <c r="Z82" s="110">
        <f>IF(H82&gt;0, rate1(1,$L$52,$L$51,$L$54,U82,$L$53,$L$50,Y82),"")</f>
        <v>2113.5714420718896</v>
      </c>
      <c r="AA82" s="338">
        <f t="shared" si="23"/>
        <v>-6.7670467798397168E-3</v>
      </c>
      <c r="AB82" s="338">
        <f t="shared" si="24"/>
        <v>6.7909570339440186E-4</v>
      </c>
      <c r="AC82" s="330">
        <f t="shared" si="25"/>
        <v>0.19086590327796513</v>
      </c>
      <c r="AD82" s="330">
        <f t="shared" si="26"/>
        <v>0.4191424378375902</v>
      </c>
      <c r="AE82" s="330">
        <f t="shared" si="27"/>
        <v>-5.4315503649122084E-2</v>
      </c>
      <c r="AF82" s="330">
        <f t="shared" si="28"/>
        <v>2262.144920651861</v>
      </c>
      <c r="AG82" s="330">
        <f t="shared" si="29"/>
        <v>2257.9434525927973</v>
      </c>
      <c r="AH82" s="330">
        <f t="shared" si="30"/>
        <v>3.4507520508455678</v>
      </c>
      <c r="AI82" s="330">
        <f t="shared" si="31"/>
        <v>89.703970749536822</v>
      </c>
      <c r="AJ82" s="330">
        <f t="shared" si="32"/>
        <v>0.47516906953146892</v>
      </c>
      <c r="AK82" s="339">
        <f t="shared" si="33"/>
        <v>0.10058799401684158</v>
      </c>
      <c r="AL82" s="44">
        <f t="shared" si="34"/>
        <v>1.3923571197452622</v>
      </c>
      <c r="BA82" s="8"/>
    </row>
    <row r="83" spans="1:53" ht="15" x14ac:dyDescent="0.15">
      <c r="A83" s="118"/>
      <c r="B83" s="330">
        <f t="shared" si="6"/>
        <v>2262.144920651861</v>
      </c>
      <c r="C83" s="330">
        <f t="shared" si="7"/>
        <v>2257.9434525927973</v>
      </c>
      <c r="D83" s="330">
        <f t="shared" si="8"/>
        <v>3.4507520508455678</v>
      </c>
      <c r="E83" s="330">
        <f t="shared" si="3"/>
        <v>16.323300098315155</v>
      </c>
      <c r="F83" s="330">
        <f t="shared" si="9"/>
        <v>15.978581131526569</v>
      </c>
      <c r="G83" s="330">
        <f t="shared" si="10"/>
        <v>198.49280838346988</v>
      </c>
      <c r="H83" s="315">
        <f t="shared" si="11"/>
        <v>0.08</v>
      </c>
      <c r="I83" s="330">
        <f t="shared" si="12"/>
        <v>3.3611744472509599</v>
      </c>
      <c r="J83" s="330">
        <f t="shared" si="0"/>
        <v>859</v>
      </c>
      <c r="K83" s="337">
        <f t="shared" si="13"/>
        <v>1</v>
      </c>
      <c r="L83" s="325">
        <f t="shared" si="14"/>
        <v>3.5307520508455679</v>
      </c>
      <c r="M83" s="325">
        <f t="shared" si="15"/>
        <v>3.4907520508455678</v>
      </c>
      <c r="N83" s="330">
        <f t="shared" si="16"/>
        <v>0.19667046444641834</v>
      </c>
      <c r="O83" s="330">
        <f t="shared" si="1"/>
        <v>48.492817561058374</v>
      </c>
      <c r="P83" s="334">
        <f t="shared" si="4"/>
        <v>49.845111979199281</v>
      </c>
      <c r="Q83" s="330">
        <f t="shared" si="17"/>
        <v>-662.99572592936374</v>
      </c>
      <c r="R83" s="279">
        <f>IF(H83&gt;0, rate1(1,$L$52,$L$51,$L$54,L83,$L$53,$L$50,P83),"")</f>
        <v>2145.4840302908942</v>
      </c>
      <c r="S83" s="325">
        <f t="shared" si="18"/>
        <v>-6.3724732917086035E-3</v>
      </c>
      <c r="T83" s="325">
        <f t="shared" si="19"/>
        <v>0.19542512306913143</v>
      </c>
      <c r="U83" s="330">
        <f t="shared" si="2"/>
        <v>3.4507520508455678</v>
      </c>
      <c r="V83" s="338">
        <f t="shared" si="20"/>
        <v>3.4507520508455678</v>
      </c>
      <c r="W83" s="330">
        <f t="shared" si="21"/>
        <v>7.1645425757793646E-4</v>
      </c>
      <c r="X83" s="330">
        <f t="shared" si="22"/>
        <v>-673.65535300088914</v>
      </c>
      <c r="Y83" s="330">
        <f t="shared" si="5"/>
        <v>48.709321697766129</v>
      </c>
      <c r="Z83" s="110">
        <f>IF(H83&gt;0, rate1(1,$L$52,$L$51,$L$54,U83,$L$53,$L$50,Y83),"")</f>
        <v>2132.2136450917769</v>
      </c>
      <c r="AA83" s="338">
        <f t="shared" si="23"/>
        <v>-6.5152281485786213E-3</v>
      </c>
      <c r="AB83" s="338">
        <f t="shared" si="24"/>
        <v>7.1181660996407284E-4</v>
      </c>
      <c r="AC83" s="330">
        <f t="shared" si="25"/>
        <v>0.19542512306913143</v>
      </c>
      <c r="AD83" s="330">
        <f t="shared" si="26"/>
        <v>0.40936394841977453</v>
      </c>
      <c r="AE83" s="330">
        <f t="shared" si="27"/>
        <v>-5.0627577400823923E-2</v>
      </c>
      <c r="AF83" s="330">
        <f t="shared" si="28"/>
        <v>2262.1461659932384</v>
      </c>
      <c r="AG83" s="330">
        <f t="shared" si="29"/>
        <v>2257.7480274697282</v>
      </c>
      <c r="AH83" s="330">
        <f t="shared" si="30"/>
        <v>3.5305931439628035</v>
      </c>
      <c r="AI83" s="330">
        <f t="shared" si="31"/>
        <v>91.086729292799646</v>
      </c>
      <c r="AJ83" s="330">
        <f t="shared" si="32"/>
        <v>0.5004709387794688</v>
      </c>
      <c r="AK83" s="339">
        <f t="shared" si="33"/>
        <v>0.11650633523961397</v>
      </c>
      <c r="AL83" s="44">
        <f t="shared" si="34"/>
        <v>1.4694128306191143</v>
      </c>
      <c r="BA83" s="8"/>
    </row>
    <row r="84" spans="1:53" ht="15" x14ac:dyDescent="0.15">
      <c r="A84" s="118"/>
      <c r="B84" s="330">
        <f t="shared" si="6"/>
        <v>2262.1461659932384</v>
      </c>
      <c r="C84" s="330">
        <f t="shared" si="7"/>
        <v>2257.7480274697282</v>
      </c>
      <c r="D84" s="330">
        <f t="shared" si="8"/>
        <v>3.5305931439628035</v>
      </c>
      <c r="E84" s="330">
        <f t="shared" si="3"/>
        <v>17.033901501823454</v>
      </c>
      <c r="F84" s="330">
        <f t="shared" si="9"/>
        <v>16.678600800069304</v>
      </c>
      <c r="G84" s="330">
        <f t="shared" si="10"/>
        <v>221.56825993360138</v>
      </c>
      <c r="H84" s="315">
        <f t="shared" si="11"/>
        <v>0.08</v>
      </c>
      <c r="I84" s="330">
        <f t="shared" si="12"/>
        <v>3.518510818808136</v>
      </c>
      <c r="J84" s="330">
        <f t="shared" si="0"/>
        <v>859</v>
      </c>
      <c r="K84" s="337">
        <f t="shared" si="13"/>
        <v>1</v>
      </c>
      <c r="L84" s="325">
        <f t="shared" si="14"/>
        <v>3.6105931439628036</v>
      </c>
      <c r="M84" s="325">
        <f t="shared" si="15"/>
        <v>3.5705931439628036</v>
      </c>
      <c r="N84" s="330">
        <f t="shared" si="16"/>
        <v>0.20121172276173027</v>
      </c>
      <c r="O84" s="330">
        <f t="shared" si="1"/>
        <v>48.493599004063398</v>
      </c>
      <c r="P84" s="334">
        <f t="shared" si="4"/>
        <v>51.362873916935719</v>
      </c>
      <c r="Q84" s="330">
        <f t="shared" si="17"/>
        <v>-640.10501944328917</v>
      </c>
      <c r="R84" s="279">
        <f>IF(H84&gt;0, rate1(1,$L$52,$L$51,$L$54,L84,$L$53,$L$50,P84),"")</f>
        <v>2162.1540752981632</v>
      </c>
      <c r="S84" s="325">
        <f t="shared" si="18"/>
        <v>-6.1049228114663798E-3</v>
      </c>
      <c r="T84" s="325">
        <f t="shared" si="19"/>
        <v>0.19999079439892101</v>
      </c>
      <c r="U84" s="330">
        <f t="shared" si="2"/>
        <v>3.5305931439628035</v>
      </c>
      <c r="V84" s="338">
        <f t="shared" si="20"/>
        <v>3.5305931439628035</v>
      </c>
      <c r="W84" s="330">
        <f t="shared" si="21"/>
        <v>7.4999143781973032E-4</v>
      </c>
      <c r="X84" s="330">
        <f t="shared" si="22"/>
        <v>-651.79358075932191</v>
      </c>
      <c r="Y84" s="330">
        <f t="shared" si="5"/>
        <v>50.218522321217073</v>
      </c>
      <c r="Z84" s="110">
        <f>IF(H84&gt;0, rate1(1,$L$52,$L$51,$L$54,U84,$L$53,$L$50,Y84),"")</f>
        <v>2149.6941705763088</v>
      </c>
      <c r="AA84" s="338">
        <f t="shared" si="23"/>
        <v>-6.2524320881484057E-3</v>
      </c>
      <c r="AB84" s="338">
        <f t="shared" si="24"/>
        <v>7.4533130445545164E-4</v>
      </c>
      <c r="AC84" s="330">
        <f t="shared" si="25"/>
        <v>0.19999079439892101</v>
      </c>
      <c r="AD84" s="330">
        <f t="shared" si="26"/>
        <v>0.4000184120496279</v>
      </c>
      <c r="AE84" s="330">
        <f t="shared" si="27"/>
        <v>-4.7269398915392398E-2</v>
      </c>
      <c r="AF84" s="330">
        <f t="shared" si="28"/>
        <v>2262.1473869216011</v>
      </c>
      <c r="AG84" s="330">
        <f t="shared" si="29"/>
        <v>2257.5480366753291</v>
      </c>
      <c r="AH84" s="330">
        <f t="shared" si="30"/>
        <v>3.6104510652075992</v>
      </c>
      <c r="AI84" s="330">
        <f t="shared" si="31"/>
        <v>92.496088361021208</v>
      </c>
      <c r="AJ84" s="330">
        <f t="shared" si="32"/>
        <v>0.52616429665753028</v>
      </c>
      <c r="AK84" s="339">
        <f t="shared" si="33"/>
        <v>0.13458639594340666</v>
      </c>
      <c r="AL84" s="44">
        <f t="shared" si="34"/>
        <v>1.5476563310816291</v>
      </c>
      <c r="BA84" s="8"/>
    </row>
    <row r="85" spans="1:53" ht="15" x14ac:dyDescent="0.15">
      <c r="A85" s="118"/>
      <c r="B85" s="330">
        <f t="shared" si="6"/>
        <v>2262.1473869216011</v>
      </c>
      <c r="C85" s="330">
        <f t="shared" si="7"/>
        <v>2257.5480366753291</v>
      </c>
      <c r="D85" s="330">
        <f t="shared" si="8"/>
        <v>3.6104510652075992</v>
      </c>
      <c r="E85" s="330">
        <f t="shared" si="3"/>
        <v>17.76582095893809</v>
      </c>
      <c r="F85" s="330">
        <f t="shared" si="9"/>
        <v>17.399861230380772</v>
      </c>
      <c r="G85" s="330">
        <f t="shared" si="10"/>
        <v>246.83305025580495</v>
      </c>
      <c r="H85" s="315">
        <f t="shared" si="11"/>
        <v>0.08</v>
      </c>
      <c r="I85" s="330">
        <f t="shared" si="12"/>
        <v>3.6794801970176199</v>
      </c>
      <c r="J85" s="330">
        <f t="shared" si="0"/>
        <v>859</v>
      </c>
      <c r="K85" s="337">
        <f t="shared" si="13"/>
        <v>1</v>
      </c>
      <c r="L85" s="325">
        <f t="shared" si="14"/>
        <v>3.6904510652075992</v>
      </c>
      <c r="M85" s="325">
        <f t="shared" si="15"/>
        <v>3.6504510652075992</v>
      </c>
      <c r="N85" s="330">
        <f t="shared" si="16"/>
        <v>0.20575470556747888</v>
      </c>
      <c r="O85" s="330">
        <f t="shared" si="1"/>
        <v>48.494368270881601</v>
      </c>
      <c r="P85" s="334">
        <f t="shared" si="4"/>
        <v>52.892276627902795</v>
      </c>
      <c r="Q85" s="330">
        <f t="shared" si="17"/>
        <v>-615.0361685864807</v>
      </c>
      <c r="R85" s="279">
        <f>IF(H85&gt;0, rate1(1,$L$52,$L$51,$L$54,L85,$L$53,$L$50,P85),"")</f>
        <v>2177.8340600259271</v>
      </c>
      <c r="S85" s="325">
        <f t="shared" si="18"/>
        <v>-5.8235064972568156E-3</v>
      </c>
      <c r="T85" s="325">
        <f t="shared" si="19"/>
        <v>0.20456342910896172</v>
      </c>
      <c r="U85" s="330">
        <f t="shared" si="2"/>
        <v>3.6104510652075992</v>
      </c>
      <c r="V85" s="338">
        <f t="shared" si="20"/>
        <v>3.6104510652075992</v>
      </c>
      <c r="W85" s="330">
        <f t="shared" si="21"/>
        <v>7.8430301496723587E-4</v>
      </c>
      <c r="X85" s="330">
        <f t="shared" si="22"/>
        <v>-627.83038748450201</v>
      </c>
      <c r="Y85" s="330">
        <f t="shared" si="5"/>
        <v>51.739487763055315</v>
      </c>
      <c r="Z85" s="110">
        <f>IF(H85&gt;0, rate1(1,$L$52,$L$51,$L$54,U85,$L$53,$L$50,Y85),"")</f>
        <v>2166.1149799200875</v>
      </c>
      <c r="AA85" s="338">
        <f t="shared" si="23"/>
        <v>-5.9768109641644574E-3</v>
      </c>
      <c r="AB85" s="338">
        <f t="shared" si="24"/>
        <v>7.7964323473374254E-4</v>
      </c>
      <c r="AC85" s="330">
        <f t="shared" si="25"/>
        <v>0.20456342910896172</v>
      </c>
      <c r="AD85" s="330">
        <f t="shared" si="26"/>
        <v>0.39107674499036488</v>
      </c>
      <c r="AE85" s="330">
        <f t="shared" si="27"/>
        <v>-4.4205036258081719E-2</v>
      </c>
      <c r="AF85" s="330">
        <f t="shared" si="28"/>
        <v>2262.1485781980596</v>
      </c>
      <c r="AG85" s="330">
        <f t="shared" si="29"/>
        <v>2257.3434732462201</v>
      </c>
      <c r="AH85" s="330">
        <f t="shared" si="30"/>
        <v>3.6903253843128745</v>
      </c>
      <c r="AI85" s="330">
        <f t="shared" si="31"/>
        <v>93.929759325431064</v>
      </c>
      <c r="AJ85" s="330">
        <f t="shared" si="32"/>
        <v>0.55225589647015005</v>
      </c>
      <c r="AK85" s="339">
        <f t="shared" si="33"/>
        <v>0.15508059329222276</v>
      </c>
      <c r="AL85" s="44">
        <f t="shared" si="34"/>
        <v>1.6271104709837463</v>
      </c>
      <c r="BA85" s="8"/>
    </row>
    <row r="86" spans="1:53" ht="15" x14ac:dyDescent="0.15">
      <c r="A86" s="118"/>
      <c r="B86" s="330">
        <f t="shared" si="6"/>
        <v>2262.1485781980596</v>
      </c>
      <c r="C86" s="330">
        <f t="shared" si="7"/>
        <v>2257.3434732462201</v>
      </c>
      <c r="D86" s="330">
        <f t="shared" si="8"/>
        <v>3.6903253843128745</v>
      </c>
      <c r="E86" s="330">
        <f t="shared" si="3"/>
        <v>18.519206613473649</v>
      </c>
      <c r="F86" s="330">
        <f t="shared" si="9"/>
        <v>18.142513786205868</v>
      </c>
      <c r="G86" s="330">
        <f t="shared" si="10"/>
        <v>274.44770132063303</v>
      </c>
      <c r="H86" s="315">
        <f t="shared" si="11"/>
        <v>0.08</v>
      </c>
      <c r="I86" s="330">
        <f t="shared" si="12"/>
        <v>3.8440839614715516</v>
      </c>
      <c r="J86" s="330">
        <f t="shared" si="0"/>
        <v>859</v>
      </c>
      <c r="K86" s="337">
        <f t="shared" si="13"/>
        <v>1</v>
      </c>
      <c r="L86" s="325">
        <f t="shared" si="14"/>
        <v>3.7703253843128746</v>
      </c>
      <c r="M86" s="325">
        <f t="shared" si="15"/>
        <v>3.7303253843128745</v>
      </c>
      <c r="N86" s="330">
        <f t="shared" si="16"/>
        <v>0.2102993888654332</v>
      </c>
      <c r="O86" s="330">
        <f t="shared" si="1"/>
        <v>48.495122457399376</v>
      </c>
      <c r="P86" s="334">
        <f t="shared" si="4"/>
        <v>54.433154123206506</v>
      </c>
      <c r="Q86" s="330">
        <f t="shared" si="17"/>
        <v>-587.62921256488153</v>
      </c>
      <c r="R86" s="279">
        <f>IF(H86&gt;0, rate1(1,$L$52,$L$51,$L$54,L86,$L$53,$L$50,P86),"")</f>
        <v>2192.6068561775155</v>
      </c>
      <c r="S86" s="325">
        <f t="shared" si="18"/>
        <v>-5.5264284219787045E-3</v>
      </c>
      <c r="T86" s="325">
        <f t="shared" si="19"/>
        <v>0.20914357188549107</v>
      </c>
      <c r="U86" s="330">
        <f t="shared" si="2"/>
        <v>3.6903253843128745</v>
      </c>
      <c r="V86" s="338">
        <f t="shared" si="20"/>
        <v>3.6903253843128745</v>
      </c>
      <c r="W86" s="330">
        <f t="shared" si="21"/>
        <v>8.1938928308744607E-4</v>
      </c>
      <c r="X86" s="330">
        <f t="shared" si="22"/>
        <v>-601.60979570907557</v>
      </c>
      <c r="Y86" s="330">
        <f t="shared" si="5"/>
        <v>53.272047630323101</v>
      </c>
      <c r="Z86" s="110">
        <f>IF(H86&gt;0, rate1(1,$L$52,$L$51,$L$54,U86,$L$53,$L$50,Y86),"")</f>
        <v>2181.5665952821359</v>
      </c>
      <c r="AA86" s="338">
        <f t="shared" si="23"/>
        <v>-5.6865434747051949E-3</v>
      </c>
      <c r="AB86" s="338">
        <f t="shared" si="24"/>
        <v>8.147561368937172E-4</v>
      </c>
      <c r="AC86" s="330">
        <f t="shared" si="25"/>
        <v>0.20914357188549107</v>
      </c>
      <c r="AD86" s="330">
        <f t="shared" si="26"/>
        <v>0.38251235397184991</v>
      </c>
      <c r="AE86" s="330">
        <f t="shared" si="27"/>
        <v>-4.1403171799985122E-2</v>
      </c>
      <c r="AF86" s="330">
        <f t="shared" si="28"/>
        <v>2262.1497340150395</v>
      </c>
      <c r="AG86" s="330">
        <f t="shared" si="29"/>
        <v>2257.1343296743348</v>
      </c>
      <c r="AH86" s="330">
        <f t="shared" si="30"/>
        <v>3.7702156982357353</v>
      </c>
      <c r="AI86" s="330">
        <f t="shared" si="31"/>
        <v>95.385805848524001</v>
      </c>
      <c r="AJ86" s="330">
        <f t="shared" si="32"/>
        <v>0.57875195365029564</v>
      </c>
      <c r="AK86" s="339">
        <f t="shared" si="33"/>
        <v>0.17826556229631255</v>
      </c>
      <c r="AL86" s="44">
        <f t="shared" si="34"/>
        <v>1.7077961342442916</v>
      </c>
      <c r="BA86" s="8"/>
    </row>
    <row r="87" spans="1:53" ht="15" x14ac:dyDescent="0.15">
      <c r="A87" s="118"/>
      <c r="B87" s="330">
        <f t="shared" si="6"/>
        <v>2262.1497340150395</v>
      </c>
      <c r="C87" s="330">
        <f t="shared" si="7"/>
        <v>2257.1343296743348</v>
      </c>
      <c r="D87" s="330">
        <f t="shared" si="8"/>
        <v>3.7702156982357353</v>
      </c>
      <c r="E87" s="330">
        <f t="shared" si="3"/>
        <v>19.294200412288106</v>
      </c>
      <c r="F87" s="330">
        <f t="shared" si="9"/>
        <v>18.906703512880878</v>
      </c>
      <c r="G87" s="330">
        <f t="shared" si="10"/>
        <v>304.58092831579023</v>
      </c>
      <c r="H87" s="315">
        <f t="shared" si="11"/>
        <v>0.08</v>
      </c>
      <c r="I87" s="330">
        <f t="shared" si="12"/>
        <v>4.0123234725637307</v>
      </c>
      <c r="J87" s="330">
        <f t="shared" si="0"/>
        <v>859</v>
      </c>
      <c r="K87" s="337">
        <f t="shared" si="13"/>
        <v>1</v>
      </c>
      <c r="L87" s="325">
        <f t="shared" si="14"/>
        <v>3.8502156982357354</v>
      </c>
      <c r="M87" s="325">
        <f t="shared" si="15"/>
        <v>3.8102156982357354</v>
      </c>
      <c r="N87" s="330">
        <f t="shared" si="16"/>
        <v>0.21484575019031027</v>
      </c>
      <c r="O87" s="330">
        <f t="shared" si="1"/>
        <v>48.495858327472796</v>
      </c>
      <c r="P87" s="334">
        <f t="shared" si="4"/>
        <v>55.985346380545984</v>
      </c>
      <c r="Q87" s="330">
        <f t="shared" si="17"/>
        <v>-557.71601818507315</v>
      </c>
      <c r="R87" s="279">
        <f>IF(H87&gt;0, rate1(1,$L$52,$L$51,$L$54,L87,$L$53,$L$50,P87),"")</f>
        <v>2206.5464617635162</v>
      </c>
      <c r="S87" s="325">
        <f t="shared" si="18"/>
        <v>-5.2118918016915306E-3</v>
      </c>
      <c r="T87" s="325">
        <f t="shared" si="19"/>
        <v>0.21373180315767207</v>
      </c>
      <c r="U87" s="330">
        <f t="shared" si="2"/>
        <v>3.7702156982357353</v>
      </c>
      <c r="V87" s="338">
        <f t="shared" si="20"/>
        <v>3.7702156982357353</v>
      </c>
      <c r="W87" s="330">
        <f t="shared" si="21"/>
        <v>8.5525053216173319E-4</v>
      </c>
      <c r="X87" s="330">
        <f t="shared" si="22"/>
        <v>-572.96776665888865</v>
      </c>
      <c r="Y87" s="330">
        <f t="shared" si="5"/>
        <v>54.816037740918446</v>
      </c>
      <c r="Z87" s="110">
        <f>IF(H87&gt;0, rate1(1,$L$52,$L$51,$L$54,U87,$L$53,$L$50,Y87),"")</f>
        <v>2196.1296500080221</v>
      </c>
      <c r="AA87" s="338">
        <f t="shared" si="23"/>
        <v>-5.3798177677011807E-3</v>
      </c>
      <c r="AB87" s="338">
        <f t="shared" si="24"/>
        <v>8.5067406073526712E-4</v>
      </c>
      <c r="AC87" s="330">
        <f t="shared" si="25"/>
        <v>0.21373180315767207</v>
      </c>
      <c r="AD87" s="330">
        <f t="shared" si="26"/>
        <v>0.37430087061485751</v>
      </c>
      <c r="AE87" s="330">
        <f t="shared" si="27"/>
        <v>-3.8836422462075255E-2</v>
      </c>
      <c r="AF87" s="330">
        <f t="shared" si="28"/>
        <v>2262.150847962072</v>
      </c>
      <c r="AG87" s="330">
        <f t="shared" si="29"/>
        <v>2256.9205978711771</v>
      </c>
      <c r="AH87" s="330">
        <f t="shared" si="30"/>
        <v>3.850121628914708</v>
      </c>
      <c r="AI87" s="330">
        <f t="shared" si="31"/>
        <v>96.862589055502283</v>
      </c>
      <c r="AJ87" s="330">
        <f t="shared" si="32"/>
        <v>0.60565822838793515</v>
      </c>
      <c r="AK87" s="339">
        <f t="shared" si="33"/>
        <v>0.20444397745005616</v>
      </c>
      <c r="AL87" s="44">
        <f t="shared" si="34"/>
        <v>1.7897325414681737</v>
      </c>
      <c r="BA87" s="8"/>
    </row>
    <row r="88" spans="1:53" ht="15" x14ac:dyDescent="0.15">
      <c r="A88" s="118"/>
      <c r="B88" s="330">
        <f t="shared" si="6"/>
        <v>2262.150847962072</v>
      </c>
      <c r="C88" s="330">
        <f t="shared" si="7"/>
        <v>2256.9205978711771</v>
      </c>
      <c r="D88" s="330">
        <f t="shared" si="8"/>
        <v>3.850121628914708</v>
      </c>
      <c r="E88" s="330">
        <f t="shared" si="3"/>
        <v>20.090938369429832</v>
      </c>
      <c r="F88" s="330">
        <f t="shared" si="9"/>
        <v>19.692569390858971</v>
      </c>
      <c r="G88" s="330">
        <f t="shared" si="10"/>
        <v>337.40986448361696</v>
      </c>
      <c r="H88" s="315">
        <f t="shared" si="11"/>
        <v>0.08</v>
      </c>
      <c r="I88" s="330">
        <f t="shared" si="12"/>
        <v>4.184200072715976</v>
      </c>
      <c r="J88" s="330">
        <f t="shared" si="0"/>
        <v>859</v>
      </c>
      <c r="K88" s="337">
        <f t="shared" si="13"/>
        <v>1</v>
      </c>
      <c r="L88" s="325">
        <f t="shared" si="14"/>
        <v>3.9301216289147081</v>
      </c>
      <c r="M88" s="325">
        <f t="shared" si="15"/>
        <v>3.890121628914708</v>
      </c>
      <c r="N88" s="330">
        <f t="shared" si="16"/>
        <v>0.21939376848339798</v>
      </c>
      <c r="O88" s="330">
        <f t="shared" si="1"/>
        <v>48.496572293672514</v>
      </c>
      <c r="P88" s="334">
        <f t="shared" si="4"/>
        <v>57.548699010154117</v>
      </c>
      <c r="Q88" s="330">
        <f t="shared" si="17"/>
        <v>-525.12005505301204</v>
      </c>
      <c r="R88" s="279">
        <f>IF(H88&gt;0, rate1(1,$L$52,$L$51,$L$54,L88,$L$53,$L$50,P88),"")</f>
        <v>2219.719149999612</v>
      </c>
      <c r="S88" s="325">
        <f t="shared" si="18"/>
        <v>-4.8780868925207086E-3</v>
      </c>
      <c r="T88" s="325">
        <f t="shared" si="19"/>
        <v>0.21832874190923005</v>
      </c>
      <c r="U88" s="330">
        <f t="shared" si="2"/>
        <v>3.850121628914708</v>
      </c>
      <c r="V88" s="338">
        <f t="shared" si="20"/>
        <v>3.850121628914708</v>
      </c>
      <c r="W88" s="330">
        <f t="shared" si="21"/>
        <v>8.9188704832210419E-4</v>
      </c>
      <c r="X88" s="330">
        <f t="shared" si="22"/>
        <v>-541.73197577823635</v>
      </c>
      <c r="Y88" s="330">
        <f t="shared" si="5"/>
        <v>56.371299771322001</v>
      </c>
      <c r="Z88" s="110">
        <f>IF(H88&gt;0, rate1(1,$L$52,$L$51,$L$54,U88,$L$53,$L$50,Y88),"")</f>
        <v>2209.8761943802547</v>
      </c>
      <c r="AA88" s="338">
        <f t="shared" si="23"/>
        <v>-5.0548175310177338E-3</v>
      </c>
      <c r="AB88" s="338">
        <f t="shared" si="24"/>
        <v>8.8740139618760552E-4</v>
      </c>
      <c r="AC88" s="330">
        <f t="shared" si="25"/>
        <v>0.21832874190923005</v>
      </c>
      <c r="AD88" s="330">
        <f t="shared" si="26"/>
        <v>0.36641991934007445</v>
      </c>
      <c r="AE88" s="330">
        <f t="shared" si="27"/>
        <v>-3.6480772728566244E-2</v>
      </c>
      <c r="AF88" s="330">
        <f t="shared" si="28"/>
        <v>2262.151912988646</v>
      </c>
      <c r="AG88" s="330">
        <f t="shared" si="29"/>
        <v>2256.7022691292677</v>
      </c>
      <c r="AH88" s="330">
        <f t="shared" si="30"/>
        <v>3.930042821252675</v>
      </c>
      <c r="AI88" s="330">
        <f t="shared" si="31"/>
        <v>98.358723403935215</v>
      </c>
      <c r="AJ88" s="330">
        <f t="shared" si="32"/>
        <v>0.63298009600013938</v>
      </c>
      <c r="AK88" s="339">
        <f t="shared" si="33"/>
        <v>0.23394647474365193</v>
      </c>
      <c r="AL88" s="44">
        <f t="shared" si="34"/>
        <v>1.8729375054668502</v>
      </c>
      <c r="BA88" s="8"/>
    </row>
    <row r="89" spans="1:53" ht="15" x14ac:dyDescent="0.15">
      <c r="A89" s="118"/>
      <c r="B89" s="330">
        <f t="shared" si="6"/>
        <v>2262.151912988646</v>
      </c>
      <c r="C89" s="330">
        <f t="shared" si="7"/>
        <v>2256.7022691292677</v>
      </c>
      <c r="D89" s="330">
        <f t="shared" si="8"/>
        <v>3.930042821252675</v>
      </c>
      <c r="E89" s="330">
        <f t="shared" si="3"/>
        <v>20.909550849082834</v>
      </c>
      <c r="F89" s="330">
        <f t="shared" si="9"/>
        <v>20.500244609256335</v>
      </c>
      <c r="G89" s="330">
        <f t="shared" si="10"/>
        <v>373.12028673478648</v>
      </c>
      <c r="H89" s="315">
        <f t="shared" si="11"/>
        <v>0.08</v>
      </c>
      <c r="I89" s="330">
        <f t="shared" si="12"/>
        <v>4.3597150875026278</v>
      </c>
      <c r="J89" s="330">
        <f t="shared" si="0"/>
        <v>859</v>
      </c>
      <c r="K89" s="337">
        <f t="shared" si="13"/>
        <v>1</v>
      </c>
      <c r="L89" s="325">
        <f t="shared" si="14"/>
        <v>4.0100428212526751</v>
      </c>
      <c r="M89" s="325">
        <f t="shared" si="15"/>
        <v>3.970042821252675</v>
      </c>
      <c r="N89" s="330">
        <f t="shared" si="16"/>
        <v>0.2239434239789464</v>
      </c>
      <c r="O89" s="330">
        <f t="shared" si="1"/>
        <v>48.497260396151816</v>
      </c>
      <c r="P89" s="334">
        <f t="shared" si="4"/>
        <v>59.123062945879092</v>
      </c>
      <c r="Q89" s="330">
        <f t="shared" si="17"/>
        <v>-489.65616993296544</v>
      </c>
      <c r="R89" s="279">
        <f>IF(H89&gt;0, rate1(1,$L$52,$L$51,$L$54,L89,$L$53,$L$50,P89),"")</f>
        <v>2232.1844448447473</v>
      </c>
      <c r="S89" s="325">
        <f t="shared" si="18"/>
        <v>-4.5231808012093132E-3</v>
      </c>
      <c r="T89" s="325">
        <f t="shared" si="19"/>
        <v>0.22293504844789022</v>
      </c>
      <c r="U89" s="330">
        <f t="shared" si="2"/>
        <v>3.930042821252675</v>
      </c>
      <c r="V89" s="338">
        <f t="shared" si="20"/>
        <v>3.930042821252675</v>
      </c>
      <c r="W89" s="330">
        <f t="shared" si="21"/>
        <v>9.2929911412831245E-4</v>
      </c>
      <c r="X89" s="330">
        <f t="shared" si="22"/>
        <v>-507.72158748252843</v>
      </c>
      <c r="Y89" s="330">
        <f t="shared" si="5"/>
        <v>57.937680931156329</v>
      </c>
      <c r="Z89" s="110">
        <f>IF(H89&gt;0, rate1(1,$L$52,$L$51,$L$54,U89,$L$53,$L$50,Y89),"")</f>
        <v>2222.8708005049784</v>
      </c>
      <c r="AA89" s="338">
        <f t="shared" si="23"/>
        <v>-4.7097103893223623E-3</v>
      </c>
      <c r="AB89" s="338">
        <f t="shared" si="24"/>
        <v>9.2494290093823373E-4</v>
      </c>
      <c r="AC89" s="330">
        <f t="shared" si="25"/>
        <v>0.22293504844789022</v>
      </c>
      <c r="AD89" s="330">
        <f t="shared" si="26"/>
        <v>0.35884891387412121</v>
      </c>
      <c r="AE89" s="330">
        <f t="shared" si="27"/>
        <v>-3.4315099636097177E-2</v>
      </c>
      <c r="AF89" s="330">
        <f t="shared" si="28"/>
        <v>2262.152921364177</v>
      </c>
      <c r="AG89" s="330">
        <f t="shared" si="29"/>
        <v>2256.4793340808196</v>
      </c>
      <c r="AH89" s="330">
        <f t="shared" si="30"/>
        <v>4.0099789412998845</v>
      </c>
      <c r="AI89" s="330">
        <f t="shared" si="31"/>
        <v>99.873040941021245</v>
      </c>
      <c r="AJ89" s="330">
        <f t="shared" si="32"/>
        <v>0.66072260737264532</v>
      </c>
      <c r="AK89" s="339">
        <f t="shared" si="33"/>
        <v>0.26713367827815526</v>
      </c>
      <c r="AL89" s="44">
        <f t="shared" si="34"/>
        <v>1.9574276488708306</v>
      </c>
      <c r="BA89" s="8"/>
    </row>
    <row r="90" spans="1:53" ht="15" x14ac:dyDescent="0.15">
      <c r="A90" s="118"/>
      <c r="B90" s="330">
        <f t="shared" si="6"/>
        <v>2262.152921364177</v>
      </c>
      <c r="C90" s="330">
        <f t="shared" si="7"/>
        <v>2256.4793340808196</v>
      </c>
      <c r="D90" s="330">
        <f t="shared" si="8"/>
        <v>4.0099789412998845</v>
      </c>
      <c r="E90" s="330">
        <f t="shared" si="3"/>
        <v>21.750162865127528</v>
      </c>
      <c r="F90" s="330">
        <f t="shared" si="9"/>
        <v>21.329856857105181</v>
      </c>
      <c r="G90" s="330">
        <f t="shared" si="10"/>
        <v>411.90684218806075</v>
      </c>
      <c r="H90" s="315">
        <f t="shared" si="11"/>
        <v>0.08</v>
      </c>
      <c r="I90" s="330">
        <f t="shared" si="12"/>
        <v>4.5388698266859135</v>
      </c>
      <c r="J90" s="330">
        <f t="shared" si="0"/>
        <v>859</v>
      </c>
      <c r="K90" s="337">
        <f t="shared" si="13"/>
        <v>1</v>
      </c>
      <c r="L90" s="325">
        <f t="shared" si="14"/>
        <v>4.0899789412998846</v>
      </c>
      <c r="M90" s="325">
        <f t="shared" si="15"/>
        <v>4.0499789412998846</v>
      </c>
      <c r="N90" s="330">
        <f t="shared" si="16"/>
        <v>0.22849469810179102</v>
      </c>
      <c r="O90" s="330">
        <f t="shared" si="1"/>
        <v>48.49791827969986</v>
      </c>
      <c r="P90" s="334">
        <f t="shared" si="4"/>
        <v>60.708294159070427</v>
      </c>
      <c r="Q90" s="330">
        <f t="shared" si="17"/>
        <v>-451.13036011441471</v>
      </c>
      <c r="R90" s="279">
        <f>IF(H90&gt;0, rate1(1,$L$52,$L$51,$L$54,L90,$L$53,$L$50,P90),"")</f>
        <v>2243.9959528873369</v>
      </c>
      <c r="S90" s="325">
        <f t="shared" si="18"/>
        <v>-4.1453088010674297E-3</v>
      </c>
      <c r="T90" s="325">
        <f t="shared" si="19"/>
        <v>0.22755142716805582</v>
      </c>
      <c r="U90" s="330">
        <f t="shared" si="2"/>
        <v>4.0099789412998845</v>
      </c>
      <c r="V90" s="338">
        <f t="shared" si="20"/>
        <v>4.0099789412998845</v>
      </c>
      <c r="W90" s="330">
        <f t="shared" si="21"/>
        <v>9.6748700876680971E-4</v>
      </c>
      <c r="X90" s="330">
        <f t="shared" si="22"/>
        <v>-470.7470289966775</v>
      </c>
      <c r="Y90" s="330">
        <f t="shared" si="5"/>
        <v>59.515033662054392</v>
      </c>
      <c r="Z90" s="110">
        <f>IF(H90&gt;0, rate1(1,$L$52,$L$51,$L$54,U90,$L$53,$L$50,Y90),"")</f>
        <v>2235.1715014123438</v>
      </c>
      <c r="AA90" s="338">
        <f t="shared" si="23"/>
        <v>-4.3426381053476171E-3</v>
      </c>
      <c r="AB90" s="338">
        <f t="shared" si="24"/>
        <v>9.6330372928499328E-4</v>
      </c>
      <c r="AC90" s="330">
        <f t="shared" si="25"/>
        <v>0.22755142716805582</v>
      </c>
      <c r="AD90" s="330">
        <f t="shared" si="26"/>
        <v>0.35156887827786204</v>
      </c>
      <c r="AE90" s="330">
        <f t="shared" si="27"/>
        <v>-3.2320773165521767E-2</v>
      </c>
      <c r="AF90" s="330">
        <f t="shared" si="28"/>
        <v>2262.1538646351109</v>
      </c>
      <c r="AG90" s="330">
        <f t="shared" si="29"/>
        <v>2256.2517826536514</v>
      </c>
      <c r="AH90" s="330">
        <f t="shared" si="30"/>
        <v>4.0899296746122715</v>
      </c>
      <c r="AI90" s="330">
        <f t="shared" si="31"/>
        <v>101.40456219418162</v>
      </c>
      <c r="AJ90" s="330">
        <f t="shared" si="32"/>
        <v>0.68889054131547356</v>
      </c>
      <c r="AK90" s="339">
        <f t="shared" si="33"/>
        <v>0.30439833595114418</v>
      </c>
      <c r="AL90" s="44">
        <f t="shared" si="34"/>
        <v>2.0432185910391678</v>
      </c>
      <c r="BA90" s="8"/>
    </row>
    <row r="91" spans="1:53" ht="15" x14ac:dyDescent="0.15">
      <c r="A91" s="118"/>
      <c r="B91" s="330">
        <f t="shared" si="6"/>
        <v>2262.1538646351109</v>
      </c>
      <c r="C91" s="330">
        <f t="shared" si="7"/>
        <v>2256.2517826536514</v>
      </c>
      <c r="D91" s="330">
        <f t="shared" si="8"/>
        <v>4.0899296746122715</v>
      </c>
      <c r="E91" s="330">
        <f t="shared" si="3"/>
        <v>22.612894395335392</v>
      </c>
      <c r="F91" s="330">
        <f t="shared" si="9"/>
        <v>22.181528630231462</v>
      </c>
      <c r="G91" s="330">
        <f t="shared" si="10"/>
        <v>453.97327580592071</v>
      </c>
      <c r="H91" s="315">
        <f t="shared" si="11"/>
        <v>0.08</v>
      </c>
      <c r="I91" s="330">
        <f t="shared" si="12"/>
        <v>4.7216655851676483</v>
      </c>
      <c r="J91" s="330">
        <f t="shared" si="0"/>
        <v>859</v>
      </c>
      <c r="K91" s="337">
        <f t="shared" si="13"/>
        <v>1</v>
      </c>
      <c r="L91" s="325">
        <f t="shared" si="14"/>
        <v>4.1699296746122716</v>
      </c>
      <c r="M91" s="325">
        <f t="shared" si="15"/>
        <v>4.1299296746122716</v>
      </c>
      <c r="N91" s="330">
        <f t="shared" si="16"/>
        <v>0.23304757337485071</v>
      </c>
      <c r="O91" s="330">
        <f t="shared" si="1"/>
        <v>48.498541169013876</v>
      </c>
      <c r="P91" s="334">
        <f t="shared" si="4"/>
        <v>62.304253393142339</v>
      </c>
      <c r="Q91" s="330">
        <f t="shared" si="17"/>
        <v>-409.33954561509137</v>
      </c>
      <c r="R91" s="279">
        <f>IF(H91&gt;0, rate1(1,$L$52,$L$51,$L$54,L91,$L$53,$L$50,P91),"")</f>
        <v>2255.2020756148563</v>
      </c>
      <c r="S91" s="325">
        <f t="shared" si="18"/>
        <v>-3.7425668398087578E-3</v>
      </c>
      <c r="T91" s="325">
        <f t="shared" si="19"/>
        <v>0.23217862933578634</v>
      </c>
      <c r="U91" s="330">
        <f t="shared" si="2"/>
        <v>4.0899296746122715</v>
      </c>
      <c r="V91" s="338">
        <f t="shared" si="20"/>
        <v>4.0899296746122715</v>
      </c>
      <c r="W91" s="330">
        <f t="shared" si="21"/>
        <v>1.006451008249698E-3</v>
      </c>
      <c r="X91" s="330">
        <f t="shared" si="22"/>
        <v>-430.60976311746799</v>
      </c>
      <c r="Y91" s="330">
        <f t="shared" si="5"/>
        <v>61.103215358547082</v>
      </c>
      <c r="Z91" s="110">
        <f>IF(H91&gt;0, rate1(1,$L$52,$L$51,$L$54,U91,$L$53,$L$50,Y91),"")</f>
        <v>2246.8305926253115</v>
      </c>
      <c r="AA91" s="338">
        <f t="shared" si="23"/>
        <v>-3.9517082026107033E-3</v>
      </c>
      <c r="AB91" s="338">
        <f t="shared" si="24"/>
        <v>1.0024894624180299E-3</v>
      </c>
      <c r="AC91" s="330">
        <f t="shared" si="25"/>
        <v>0.23217862933578634</v>
      </c>
      <c r="AD91" s="330">
        <f t="shared" si="26"/>
        <v>0.34456228908260411</v>
      </c>
      <c r="AE91" s="330">
        <f t="shared" si="27"/>
        <v>-3.0481318748405008E-2</v>
      </c>
      <c r="AF91" s="330">
        <f t="shared" si="28"/>
        <v>2262.1547335791502</v>
      </c>
      <c r="AG91" s="330">
        <f t="shared" si="29"/>
        <v>2256.0196040243154</v>
      </c>
      <c r="AH91" s="330">
        <f t="shared" si="30"/>
        <v>4.1698947247662117</v>
      </c>
      <c r="AI91" s="330">
        <f t="shared" si="31"/>
        <v>102.95247235105765</v>
      </c>
      <c r="AJ91" s="330">
        <f t="shared" si="32"/>
        <v>0.71748845030187847</v>
      </c>
      <c r="AK91" s="339">
        <f t="shared" si="33"/>
        <v>0.34616756894801237</v>
      </c>
      <c r="AL91" s="44">
        <f t="shared" si="34"/>
        <v>2.13032510996397</v>
      </c>
      <c r="BA91" s="8"/>
    </row>
    <row r="92" spans="1:53" ht="15" x14ac:dyDescent="0.15">
      <c r="A92" s="118"/>
      <c r="B92" s="330">
        <f t="shared" si="6"/>
        <v>2262.1547335791502</v>
      </c>
      <c r="C92" s="330">
        <f t="shared" si="7"/>
        <v>2256.0196040243154</v>
      </c>
      <c r="D92" s="330">
        <f t="shared" si="8"/>
        <v>4.1698947247662117</v>
      </c>
      <c r="E92" s="330">
        <f t="shared" si="3"/>
        <v>23.497860708454631</v>
      </c>
      <c r="F92" s="330">
        <f t="shared" si="9"/>
        <v>23.055377551895013</v>
      </c>
      <c r="G92" s="330">
        <f t="shared" si="10"/>
        <v>499.53265931721893</v>
      </c>
      <c r="H92" s="315">
        <f t="shared" si="11"/>
        <v>0.08</v>
      </c>
      <c r="I92" s="330">
        <f t="shared" si="12"/>
        <v>4.9081036438677987</v>
      </c>
      <c r="J92" s="330">
        <f t="shared" si="0"/>
        <v>859</v>
      </c>
      <c r="K92" s="337">
        <f t="shared" si="13"/>
        <v>1</v>
      </c>
      <c r="L92" s="325">
        <f t="shared" si="14"/>
        <v>4.2498947247662118</v>
      </c>
      <c r="M92" s="325">
        <f t="shared" si="15"/>
        <v>4.2098947247662117</v>
      </c>
      <c r="N92" s="330">
        <f t="shared" si="16"/>
        <v>0.23760203333549335</v>
      </c>
      <c r="O92" s="330">
        <f t="shared" si="1"/>
        <v>48.499123842201506</v>
      </c>
      <c r="P92" s="334">
        <f t="shared" si="4"/>
        <v>63.910805916971803</v>
      </c>
      <c r="Q92" s="330">
        <f t="shared" si="17"/>
        <v>-364.071340026521</v>
      </c>
      <c r="R92" s="279">
        <f>IF(H92&gt;0, rate1(1,$L$52,$L$51,$L$54,L92,$L$53,$L$50,P92),"")</f>
        <v>2265.846621619658</v>
      </c>
      <c r="S92" s="325">
        <f t="shared" si="18"/>
        <v>-3.3130049961863583E-3</v>
      </c>
      <c r="T92" s="325">
        <f t="shared" si="19"/>
        <v>0.23681745592084347</v>
      </c>
      <c r="U92" s="330">
        <f t="shared" si="2"/>
        <v>4.1698947247662117</v>
      </c>
      <c r="V92" s="338">
        <f t="shared" si="20"/>
        <v>4.1698947247662117</v>
      </c>
      <c r="W92" s="330">
        <f t="shared" si="21"/>
        <v>1.0461913856243399E-3</v>
      </c>
      <c r="X92" s="330">
        <f t="shared" si="22"/>
        <v>-387.10205971681381</v>
      </c>
      <c r="Y92" s="330">
        <f t="shared" si="5"/>
        <v>62.702088108984377</v>
      </c>
      <c r="Z92" s="110">
        <f>IF(H92&gt;0, rate1(1,$L$52,$L$51,$L$54,U92,$L$53,$L$50,Y92),"")</f>
        <v>2257.8953190861398</v>
      </c>
      <c r="AA92" s="338">
        <f t="shared" si="23"/>
        <v>-3.5349867147980107E-3</v>
      </c>
      <c r="AB92" s="338">
        <f t="shared" si="24"/>
        <v>1.0425061402683958E-3</v>
      </c>
      <c r="AC92" s="330">
        <f t="shared" si="25"/>
        <v>0.23681745592084347</v>
      </c>
      <c r="AD92" s="330">
        <f t="shared" si="26"/>
        <v>0.33781293565935488</v>
      </c>
      <c r="AE92" s="330">
        <f t="shared" si="27"/>
        <v>-2.8782131175171963E-2</v>
      </c>
      <c r="AF92" s="330">
        <f t="shared" si="28"/>
        <v>2262.155518156565</v>
      </c>
      <c r="AG92" s="330">
        <f t="shared" si="29"/>
        <v>2255.7827865683944</v>
      </c>
      <c r="AH92" s="330">
        <f t="shared" si="30"/>
        <v>4.2498738120120105</v>
      </c>
      <c r="AI92" s="330">
        <f t="shared" si="31"/>
        <v>104.51610169075043</v>
      </c>
      <c r="AJ92" s="330">
        <f t="shared" si="32"/>
        <v>0.74652070077153132</v>
      </c>
      <c r="AK92" s="339">
        <f t="shared" si="33"/>
        <v>0.3929052400735405</v>
      </c>
      <c r="AL92" s="44">
        <f t="shared" si="34"/>
        <v>2.2187612837135284</v>
      </c>
      <c r="BA92" s="8"/>
    </row>
    <row r="93" spans="1:53" ht="15" x14ac:dyDescent="0.15">
      <c r="A93" s="118"/>
      <c r="B93" s="330">
        <f t="shared" si="6"/>
        <v>2262.155518156565</v>
      </c>
      <c r="C93" s="330">
        <f t="shared" si="7"/>
        <v>2255.7827865683944</v>
      </c>
      <c r="D93" s="330">
        <f t="shared" si="8"/>
        <v>4.2498738120120105</v>
      </c>
      <c r="E93" s="330">
        <f t="shared" si="3"/>
        <v>24.405172702623389</v>
      </c>
      <c r="F93" s="330">
        <f t="shared" si="9"/>
        <v>23.95151670553901</v>
      </c>
      <c r="G93" s="330">
        <f t="shared" si="10"/>
        <v>548.80762163838733</v>
      </c>
      <c r="H93" s="315">
        <f t="shared" si="11"/>
        <v>0.08</v>
      </c>
      <c r="I93" s="330">
        <f t="shared" si="12"/>
        <v>5.0981852705364874</v>
      </c>
      <c r="J93" s="330">
        <f t="shared" si="0"/>
        <v>859</v>
      </c>
      <c r="K93" s="337">
        <f t="shared" si="13"/>
        <v>1</v>
      </c>
      <c r="L93" s="325">
        <f t="shared" si="14"/>
        <v>4.3298738120120106</v>
      </c>
      <c r="M93" s="325">
        <f t="shared" si="15"/>
        <v>4.2898738120120106</v>
      </c>
      <c r="N93" s="330">
        <f t="shared" si="16"/>
        <v>0.24215806245962845</v>
      </c>
      <c r="O93" s="330">
        <f t="shared" si="1"/>
        <v>48.499660602505443</v>
      </c>
      <c r="P93" s="334">
        <f t="shared" si="4"/>
        <v>65.527821295460527</v>
      </c>
      <c r="Q93" s="330">
        <f t="shared" si="17"/>
        <v>-315.10381978838075</v>
      </c>
      <c r="R93" s="279">
        <f>IF(H93&gt;0, rate1(1,$L$52,$L$51,$L$54,L93,$L$53,$L$50,P93),"")</f>
        <v>2275.9693347290986</v>
      </c>
      <c r="S93" s="325">
        <f t="shared" si="18"/>
        <v>-2.8546216951908076E-3</v>
      </c>
      <c r="T93" s="325">
        <f t="shared" si="19"/>
        <v>0.24146876049720231</v>
      </c>
      <c r="U93" s="330">
        <f t="shared" si="2"/>
        <v>4.2498738120120105</v>
      </c>
      <c r="V93" s="338">
        <f t="shared" si="20"/>
        <v>4.2498738120120105</v>
      </c>
      <c r="W93" s="330">
        <f t="shared" si="21"/>
        <v>1.0867084110959269E-3</v>
      </c>
      <c r="X93" s="330">
        <f t="shared" si="22"/>
        <v>-340.00676578236607</v>
      </c>
      <c r="Y93" s="330">
        <f t="shared" si="5"/>
        <v>64.311518454694493</v>
      </c>
      <c r="Z93" s="110">
        <f>IF(H93&gt;0, rate1(1,$L$52,$L$51,$L$54,U93,$L$53,$L$50,Y93),"")</f>
        <v>2268.4084660826047</v>
      </c>
      <c r="AA93" s="338">
        <f t="shared" si="23"/>
        <v>-3.0904918327132732E-3</v>
      </c>
      <c r="AB93" s="338">
        <f t="shared" si="24"/>
        <v>1.0833602949524904E-3</v>
      </c>
      <c r="AC93" s="330">
        <f t="shared" si="25"/>
        <v>0.24146876049720231</v>
      </c>
      <c r="AD93" s="330">
        <f t="shared" si="26"/>
        <v>0.33130579639069663</v>
      </c>
      <c r="AE93" s="330">
        <f t="shared" si="27"/>
        <v>-2.721023121841628E-2</v>
      </c>
      <c r="AF93" s="330">
        <f t="shared" si="28"/>
        <v>2262.1562074585272</v>
      </c>
      <c r="AG93" s="330">
        <f t="shared" si="29"/>
        <v>2255.541317807897</v>
      </c>
      <c r="AH93" s="330">
        <f t="shared" si="30"/>
        <v>4.3298666720502723</v>
      </c>
      <c r="AI93" s="330">
        <f t="shared" si="31"/>
        <v>106.09490945797104</v>
      </c>
      <c r="AJ93" s="330">
        <f t="shared" si="32"/>
        <v>0.77599150895430102</v>
      </c>
      <c r="AK93" s="339">
        <f t="shared" si="33"/>
        <v>0.44511444629258995</v>
      </c>
      <c r="AL93" s="44">
        <f t="shared" si="34"/>
        <v>2.3085406150658829</v>
      </c>
      <c r="BA93" s="8"/>
    </row>
    <row r="94" spans="1:53" ht="15" x14ac:dyDescent="0.15">
      <c r="A94" s="118"/>
      <c r="B94" s="330">
        <f t="shared" si="6"/>
        <v>2262.1562074585272</v>
      </c>
      <c r="C94" s="330">
        <f t="shared" si="7"/>
        <v>2255.541317807897</v>
      </c>
      <c r="D94" s="330">
        <f t="shared" si="8"/>
        <v>4.3298666720502723</v>
      </c>
      <c r="E94" s="330">
        <f t="shared" si="3"/>
        <v>25.334937253737131</v>
      </c>
      <c r="F94" s="330">
        <f t="shared" si="9"/>
        <v>24.87005497818026</v>
      </c>
      <c r="G94" s="330">
        <f t="shared" si="10"/>
        <v>602.03058102516297</v>
      </c>
      <c r="H94" s="315">
        <f t="shared" ref="H94:H125" si="35">dv(S93)</f>
        <v>0.08</v>
      </c>
      <c r="I94" s="330">
        <f t="shared" si="12"/>
        <v>5.2919117205041406</v>
      </c>
      <c r="J94" s="330">
        <f t="shared" si="0"/>
        <v>859</v>
      </c>
      <c r="K94" s="337">
        <f t="shared" si="13"/>
        <v>1</v>
      </c>
      <c r="L94" s="325">
        <f t="shared" si="14"/>
        <v>4.4098666720502724</v>
      </c>
      <c r="M94" s="325">
        <f t="shared" si="15"/>
        <v>4.3698666720502723</v>
      </c>
      <c r="N94" s="330">
        <f t="shared" si="16"/>
        <v>0.24671564609287167</v>
      </c>
      <c r="O94" s="330">
        <f t="shared" si="1"/>
        <v>48.500145248227895</v>
      </c>
      <c r="P94" s="334">
        <f t="shared" si="4"/>
        <v>67.155173175758307</v>
      </c>
      <c r="Q94" s="330">
        <f t="shared" si="17"/>
        <v>-262.20529165729181</v>
      </c>
      <c r="R94" s="279">
        <f>IF(H94&gt;0, rate1(1,$L$52,$L$51,$L$54,L94,$L$53,$L$50,P94),"")</f>
        <v>2285.6063511977063</v>
      </c>
      <c r="S94" s="325">
        <f t="shared" si="18"/>
        <v>-2.3653585315523474E-3</v>
      </c>
      <c r="T94" s="325">
        <f t="shared" si="19"/>
        <v>0.24613345223173488</v>
      </c>
      <c r="U94" s="330">
        <f t="shared" si="2"/>
        <v>4.3298666720502723</v>
      </c>
      <c r="V94" s="338">
        <f t="shared" si="20"/>
        <v>4.3298666720502723</v>
      </c>
      <c r="W94" s="330">
        <f t="shared" si="21"/>
        <v>1.1280023522655114E-3</v>
      </c>
      <c r="X94" s="330">
        <f t="shared" si="22"/>
        <v>-289.09707377149039</v>
      </c>
      <c r="Y94" s="330">
        <f t="shared" si="5"/>
        <v>65.931377165767913</v>
      </c>
      <c r="Z94" s="110">
        <f>IF(H94&gt;0, rate1(1,$L$52,$L$51,$L$54,U94,$L$53,$L$50,Y94),"")</f>
        <v>2278.4088694347079</v>
      </c>
      <c r="AA94" s="338">
        <f t="shared" si="23"/>
        <v>-2.6161882690713587E-3</v>
      </c>
      <c r="AB94" s="338">
        <f t="shared" si="24"/>
        <v>1.1250589861439481E-3</v>
      </c>
      <c r="AC94" s="330">
        <f t="shared" si="25"/>
        <v>0.24613345223173488</v>
      </c>
      <c r="AD94" s="330">
        <f t="shared" si="26"/>
        <v>0.32502692858132881</v>
      </c>
      <c r="AE94" s="330">
        <f t="shared" si="27"/>
        <v>-2.5754057899890211E-2</v>
      </c>
      <c r="AF94" s="330">
        <f t="shared" si="28"/>
        <v>2262.1567896523884</v>
      </c>
      <c r="AG94" s="330">
        <f t="shared" si="29"/>
        <v>2255.2951843556652</v>
      </c>
      <c r="AH94" s="330">
        <f t="shared" si="30"/>
        <v>4.4098730549191556</v>
      </c>
      <c r="AI94" s="330">
        <f t="shared" si="31"/>
        <v>107.68847054645072</v>
      </c>
      <c r="AJ94" s="330">
        <f t="shared" si="32"/>
        <v>0.80590497299498176</v>
      </c>
      <c r="AK94" s="339">
        <f t="shared" si="33"/>
        <v>0.50334014122015902</v>
      </c>
      <c r="AL94" s="44">
        <f t="shared" si="34"/>
        <v>2.3996761422902799</v>
      </c>
      <c r="BA94" s="8"/>
    </row>
    <row r="95" spans="1:53" ht="15" x14ac:dyDescent="0.15">
      <c r="A95" s="118"/>
      <c r="B95" s="330">
        <f t="shared" si="6"/>
        <v>2262.1567896523884</v>
      </c>
      <c r="C95" s="330">
        <f t="shared" si="7"/>
        <v>2255.2951843556652</v>
      </c>
      <c r="D95" s="330">
        <f t="shared" si="8"/>
        <v>4.4098730549191556</v>
      </c>
      <c r="E95" s="330">
        <f t="shared" si="3"/>
        <v>26.287257572577182</v>
      </c>
      <c r="F95" s="330">
        <f t="shared" si="9"/>
        <v>25.811097413157157</v>
      </c>
      <c r="G95" s="330">
        <f t="shared" si="10"/>
        <v>659.44397920846995</v>
      </c>
      <c r="H95" s="315">
        <f t="shared" si="35"/>
        <v>0.08</v>
      </c>
      <c r="I95" s="330">
        <f t="shared" si="12"/>
        <v>5.4892842373785244</v>
      </c>
      <c r="J95" s="330">
        <f t="shared" si="0"/>
        <v>859</v>
      </c>
      <c r="K95" s="337">
        <f t="shared" si="13"/>
        <v>1</v>
      </c>
      <c r="L95" s="325">
        <f t="shared" si="14"/>
        <v>4.4898730549191557</v>
      </c>
      <c r="M95" s="325">
        <f t="shared" si="15"/>
        <v>4.4498730549191556</v>
      </c>
      <c r="N95" s="330">
        <f t="shared" si="16"/>
        <v>0.25127477038777712</v>
      </c>
      <c r="O95" s="330">
        <f t="shared" si="1"/>
        <v>48.500571040815274</v>
      </c>
      <c r="P95" s="334">
        <f t="shared" si="4"/>
        <v>68.792739087837404</v>
      </c>
      <c r="Q95" s="330">
        <f t="shared" si="17"/>
        <v>-205.13405811378311</v>
      </c>
      <c r="R95" s="279">
        <f>IF(H95&gt;0, rate1(1,$L$52,$L$51,$L$54,L95,$L$53,$L$50,P95),"")</f>
        <v>2294.7905968077243</v>
      </c>
      <c r="S95" s="325">
        <f t="shared" si="18"/>
        <v>-1.8430955817525208E-3</v>
      </c>
      <c r="T95" s="325">
        <f t="shared" si="19"/>
        <v>0.25081249897906049</v>
      </c>
      <c r="U95" s="330">
        <f t="shared" si="2"/>
        <v>4.4098730549191556</v>
      </c>
      <c r="V95" s="338">
        <f t="shared" si="20"/>
        <v>4.4098730549191556</v>
      </c>
      <c r="W95" s="330">
        <f t="shared" si="21"/>
        <v>1.1700734742081664E-3</v>
      </c>
      <c r="X95" s="330">
        <f t="shared" si="22"/>
        <v>-234.13628803292727</v>
      </c>
      <c r="Y95" s="330">
        <f t="shared" si="5"/>
        <v>67.561539032059642</v>
      </c>
      <c r="Z95" s="110">
        <f>IF(H95&gt;0, rate1(1,$L$52,$L$51,$L$54,U95,$L$53,$L$50,Y95),"")</f>
        <v>2287.9318574957183</v>
      </c>
      <c r="AA95" s="338">
        <f t="shared" si="23"/>
        <v>-2.1099821988348937E-3</v>
      </c>
      <c r="AB95" s="338">
        <f t="shared" si="24"/>
        <v>1.1676098382343077E-3</v>
      </c>
      <c r="AC95" s="330">
        <f t="shared" si="25"/>
        <v>0.25081249897906049</v>
      </c>
      <c r="AD95" s="330">
        <f t="shared" si="26"/>
        <v>0.31896337034893518</v>
      </c>
      <c r="AE95" s="330">
        <f t="shared" si="27"/>
        <v>-2.440329060985378E-2</v>
      </c>
      <c r="AF95" s="330">
        <f t="shared" si="28"/>
        <v>2262.157251923797</v>
      </c>
      <c r="AG95" s="330">
        <f t="shared" si="29"/>
        <v>2255.0443718566862</v>
      </c>
      <c r="AH95" s="330">
        <f t="shared" si="30"/>
        <v>4.4898927239788158</v>
      </c>
      <c r="AI95" s="330">
        <f t="shared" si="31"/>
        <v>109.29646449134179</v>
      </c>
      <c r="AJ95" s="330">
        <f t="shared" si="32"/>
        <v>0.83626510202035453</v>
      </c>
      <c r="AK95" s="339">
        <f t="shared" si="33"/>
        <v>0.56817189371294985</v>
      </c>
      <c r="AL95" s="44">
        <f t="shared" si="34"/>
        <v>2.4921805384896811</v>
      </c>
      <c r="BA95" s="8"/>
    </row>
    <row r="96" spans="1:53" ht="15" x14ac:dyDescent="0.15">
      <c r="A96" s="118"/>
      <c r="B96" s="330">
        <f t="shared" si="6"/>
        <v>2262.157251923797</v>
      </c>
      <c r="C96" s="330">
        <f t="shared" si="7"/>
        <v>2255.0443718566862</v>
      </c>
      <c r="D96" s="330">
        <f t="shared" si="8"/>
        <v>4.4898927239788158</v>
      </c>
      <c r="E96" s="330">
        <f t="shared" si="3"/>
        <v>27.262233569660104</v>
      </c>
      <c r="F96" s="330">
        <f t="shared" si="9"/>
        <v>26.774745571118643</v>
      </c>
      <c r="G96" s="330">
        <f t="shared" si="10"/>
        <v>721.30051778806887</v>
      </c>
      <c r="H96" s="315">
        <f t="shared" si="35"/>
        <v>0.08</v>
      </c>
      <c r="I96" s="330">
        <f t="shared" si="12"/>
        <v>5.6903040536886698</v>
      </c>
      <c r="J96" s="330">
        <f t="shared" si="0"/>
        <v>859</v>
      </c>
      <c r="K96" s="337">
        <f t="shared" si="13"/>
        <v>1</v>
      </c>
      <c r="L96" s="325">
        <f t="shared" si="14"/>
        <v>4.5698927239788159</v>
      </c>
      <c r="M96" s="325">
        <f t="shared" si="15"/>
        <v>4.5298927239788158</v>
      </c>
      <c r="N96" s="330">
        <f t="shared" si="16"/>
        <v>0.25583542224671696</v>
      </c>
      <c r="O96" s="330">
        <f t="shared" si="1"/>
        <v>48.500930671055869</v>
      </c>
      <c r="P96" s="334">
        <f t="shared" si="4"/>
        <v>70.440400258177036</v>
      </c>
      <c r="Q96" s="330">
        <f t="shared" si="17"/>
        <v>-143.63818043126139</v>
      </c>
      <c r="R96" s="279">
        <f>IF(H96&gt;0, rate1(1,$L$52,$L$51,$L$54,L96,$L$53,$L$50,P96),"")</f>
        <v>2303.5521328720256</v>
      </c>
      <c r="S96" s="325">
        <f t="shared" si="18"/>
        <v>-1.2856471081480248E-3</v>
      </c>
      <c r="T96" s="325">
        <f t="shared" si="19"/>
        <v>0.25550693050040735</v>
      </c>
      <c r="U96" s="330">
        <f t="shared" si="2"/>
        <v>4.4898927239788158</v>
      </c>
      <c r="V96" s="338">
        <f t="shared" si="20"/>
        <v>4.4898927239788158</v>
      </c>
      <c r="W96" s="330">
        <f t="shared" si="21"/>
        <v>1.2129220396452922E-3</v>
      </c>
      <c r="X96" s="330">
        <f t="shared" si="22"/>
        <v>-174.87758903049109</v>
      </c>
      <c r="Y96" s="330">
        <f t="shared" si="5"/>
        <v>69.201882668082305</v>
      </c>
      <c r="Z96" s="110">
        <f>IF(H96&gt;0, rate1(1,$L$52,$L$51,$L$54,U96,$L$53,$L$50,Y96),"")</f>
        <v>2297.0096353418685</v>
      </c>
      <c r="AA96" s="338">
        <f t="shared" si="23"/>
        <v>-1.5697166613709676E-3</v>
      </c>
      <c r="AB96" s="338">
        <f t="shared" si="24"/>
        <v>1.2110210796792481E-3</v>
      </c>
      <c r="AC96" s="330">
        <f t="shared" si="25"/>
        <v>0.25550693050040735</v>
      </c>
      <c r="AD96" s="330">
        <f t="shared" si="26"/>
        <v>0.313103052990856</v>
      </c>
      <c r="AE96" s="330">
        <f t="shared" si="27"/>
        <v>-2.3148696324389532E-2</v>
      </c>
      <c r="AF96" s="330">
        <f t="shared" si="28"/>
        <v>2262.1575804155432</v>
      </c>
      <c r="AG96" s="330">
        <f t="shared" si="29"/>
        <v>2254.7888649261859</v>
      </c>
      <c r="AH96" s="330">
        <f t="shared" si="30"/>
        <v>4.5699254549851505</v>
      </c>
      <c r="AI96" s="330">
        <f t="shared" si="31"/>
        <v>110.91866637367833</v>
      </c>
      <c r="AJ96" s="330">
        <f t="shared" si="32"/>
        <v>0.86707584267970961</v>
      </c>
      <c r="AK96" s="339">
        <f t="shared" si="33"/>
        <v>0.64024678917053757</v>
      </c>
      <c r="AL96" s="44">
        <f t="shared" si="34"/>
        <v>2.5860662014877436</v>
      </c>
      <c r="BA96" s="8"/>
    </row>
    <row r="97" spans="1:53" ht="15" x14ac:dyDescent="0.15">
      <c r="A97" s="118"/>
      <c r="B97" s="330">
        <f t="shared" si="6"/>
        <v>2262.1575804155432</v>
      </c>
      <c r="C97" s="330">
        <f t="shared" si="7"/>
        <v>2254.7888649261859</v>
      </c>
      <c r="D97" s="330">
        <f t="shared" si="8"/>
        <v>4.5699254549851505</v>
      </c>
      <c r="E97" s="330">
        <f t="shared" si="3"/>
        <v>28.259962226945404</v>
      </c>
      <c r="F97" s="330">
        <f t="shared" si="9"/>
        <v>27.761097898302754</v>
      </c>
      <c r="G97" s="330">
        <f t="shared" si="10"/>
        <v>787.86339718104273</v>
      </c>
      <c r="H97" s="315">
        <f t="shared" si="35"/>
        <v>0.08</v>
      </c>
      <c r="I97" s="330">
        <f t="shared" si="12"/>
        <v>5.8949723914858625</v>
      </c>
      <c r="J97" s="330">
        <f t="shared" si="0"/>
        <v>859</v>
      </c>
      <c r="K97" s="337">
        <f t="shared" si="13"/>
        <v>1</v>
      </c>
      <c r="L97" s="325">
        <f t="shared" si="14"/>
        <v>4.6499254549851505</v>
      </c>
      <c r="M97" s="325">
        <f t="shared" si="15"/>
        <v>4.6099254549851505</v>
      </c>
      <c r="N97" s="330">
        <f t="shared" si="16"/>
        <v>0.26039758926963685</v>
      </c>
      <c r="O97" s="330">
        <f t="shared" si="1"/>
        <v>48.501216223324619</v>
      </c>
      <c r="P97" s="334">
        <f t="shared" si="4"/>
        <v>72.098041435525019</v>
      </c>
      <c r="Q97" s="330">
        <f t="shared" si="17"/>
        <v>-77.455239106696467</v>
      </c>
      <c r="R97" s="279">
        <f>IF(H97&gt;0, rate1(1,$L$52,$L$51,$L$54,L97,$L$53,$L$50,P97),"")</f>
        <v>2311.9184586299548</v>
      </c>
      <c r="S97" s="325">
        <f t="shared" si="18"/>
        <v>-6.9075757683978857E-4</v>
      </c>
      <c r="T97" s="325">
        <f t="shared" si="19"/>
        <v>0.26021784182376817</v>
      </c>
      <c r="U97" s="330">
        <f t="shared" si="2"/>
        <v>4.5699254549851505</v>
      </c>
      <c r="V97" s="338">
        <f t="shared" si="20"/>
        <v>4.5699254549851505</v>
      </c>
      <c r="W97" s="330">
        <f t="shared" si="21"/>
        <v>1.2565483090618557E-3</v>
      </c>
      <c r="X97" s="330">
        <f t="shared" si="22"/>
        <v>-111.06379507973543</v>
      </c>
      <c r="Y97" s="330">
        <f t="shared" si="5"/>
        <v>70.852290330681456</v>
      </c>
      <c r="Z97" s="110">
        <f>IF(H97&gt;0, rate1(1,$L$52,$L$51,$L$54,U97,$L$53,$L$50,Y97),"")</f>
        <v>2305.6716197626079</v>
      </c>
      <c r="AA97" s="338">
        <f t="shared" si="23"/>
        <v>-9.9316733264021321E-4</v>
      </c>
      <c r="AB97" s="338">
        <f t="shared" si="24"/>
        <v>1.2553015845354835E-3</v>
      </c>
      <c r="AC97" s="330">
        <f t="shared" si="25"/>
        <v>0.26021784182376817</v>
      </c>
      <c r="AD97" s="330">
        <f t="shared" si="26"/>
        <v>0.30743472253597348</v>
      </c>
      <c r="AE97" s="330">
        <f t="shared" si="27"/>
        <v>-2.1981997992213981E-2</v>
      </c>
      <c r="AF97" s="330">
        <f t="shared" si="28"/>
        <v>2262.1577601629892</v>
      </c>
      <c r="AG97" s="330">
        <f t="shared" si="29"/>
        <v>2254.5286470843621</v>
      </c>
      <c r="AH97" s="330">
        <f t="shared" si="30"/>
        <v>4.649971035242177</v>
      </c>
      <c r="AI97" s="330">
        <f t="shared" si="31"/>
        <v>112.55493931995055</v>
      </c>
      <c r="AJ97" s="330">
        <f t="shared" si="32"/>
        <v>0.8983411036019181</v>
      </c>
      <c r="AK97" s="339">
        <f t="shared" si="33"/>
        <v>0.72025248065823377</v>
      </c>
      <c r="AL97" s="44">
        <f t="shared" si="34"/>
        <v>2.6813453359027335</v>
      </c>
      <c r="BA97" s="8"/>
    </row>
    <row r="98" spans="1:53" ht="15" x14ac:dyDescent="0.15">
      <c r="A98" s="118"/>
      <c r="B98" s="330">
        <f t="shared" si="6"/>
        <v>2262.1577601629892</v>
      </c>
      <c r="C98" s="330">
        <f t="shared" si="7"/>
        <v>2254.5286470843621</v>
      </c>
      <c r="D98" s="330">
        <f t="shared" si="8"/>
        <v>4.649971035242177</v>
      </c>
      <c r="E98" s="330">
        <f t="shared" si="3"/>
        <v>29.2805379756748</v>
      </c>
      <c r="F98" s="330">
        <f t="shared" si="9"/>
        <v>28.770250101310104</v>
      </c>
      <c r="G98" s="330">
        <f t="shared" si="10"/>
        <v>859.40655844316154</v>
      </c>
      <c r="H98" s="315">
        <f t="shared" si="35"/>
        <v>0.08</v>
      </c>
      <c r="I98" s="330">
        <f t="shared" si="12"/>
        <v>6.1032904629017146</v>
      </c>
      <c r="J98" s="330">
        <f t="shared" si="0"/>
        <v>859</v>
      </c>
      <c r="K98" s="337">
        <f t="shared" si="13"/>
        <v>1</v>
      </c>
      <c r="L98" s="325">
        <f t="shared" si="14"/>
        <v>4.7299710352421771</v>
      </c>
      <c r="M98" s="325">
        <f t="shared" si="15"/>
        <v>4.6899710352421771</v>
      </c>
      <c r="N98" s="330">
        <f t="shared" si="16"/>
        <v>0.26496125970640705</v>
      </c>
      <c r="O98" s="330">
        <f t="shared" si="1"/>
        <v>48.501419137806494</v>
      </c>
      <c r="P98" s="334">
        <f t="shared" si="4"/>
        <v>73.765550727728794</v>
      </c>
      <c r="Q98" s="330">
        <f t="shared" si="17"/>
        <v>-6.3120913319141891</v>
      </c>
      <c r="R98" s="279">
        <f>IF(H98&gt;0, rate1(1,$L$52,$L$51,$L$54,L98,$L$53,$L$50,P98),"")</f>
        <v>2319.9147762990524</v>
      </c>
      <c r="S98" s="325">
        <f t="shared" si="18"/>
        <v>-5.6097924939893504E-5</v>
      </c>
      <c r="T98" s="325">
        <f t="shared" si="19"/>
        <v>0.26494639676332832</v>
      </c>
      <c r="U98" s="330">
        <f t="shared" si="2"/>
        <v>4.649971035242177</v>
      </c>
      <c r="V98" s="338">
        <f t="shared" si="20"/>
        <v>4.649971035242177</v>
      </c>
      <c r="W98" s="330">
        <f t="shared" si="21"/>
        <v>1.300952540848499E-3</v>
      </c>
      <c r="X98" s="330">
        <f t="shared" si="22"/>
        <v>-42.427121287616387</v>
      </c>
      <c r="Y98" s="330">
        <f t="shared" si="5"/>
        <v>72.512647748418019</v>
      </c>
      <c r="Z98" s="110">
        <f>IF(H98&gt;0, rate1(1,$L$52,$L$51,$L$54,U98,$L$53,$L$50,Y98),"")</f>
        <v>2313.9447322295364</v>
      </c>
      <c r="AA98" s="338">
        <f t="shared" si="23"/>
        <v>-3.7803859260556453E-4</v>
      </c>
      <c r="AB98" s="338">
        <f t="shared" si="24"/>
        <v>1.3004609164339119E-3</v>
      </c>
      <c r="AC98" s="330">
        <f t="shared" si="25"/>
        <v>0.26494639676332832</v>
      </c>
      <c r="AD98" s="330">
        <f t="shared" si="26"/>
        <v>0.30194786937020512</v>
      </c>
      <c r="AE98" s="330">
        <f t="shared" si="27"/>
        <v>-2.0895760840571338E-2</v>
      </c>
      <c r="AF98" s="330">
        <f t="shared" si="28"/>
        <v>2262.1577750259321</v>
      </c>
      <c r="AG98" s="330">
        <f t="shared" si="29"/>
        <v>2254.2637006875989</v>
      </c>
      <c r="AH98" s="330">
        <f t="shared" si="30"/>
        <v>4.7300292628250187</v>
      </c>
      <c r="AI98" s="330">
        <f t="shared" si="31"/>
        <v>114.20522834291175</v>
      </c>
      <c r="AJ98" s="330">
        <f t="shared" si="32"/>
        <v>0.93006477814161581</v>
      </c>
      <c r="AK98" s="339">
        <f t="shared" si="33"/>
        <v>0.80893039752035611</v>
      </c>
      <c r="AL98" s="44">
        <f t="shared" si="34"/>
        <v>2.7780300287785709</v>
      </c>
      <c r="BA98" s="8"/>
    </row>
    <row r="99" spans="1:53" ht="15" x14ac:dyDescent="0.15">
      <c r="A99" s="118"/>
      <c r="B99" s="330">
        <f t="shared" si="6"/>
        <v>2262.1577750259321</v>
      </c>
      <c r="C99" s="330">
        <f t="shared" si="7"/>
        <v>2254.2637006875989</v>
      </c>
      <c r="D99" s="330">
        <f t="shared" si="8"/>
        <v>4.7300292628250187</v>
      </c>
      <c r="E99" s="330">
        <f t="shared" si="3"/>
        <v>30.324053079770128</v>
      </c>
      <c r="F99" s="330">
        <f t="shared" si="9"/>
        <v>29.802295527722464</v>
      </c>
      <c r="G99" s="330">
        <f t="shared" si="10"/>
        <v>936.21492830469617</v>
      </c>
      <c r="H99" s="315">
        <f t="shared" si="35"/>
        <v>0.08</v>
      </c>
      <c r="I99" s="330">
        <f t="shared" si="12"/>
        <v>6.3152594706665699</v>
      </c>
      <c r="J99" s="330">
        <f t="shared" si="0"/>
        <v>859</v>
      </c>
      <c r="K99" s="337">
        <f t="shared" si="13"/>
        <v>1</v>
      </c>
      <c r="L99" s="325">
        <f t="shared" si="14"/>
        <v>4.8100292628250187</v>
      </c>
      <c r="M99" s="325">
        <f t="shared" si="15"/>
        <v>4.7700292628250187</v>
      </c>
      <c r="N99" s="330">
        <f t="shared" si="16"/>
        <v>0.26952642241294811</v>
      </c>
      <c r="O99" s="330">
        <f t="shared" si="1"/>
        <v>48.501530170611169</v>
      </c>
      <c r="P99" s="334">
        <f t="shared" si="4"/>
        <v>75.442819448753781</v>
      </c>
      <c r="Q99" s="330">
        <f t="shared" si="17"/>
        <v>70.075374839831625</v>
      </c>
      <c r="R99" s="279">
        <f>IF(H99&gt;0, rate1(1,$L$52,$L$51,$L$54,L99,$L$53,$L$50,P99),"")</f>
        <v>2327.5642240401153</v>
      </c>
      <c r="S99" s="325">
        <f t="shared" si="18"/>
        <v>6.2073797621237786E-4</v>
      </c>
      <c r="T99" s="325">
        <f t="shared" si="19"/>
        <v>0.26969383161618249</v>
      </c>
      <c r="U99" s="330">
        <f t="shared" si="2"/>
        <v>4.7300292628250187</v>
      </c>
      <c r="V99" s="338">
        <f t="shared" si="20"/>
        <v>4.7300292628250187</v>
      </c>
      <c r="W99" s="330">
        <f t="shared" si="21"/>
        <v>1.3461349913406195E-3</v>
      </c>
      <c r="X99" s="330">
        <f t="shared" si="22"/>
        <v>31.311064638323046</v>
      </c>
      <c r="Y99" s="330">
        <f t="shared" si="5"/>
        <v>74.182843961715605</v>
      </c>
      <c r="Z99" s="110">
        <f>IF(H99&gt;0, rate1(1,$L$52,$L$51,$L$54,U99,$L$53,$L$50,Y99),"")</f>
        <v>2321.8536558517267</v>
      </c>
      <c r="AA99" s="338">
        <f t="shared" si="23"/>
        <v>2.7804017378837433E-4</v>
      </c>
      <c r="AB99" s="338">
        <f t="shared" si="24"/>
        <v>1.3465093750412637E-3</v>
      </c>
      <c r="AC99" s="330">
        <f t="shared" si="25"/>
        <v>0.26969383161618249</v>
      </c>
      <c r="AD99" s="330">
        <f t="shared" si="26"/>
        <v>0.29663266497638258</v>
      </c>
      <c r="AE99" s="330">
        <f t="shared" si="27"/>
        <v>-1.9883293892541079E-2</v>
      </c>
      <c r="AF99" s="330">
        <f t="shared" si="28"/>
        <v>2262.1576076167289</v>
      </c>
      <c r="AG99" s="330">
        <f t="shared" si="29"/>
        <v>2253.9940068559827</v>
      </c>
      <c r="AH99" s="330">
        <f t="shared" si="30"/>
        <v>4.8100999458685685</v>
      </c>
      <c r="AI99" s="330">
        <f t="shared" si="31"/>
        <v>115.86955531910357</v>
      </c>
      <c r="AJ99" s="330">
        <f t="shared" si="32"/>
        <v>0.9622507657302557</v>
      </c>
      <c r="AK99" s="339">
        <f t="shared" si="33"/>
        <v>0.90707911976675337</v>
      </c>
      <c r="AL99" s="44">
        <f t="shared" si="34"/>
        <v>2.8761323199251319</v>
      </c>
      <c r="BA99" s="8"/>
    </row>
    <row r="100" spans="1:53" ht="15" x14ac:dyDescent="0.15">
      <c r="A100" s="118"/>
      <c r="B100" s="330">
        <f t="shared" si="6"/>
        <v>2262.1576076167289</v>
      </c>
      <c r="C100" s="330">
        <f t="shared" si="7"/>
        <v>2253.9940068559827</v>
      </c>
      <c r="D100" s="330">
        <f t="shared" si="8"/>
        <v>4.8100999458685685</v>
      </c>
      <c r="E100" s="330">
        <f t="shared" si="3"/>
        <v>31.390598024372061</v>
      </c>
      <c r="F100" s="330">
        <f t="shared" si="9"/>
        <v>30.857325552071096</v>
      </c>
      <c r="G100" s="330">
        <f t="shared" si="10"/>
        <v>1018.5846677882615</v>
      </c>
      <c r="H100" s="315">
        <f t="shared" si="35"/>
        <v>0.08</v>
      </c>
      <c r="I100" s="330">
        <f t="shared" si="12"/>
        <v>6.5308806085969993</v>
      </c>
      <c r="J100" s="330">
        <f t="shared" si="0"/>
        <v>859</v>
      </c>
      <c r="K100" s="337">
        <f t="shared" si="13"/>
        <v>1</v>
      </c>
      <c r="L100" s="325">
        <f t="shared" si="14"/>
        <v>4.8900999458685686</v>
      </c>
      <c r="M100" s="325">
        <f t="shared" si="15"/>
        <v>4.8500999458685685</v>
      </c>
      <c r="N100" s="330">
        <f t="shared" si="16"/>
        <v>0.27409306681132151</v>
      </c>
      <c r="O100" s="330">
        <f t="shared" si="1"/>
        <v>48.5015393516831</v>
      </c>
      <c r="P100" s="334">
        <f t="shared" si="4"/>
        <v>77.129741975135929</v>
      </c>
      <c r="Q100" s="330">
        <f t="shared" si="17"/>
        <v>152.00249000383587</v>
      </c>
      <c r="R100" s="279">
        <f>IF(H100&gt;0, rate1(1,$L$52,$L$51,$L$54,L100,$L$53,$L$50,P100),"")</f>
        <v>2334.888081265427</v>
      </c>
      <c r="S100" s="325">
        <f t="shared" si="18"/>
        <v>1.3422367068372002E-3</v>
      </c>
      <c r="T100" s="325">
        <f t="shared" si="19"/>
        <v>0.27446145905627894</v>
      </c>
      <c r="U100" s="330">
        <f t="shared" si="2"/>
        <v>4.8100999458685685</v>
      </c>
      <c r="V100" s="338">
        <f t="shared" si="20"/>
        <v>4.8100999458685685</v>
      </c>
      <c r="W100" s="330">
        <f t="shared" si="21"/>
        <v>1.3920959150404144E-3</v>
      </c>
      <c r="X100" s="330">
        <f t="shared" si="22"/>
        <v>110.44049007045123</v>
      </c>
      <c r="Y100" s="330">
        <f t="shared" si="5"/>
        <v>75.862771172966205</v>
      </c>
      <c r="Z100" s="110">
        <f>IF(H100&gt;0, rate1(1,$L$52,$L$51,$L$54,U100,$L$53,$L$50,Y100),"")</f>
        <v>2329.4210613649889</v>
      </c>
      <c r="AA100" s="338">
        <f t="shared" si="23"/>
        <v>9.7751809347242178E-4</v>
      </c>
      <c r="AB100" s="338">
        <f t="shared" si="24"/>
        <v>1.3934580454923781E-3</v>
      </c>
      <c r="AC100" s="330">
        <f t="shared" si="25"/>
        <v>0.27446145905627894</v>
      </c>
      <c r="AD100" s="330">
        <f t="shared" si="26"/>
        <v>0.2914799049566949</v>
      </c>
      <c r="AE100" s="330">
        <f t="shared" si="27"/>
        <v>-1.8938564442955053E-2</v>
      </c>
      <c r="AF100" s="330">
        <f t="shared" si="28"/>
        <v>2262.1572392244839</v>
      </c>
      <c r="AG100" s="330">
        <f t="shared" si="29"/>
        <v>2253.7195453969266</v>
      </c>
      <c r="AH100" s="330">
        <f t="shared" si="30"/>
        <v>4.8901829019119702</v>
      </c>
      <c r="AI100" s="330">
        <f t="shared" si="31"/>
        <v>117.54801493848498</v>
      </c>
      <c r="AJ100" s="330">
        <f t="shared" si="32"/>
        <v>0.99490299210205713</v>
      </c>
      <c r="AK100" s="339">
        <f t="shared" si="33"/>
        <v>1.015557927192525</v>
      </c>
      <c r="AL100" s="44">
        <f t="shared" si="34"/>
        <v>2.975664267944242</v>
      </c>
      <c r="BA100" s="8"/>
    </row>
    <row r="101" spans="1:53" ht="15" x14ac:dyDescent="0.15">
      <c r="A101" s="118"/>
      <c r="B101" s="330">
        <f t="shared" si="6"/>
        <v>2262.1572392244839</v>
      </c>
      <c r="C101" s="330">
        <f t="shared" si="7"/>
        <v>2253.7195453969266</v>
      </c>
      <c r="D101" s="330">
        <f t="shared" si="8"/>
        <v>4.8901829019119702</v>
      </c>
      <c r="E101" s="330">
        <f t="shared" si="3"/>
        <v>32.480261909204913</v>
      </c>
      <c r="F101" s="330">
        <f t="shared" si="9"/>
        <v>31.935429966788487</v>
      </c>
      <c r="G101" s="330">
        <f t="shared" si="10"/>
        <v>1106.8234247982732</v>
      </c>
      <c r="H101" s="315">
        <f t="shared" si="35"/>
        <v>0.08</v>
      </c>
      <c r="I101" s="330">
        <f t="shared" si="12"/>
        <v>6.7501550620458151</v>
      </c>
      <c r="J101" s="330">
        <f t="shared" si="0"/>
        <v>859</v>
      </c>
      <c r="K101" s="337">
        <f t="shared" si="13"/>
        <v>1</v>
      </c>
      <c r="L101" s="325">
        <f t="shared" si="14"/>
        <v>4.9701829019119703</v>
      </c>
      <c r="M101" s="325">
        <f t="shared" si="15"/>
        <v>4.9301829019119703</v>
      </c>
      <c r="N101" s="330">
        <f t="shared" si="16"/>
        <v>0.27866118285266595</v>
      </c>
      <c r="O101" s="330">
        <f t="shared" si="1"/>
        <v>48.501435940403745</v>
      </c>
      <c r="P101" s="334">
        <f t="shared" si="4"/>
        <v>78.826215611070779</v>
      </c>
      <c r="Q101" s="330">
        <f t="shared" si="17"/>
        <v>239.77605698416733</v>
      </c>
      <c r="R101" s="279">
        <f>IF(H101&gt;0, rate1(1,$L$52,$L$51,$L$54,L101,$L$53,$L$50,P101),"")</f>
        <v>2341.905950035296</v>
      </c>
      <c r="S101" s="325">
        <f t="shared" si="18"/>
        <v>2.1109685717675404E-3</v>
      </c>
      <c r="T101" s="325">
        <f t="shared" si="19"/>
        <v>0.27925067224542099</v>
      </c>
      <c r="U101" s="330">
        <f t="shared" si="2"/>
        <v>4.8901829019119702</v>
      </c>
      <c r="V101" s="338">
        <f t="shared" si="20"/>
        <v>4.8901829019119702</v>
      </c>
      <c r="W101" s="330">
        <f t="shared" si="21"/>
        <v>1.438835564584906E-3</v>
      </c>
      <c r="X101" s="330">
        <f t="shared" si="22"/>
        <v>195.26222901249344</v>
      </c>
      <c r="Y101" s="330">
        <f t="shared" si="5"/>
        <v>77.552324605748979</v>
      </c>
      <c r="Z101" s="110">
        <f>IF(H101&gt;0, rate1(1,$L$52,$L$51,$L$54,U101,$L$53,$L$50,Y101),"")</f>
        <v>2336.6678064108041</v>
      </c>
      <c r="AA101" s="338">
        <f t="shared" si="23"/>
        <v>1.7229261833197577E-3</v>
      </c>
      <c r="AB101" s="338">
        <f t="shared" si="24"/>
        <v>1.4413188505710672E-3</v>
      </c>
      <c r="AC101" s="330">
        <f t="shared" si="25"/>
        <v>0.27925067224542099</v>
      </c>
      <c r="AD101" s="330">
        <f t="shared" si="26"/>
        <v>0.28648095761678799</v>
      </c>
      <c r="AE101" s="330">
        <f t="shared" si="27"/>
        <v>-1.8056123596768898E-2</v>
      </c>
      <c r="AF101" s="330">
        <f t="shared" si="28"/>
        <v>2262.1566497350909</v>
      </c>
      <c r="AG101" s="330">
        <f t="shared" si="29"/>
        <v>2253.4402947246813</v>
      </c>
      <c r="AH101" s="330">
        <f t="shared" si="30"/>
        <v>4.9702779572973412</v>
      </c>
      <c r="AI101" s="330">
        <f t="shared" si="31"/>
        <v>119.24077149264353</v>
      </c>
      <c r="AJ101" s="330">
        <f t="shared" si="32"/>
        <v>1.0280254286277914</v>
      </c>
      <c r="AK101" s="339">
        <f t="shared" si="33"/>
        <v>1.1352905329378113</v>
      </c>
      <c r="AL101" s="44">
        <f t="shared" si="34"/>
        <v>3.0766380127764004</v>
      </c>
      <c r="BA101" s="8"/>
    </row>
    <row r="102" spans="1:53" ht="15" x14ac:dyDescent="0.15">
      <c r="A102" s="118"/>
      <c r="B102" s="330">
        <f t="shared" si="6"/>
        <v>2262.1566497350909</v>
      </c>
      <c r="C102" s="330">
        <f t="shared" si="7"/>
        <v>2253.4402947246813</v>
      </c>
      <c r="D102" s="330">
        <f t="shared" si="8"/>
        <v>4.9702779572973412</v>
      </c>
      <c r="E102" s="330">
        <f t="shared" si="3"/>
        <v>33.59313284664038</v>
      </c>
      <c r="F102" s="330">
        <f t="shared" si="9"/>
        <v>33.03669737792265</v>
      </c>
      <c r="G102" s="330">
        <f t="shared" si="10"/>
        <v>1201.2505911032872</v>
      </c>
      <c r="H102" s="315">
        <f t="shared" si="35"/>
        <v>0.08</v>
      </c>
      <c r="I102" s="330">
        <f t="shared" si="12"/>
        <v>6.9730840083277146</v>
      </c>
      <c r="J102" s="330">
        <f t="shared" si="0"/>
        <v>859</v>
      </c>
      <c r="K102" s="337">
        <f t="shared" si="13"/>
        <v>1</v>
      </c>
      <c r="L102" s="325">
        <f t="shared" si="14"/>
        <v>5.0502779572973413</v>
      </c>
      <c r="M102" s="325">
        <f t="shared" si="15"/>
        <v>5.0102779572973413</v>
      </c>
      <c r="N102" s="330">
        <f t="shared" si="16"/>
        <v>0.28323076098346434</v>
      </c>
      <c r="O102" s="330">
        <f t="shared" si="1"/>
        <v>48.501208378760538</v>
      </c>
      <c r="P102" s="334">
        <f t="shared" si="4"/>
        <v>80.532140461565263</v>
      </c>
      <c r="Q102" s="330">
        <f t="shared" si="17"/>
        <v>333.71460891133506</v>
      </c>
      <c r="R102" s="279">
        <f>IF(H102&gt;0, rate1(1,$L$52,$L$51,$L$54,L102,$L$53,$L$50,P102),"")</f>
        <v>2348.6359157210777</v>
      </c>
      <c r="S102" s="325">
        <f t="shared" si="18"/>
        <v>2.9295907938977389E-3</v>
      </c>
      <c r="T102" s="325">
        <f t="shared" si="19"/>
        <v>0.28406294918428204</v>
      </c>
      <c r="U102" s="330">
        <f t="shared" si="2"/>
        <v>4.9702779572973412</v>
      </c>
      <c r="V102" s="338">
        <f t="shared" si="20"/>
        <v>4.9702779572973412</v>
      </c>
      <c r="W102" s="330">
        <f t="shared" si="21"/>
        <v>1.4863541909519995E-3</v>
      </c>
      <c r="X102" s="330">
        <f t="shared" si="22"/>
        <v>286.08895793439319</v>
      </c>
      <c r="Y102" s="330">
        <f t="shared" si="5"/>
        <v>79.251402372545385</v>
      </c>
      <c r="Z102" s="110">
        <f>IF(H102&gt;0, rate1(1,$L$52,$L$51,$L$54,U102,$L$53,$L$50,Y102),"")</f>
        <v>2343.6131117069172</v>
      </c>
      <c r="AA102" s="338">
        <f t="shared" si="23"/>
        <v>2.5168806265891404E-3</v>
      </c>
      <c r="AB102" s="338">
        <f t="shared" si="24"/>
        <v>1.4901046063673568E-3</v>
      </c>
      <c r="AC102" s="330">
        <f t="shared" si="25"/>
        <v>0.28406294918428204</v>
      </c>
      <c r="AD102" s="330">
        <f t="shared" si="26"/>
        <v>0.28162771748208903</v>
      </c>
      <c r="AE102" s="330">
        <f t="shared" si="27"/>
        <v>-1.7231041288798661E-2</v>
      </c>
      <c r="AF102" s="330">
        <f t="shared" si="28"/>
        <v>2262.1558175468899</v>
      </c>
      <c r="AG102" s="330">
        <f t="shared" si="29"/>
        <v>2253.156231775497</v>
      </c>
      <c r="AH102" s="330">
        <f t="shared" si="30"/>
        <v>5.0503849466146082</v>
      </c>
      <c r="AI102" s="330">
        <f t="shared" si="31"/>
        <v>120.94805639428753</v>
      </c>
      <c r="AJ102" s="330">
        <f t="shared" si="32"/>
        <v>1.0616221109595381</v>
      </c>
      <c r="AK102" s="339">
        <f t="shared" si="33"/>
        <v>1.2672690120168875</v>
      </c>
      <c r="AL102" s="44">
        <f t="shared" si="34"/>
        <v>3.179065835488581</v>
      </c>
      <c r="BA102" s="8"/>
    </row>
    <row r="103" spans="1:53" ht="15" x14ac:dyDescent="0.15">
      <c r="A103" s="118"/>
      <c r="B103" s="330">
        <f t="shared" si="6"/>
        <v>2262.1558175468899</v>
      </c>
      <c r="C103" s="330">
        <f t="shared" si="7"/>
        <v>2253.156231775497</v>
      </c>
      <c r="D103" s="330">
        <f t="shared" si="8"/>
        <v>5.0503849466146082</v>
      </c>
      <c r="E103" s="330">
        <f t="shared" si="3"/>
        <v>34.72929836440774</v>
      </c>
      <c r="F103" s="330">
        <f t="shared" si="9"/>
        <v>34.161215605524063</v>
      </c>
      <c r="G103" s="330">
        <f t="shared" si="10"/>
        <v>1302.1975641570441</v>
      </c>
      <c r="H103" s="315">
        <f t="shared" si="35"/>
        <v>0.08</v>
      </c>
      <c r="I103" s="330">
        <f t="shared" si="12"/>
        <v>7.1996686171143667</v>
      </c>
      <c r="J103" s="330">
        <f t="shared" si="0"/>
        <v>859</v>
      </c>
      <c r="K103" s="337">
        <f t="shared" si="13"/>
        <v>1</v>
      </c>
      <c r="L103" s="325">
        <f t="shared" si="14"/>
        <v>5.1303849466146083</v>
      </c>
      <c r="M103" s="325">
        <f t="shared" si="15"/>
        <v>5.0903849466146083</v>
      </c>
      <c r="N103" s="330">
        <f t="shared" si="16"/>
        <v>0.28780179211420887</v>
      </c>
      <c r="O103" s="330">
        <f t="shared" si="1"/>
        <v>48.500844241956031</v>
      </c>
      <c r="P103" s="334">
        <f t="shared" si="4"/>
        <v>82.247419312988725</v>
      </c>
      <c r="Q103" s="330">
        <f t="shared" si="17"/>
        <v>434.14867224819</v>
      </c>
      <c r="R103" s="279">
        <f>IF(H103&gt;0, rate1(1,$L$52,$L$51,$L$54,L103,$L$53,$L$50,P103),"")</f>
        <v>2355.0946896394171</v>
      </c>
      <c r="S103" s="325">
        <f t="shared" si="18"/>
        <v>3.8008506570768189E-3</v>
      </c>
      <c r="T103" s="325">
        <f t="shared" si="19"/>
        <v>0.28889985732675866</v>
      </c>
      <c r="U103" s="330">
        <f t="shared" si="2"/>
        <v>5.0503849466146082</v>
      </c>
      <c r="V103" s="338">
        <f t="shared" si="20"/>
        <v>5.0503849466146082</v>
      </c>
      <c r="W103" s="330">
        <f t="shared" si="21"/>
        <v>1.53465204345693E-3</v>
      </c>
      <c r="X103" s="330">
        <f t="shared" si="22"/>
        <v>383.24521632758388</v>
      </c>
      <c r="Y103" s="330">
        <f t="shared" si="5"/>
        <v>80.959905350249201</v>
      </c>
      <c r="Z103" s="110">
        <f>IF(H103&gt;0, rate1(1,$L$52,$L$51,$L$54,U103,$L$53,$L$50,Y103),"")</f>
        <v>2350.2747171673195</v>
      </c>
      <c r="AA103" s="338">
        <f t="shared" si="23"/>
        <v>3.3620859800139371E-3</v>
      </c>
      <c r="AB103" s="338">
        <f t="shared" si="24"/>
        <v>1.539829081222526E-3</v>
      </c>
      <c r="AC103" s="330">
        <f t="shared" si="25"/>
        <v>0.28889985732675866</v>
      </c>
      <c r="AD103" s="330">
        <f t="shared" si="26"/>
        <v>0.27691256319838337</v>
      </c>
      <c r="AE103" s="330">
        <f t="shared" si="27"/>
        <v>-1.645884944056944E-2</v>
      </c>
      <c r="AF103" s="330">
        <f t="shared" si="28"/>
        <v>2262.1547194816771</v>
      </c>
      <c r="AG103" s="330">
        <f t="shared" si="29"/>
        <v>2252.8673319181703</v>
      </c>
      <c r="AH103" s="330">
        <f t="shared" si="30"/>
        <v>5.1305037121896868</v>
      </c>
      <c r="AI103" s="330">
        <f t="shared" si="31"/>
        <v>122.67016634095143</v>
      </c>
      <c r="AJ103" s="330">
        <f t="shared" si="32"/>
        <v>1.095697157165358</v>
      </c>
      <c r="AK103" s="339">
        <f t="shared" si="33"/>
        <v>1.4125579362533192</v>
      </c>
      <c r="AL103" s="44">
        <f t="shared" si="34"/>
        <v>3.2829602159312739</v>
      </c>
      <c r="BA103" s="8"/>
    </row>
    <row r="104" spans="1:53" ht="15" x14ac:dyDescent="0.15">
      <c r="A104" s="118"/>
      <c r="B104" s="330">
        <f t="shared" si="6"/>
        <v>2262.1547194816771</v>
      </c>
      <c r="C104" s="330">
        <f t="shared" si="7"/>
        <v>2252.8673319181703</v>
      </c>
      <c r="D104" s="330">
        <f t="shared" si="8"/>
        <v>5.1305037121896868</v>
      </c>
      <c r="E104" s="330">
        <f t="shared" si="3"/>
        <v>35.888845813074333</v>
      </c>
      <c r="F104" s="330">
        <f t="shared" si="9"/>
        <v>35.309072088741033</v>
      </c>
      <c r="G104" s="330">
        <f t="shared" si="10"/>
        <v>1410.0080142375969</v>
      </c>
      <c r="H104" s="315">
        <f t="shared" si="35"/>
        <v>0.08</v>
      </c>
      <c r="I104" s="330">
        <f t="shared" si="12"/>
        <v>7.4299100508054838</v>
      </c>
      <c r="J104" s="330">
        <f t="shared" si="0"/>
        <v>859</v>
      </c>
      <c r="K104" s="337">
        <f t="shared" si="13"/>
        <v>1</v>
      </c>
      <c r="L104" s="325">
        <f t="shared" si="14"/>
        <v>5.2105037121896869</v>
      </c>
      <c r="M104" s="325">
        <f t="shared" si="15"/>
        <v>5.1705037121896869</v>
      </c>
      <c r="N104" s="330">
        <f t="shared" si="16"/>
        <v>0.29237426759057072</v>
      </c>
      <c r="O104" s="330">
        <f t="shared" si="1"/>
        <v>48.500330186307394</v>
      </c>
      <c r="P104" s="334">
        <f t="shared" si="4"/>
        <v>83.971957520512959</v>
      </c>
      <c r="Q104" s="330">
        <f t="shared" si="17"/>
        <v>541.42103525072002</v>
      </c>
      <c r="R104" s="279">
        <f>IF(H104&gt;0, rate1(1,$L$52,$L$51,$L$54,L104,$L$53,$L$50,P104),"")</f>
        <v>2361.297735967692</v>
      </c>
      <c r="S104" s="325">
        <f t="shared" si="18"/>
        <v>4.7275886244371778E-3</v>
      </c>
      <c r="T104" s="325">
        <f t="shared" si="19"/>
        <v>0.29376305848414025</v>
      </c>
      <c r="U104" s="330">
        <f t="shared" si="2"/>
        <v>5.1305037121896868</v>
      </c>
      <c r="V104" s="338">
        <f t="shared" si="20"/>
        <v>5.1305037121896868</v>
      </c>
      <c r="W104" s="330">
        <f t="shared" si="21"/>
        <v>1.5837293698446331E-3</v>
      </c>
      <c r="X104" s="330">
        <f t="shared" si="22"/>
        <v>487.06767245073775</v>
      </c>
      <c r="Y104" s="330">
        <f t="shared" si="5"/>
        <v>82.677737062926411</v>
      </c>
      <c r="Z104" s="110">
        <f>IF(H104&gt;0, rate1(1,$L$52,$L$51,$L$54,U104,$L$53,$L$50,Y104),"")</f>
        <v>2356.6690205767454</v>
      </c>
      <c r="AA104" s="338">
        <f t="shared" si="23"/>
        <v>4.2613383400700866E-3</v>
      </c>
      <c r="AB104" s="338">
        <f t="shared" si="24"/>
        <v>1.5905070585533988E-3</v>
      </c>
      <c r="AC104" s="330">
        <f t="shared" si="25"/>
        <v>0.29376305848414025</v>
      </c>
      <c r="AD104" s="330">
        <f t="shared" si="26"/>
        <v>0.27232831933603746</v>
      </c>
      <c r="AE104" s="330">
        <f t="shared" si="27"/>
        <v>-1.5735492127436867E-2</v>
      </c>
      <c r="AF104" s="330">
        <f t="shared" si="28"/>
        <v>2262.1533306907836</v>
      </c>
      <c r="AG104" s="330">
        <f t="shared" si="29"/>
        <v>2252.573568859686</v>
      </c>
      <c r="AH104" s="330">
        <f t="shared" si="30"/>
        <v>5.210634103612148</v>
      </c>
      <c r="AI104" s="330">
        <f t="shared" si="31"/>
        <v>124.40746205338317</v>
      </c>
      <c r="AJ104" s="330">
        <f t="shared" si="32"/>
        <v>1.1302547855135199</v>
      </c>
      <c r="AK104" s="339">
        <f t="shared" si="33"/>
        <v>1.5722987280572456</v>
      </c>
      <c r="AL104" s="44">
        <f t="shared" si="34"/>
        <v>3.3883338888181513</v>
      </c>
      <c r="BA104" s="8"/>
    </row>
    <row r="105" spans="1:53" ht="15" x14ac:dyDescent="0.15">
      <c r="A105" s="118"/>
      <c r="B105" s="330">
        <f t="shared" si="6"/>
        <v>2262.1533306907836</v>
      </c>
      <c r="C105" s="330">
        <f t="shared" si="7"/>
        <v>2252.573568859686</v>
      </c>
      <c r="D105" s="330">
        <f t="shared" si="8"/>
        <v>5.210634103612148</v>
      </c>
      <c r="E105" s="330">
        <f t="shared" si="3"/>
        <v>37.071862778531113</v>
      </c>
      <c r="F105" s="330">
        <f t="shared" si="9"/>
        <v>36.480354295802726</v>
      </c>
      <c r="G105" s="330">
        <f t="shared" si="10"/>
        <v>1525.0381574168075</v>
      </c>
      <c r="H105" s="315">
        <f t="shared" si="35"/>
        <v>0.08</v>
      </c>
      <c r="I105" s="330">
        <f t="shared" si="12"/>
        <v>7.6638094648780681</v>
      </c>
      <c r="J105" s="330">
        <f t="shared" si="0"/>
        <v>859</v>
      </c>
      <c r="K105" s="337">
        <f t="shared" si="13"/>
        <v>1</v>
      </c>
      <c r="L105" s="325">
        <f t="shared" si="14"/>
        <v>5.290634103612148</v>
      </c>
      <c r="M105" s="325">
        <f t="shared" si="15"/>
        <v>5.250634103612148</v>
      </c>
      <c r="N105" s="330">
        <f t="shared" si="16"/>
        <v>0.29694817916691818</v>
      </c>
      <c r="O105" s="330">
        <f t="shared" si="1"/>
        <v>48.499651894276198</v>
      </c>
      <c r="P105" s="334">
        <f t="shared" si="4"/>
        <v>85.705662901947164</v>
      </c>
      <c r="Q105" s="330">
        <f t="shared" si="17"/>
        <v>655.88702238317774</v>
      </c>
      <c r="R105" s="279">
        <f>IF(H105&gt;0, rate1(1,$L$52,$L$51,$L$54,L105,$L$53,$L$50,P105),"")</f>
        <v>2367.2593849189934</v>
      </c>
      <c r="S105" s="325">
        <f t="shared" si="18"/>
        <v>5.7127414557957782E-3</v>
      </c>
      <c r="T105" s="325">
        <f t="shared" si="19"/>
        <v>0.29865431404773091</v>
      </c>
      <c r="U105" s="330">
        <f t="shared" si="2"/>
        <v>5.210634103612148</v>
      </c>
      <c r="V105" s="338">
        <f t="shared" si="20"/>
        <v>5.210634103612148</v>
      </c>
      <c r="W105" s="330">
        <f t="shared" si="21"/>
        <v>1.6335864164496172E-3</v>
      </c>
      <c r="X105" s="330">
        <f t="shared" si="22"/>
        <v>597.90539476860658</v>
      </c>
      <c r="Y105" s="330">
        <f t="shared" si="5"/>
        <v>84.404803571300633</v>
      </c>
      <c r="Z105" s="110">
        <f>IF(H105&gt;0, rate1(1,$L$52,$L$51,$L$54,U105,$L$53,$L$50,Y105),"")</f>
        <v>2362.8112010456371</v>
      </c>
      <c r="AA105" s="338">
        <f t="shared" si="23"/>
        <v>5.2175284940808985E-3</v>
      </c>
      <c r="AB105" s="338">
        <f t="shared" si="24"/>
        <v>1.6421544038433503E-3</v>
      </c>
      <c r="AC105" s="330">
        <f t="shared" si="25"/>
        <v>0.29865431404773091</v>
      </c>
      <c r="AD105" s="330">
        <f t="shared" si="26"/>
        <v>0.26786822167656488</v>
      </c>
      <c r="AE105" s="330">
        <f t="shared" si="27"/>
        <v>-1.5057281795809044E-2</v>
      </c>
      <c r="AF105" s="330">
        <f t="shared" si="28"/>
        <v>2262.1516245559028</v>
      </c>
      <c r="AG105" s="330">
        <f t="shared" si="29"/>
        <v>2252.2749145456382</v>
      </c>
      <c r="AH105" s="330">
        <f t="shared" si="30"/>
        <v>5.290775977297459</v>
      </c>
      <c r="AI105" s="330">
        <f t="shared" si="31"/>
        <v>126.16036753317199</v>
      </c>
      <c r="AJ105" s="330">
        <f t="shared" si="32"/>
        <v>1.1652993320505121</v>
      </c>
      <c r="AK105" s="339">
        <f t="shared" si="33"/>
        <v>1.7477142465834756</v>
      </c>
      <c r="AL105" s="44">
        <f t="shared" si="34"/>
        <v>3.4951998987220074</v>
      </c>
      <c r="BA105" s="8"/>
    </row>
    <row r="106" spans="1:53" ht="15" x14ac:dyDescent="0.15">
      <c r="A106" s="118"/>
      <c r="B106" s="330">
        <f t="shared" si="6"/>
        <v>2262.1516245559028</v>
      </c>
      <c r="C106" s="330">
        <f t="shared" si="7"/>
        <v>2252.2749145456382</v>
      </c>
      <c r="D106" s="330">
        <f t="shared" si="8"/>
        <v>5.290775977297459</v>
      </c>
      <c r="E106" s="330">
        <f t="shared" si="3"/>
        <v>38.278437499833757</v>
      </c>
      <c r="F106" s="330">
        <f t="shared" si="9"/>
        <v>37.675150139182435</v>
      </c>
      <c r="G106" s="330">
        <f t="shared" si="10"/>
        <v>1647.6570349065037</v>
      </c>
      <c r="H106" s="315">
        <f t="shared" si="35"/>
        <v>0.08</v>
      </c>
      <c r="I106" s="330">
        <f t="shared" si="12"/>
        <v>7.901368008211648</v>
      </c>
      <c r="J106" s="330">
        <f t="shared" si="0"/>
        <v>859</v>
      </c>
      <c r="K106" s="337">
        <f t="shared" si="13"/>
        <v>1</v>
      </c>
      <c r="L106" s="325">
        <f t="shared" si="14"/>
        <v>5.370775977297459</v>
      </c>
      <c r="M106" s="325">
        <f t="shared" si="15"/>
        <v>5.330775977297459</v>
      </c>
      <c r="N106" s="330">
        <f t="shared" si="16"/>
        <v>0.30152351898153285</v>
      </c>
      <c r="O106" s="330">
        <f t="shared" si="1"/>
        <v>48.498794016451512</v>
      </c>
      <c r="P106" s="334">
        <f t="shared" si="4"/>
        <v>87.448445637483985</v>
      </c>
      <c r="Q106" s="330">
        <f t="shared" si="17"/>
        <v>777.91477524196785</v>
      </c>
      <c r="R106" s="279">
        <f>IF(H106&gt;0, rate1(1,$L$52,$L$51,$L$54,L106,$L$53,$L$50,P106),"")</f>
        <v>2372.9929338759134</v>
      </c>
      <c r="S106" s="325">
        <f t="shared" si="18"/>
        <v>6.7593453460271791E-3</v>
      </c>
      <c r="T106" s="325">
        <f t="shared" si="19"/>
        <v>0.30357549056082306</v>
      </c>
      <c r="U106" s="330">
        <f t="shared" si="2"/>
        <v>5.290775977297459</v>
      </c>
      <c r="V106" s="338">
        <f t="shared" si="20"/>
        <v>5.290775977297459</v>
      </c>
      <c r="W106" s="330">
        <f t="shared" si="21"/>
        <v>1.6842234281533308E-3</v>
      </c>
      <c r="X106" s="330">
        <f t="shared" si="22"/>
        <v>716.12012962023641</v>
      </c>
      <c r="Y106" s="330">
        <f t="shared" si="5"/>
        <v>86.141013368451453</v>
      </c>
      <c r="Z106" s="110">
        <f>IF(H106&gt;0, rate1(1,$L$52,$L$51,$L$54,U106,$L$53,$L$50,Y106),"")</f>
        <v>2368.7153291532418</v>
      </c>
      <c r="AA106" s="338">
        <f t="shared" si="23"/>
        <v>6.233645079650952E-3</v>
      </c>
      <c r="AB106" s="338">
        <f t="shared" si="24"/>
        <v>1.694788135877595E-3</v>
      </c>
      <c r="AC106" s="330">
        <f t="shared" si="25"/>
        <v>0.30357549056082306</v>
      </c>
      <c r="AD106" s="330">
        <f t="shared" si="26"/>
        <v>0.26352588561154461</v>
      </c>
      <c r="AE106" s="330">
        <f t="shared" si="27"/>
        <v>-1.4420860713935484E-2</v>
      </c>
      <c r="AF106" s="330">
        <f t="shared" si="28"/>
        <v>2262.1495725843233</v>
      </c>
      <c r="AG106" s="330">
        <f t="shared" si="29"/>
        <v>2251.9713390550774</v>
      </c>
      <c r="AH106" s="330">
        <f t="shared" si="30"/>
        <v>5.3709291960826295</v>
      </c>
      <c r="AI106" s="330">
        <f t="shared" si="31"/>
        <v>127.92936979588048</v>
      </c>
      <c r="AJ106" s="330">
        <f t="shared" si="32"/>
        <v>1.2008352681049232</v>
      </c>
      <c r="AK106" s="339">
        <f t="shared" si="33"/>
        <v>1.9401136210252914</v>
      </c>
      <c r="AL106" s="44">
        <f t="shared" si="34"/>
        <v>3.6035716544330021</v>
      </c>
      <c r="BA106" s="8"/>
    </row>
    <row r="107" spans="1:53" ht="15" x14ac:dyDescent="0.15">
      <c r="A107" s="118"/>
      <c r="B107" s="330">
        <f t="shared" si="6"/>
        <v>2262.1495725843233</v>
      </c>
      <c r="C107" s="330">
        <f t="shared" si="7"/>
        <v>2251.9713390550774</v>
      </c>
      <c r="D107" s="330">
        <f t="shared" si="8"/>
        <v>5.3709291960826295</v>
      </c>
      <c r="E107" s="330">
        <f t="shared" si="3"/>
        <v>39.50865929291475</v>
      </c>
      <c r="F107" s="330">
        <f t="shared" si="9"/>
        <v>38.893548396374257</v>
      </c>
      <c r="G107" s="330">
        <f t="shared" si="10"/>
        <v>1778.2467993697733</v>
      </c>
      <c r="H107" s="315">
        <f t="shared" si="35"/>
        <v>0.08</v>
      </c>
      <c r="I107" s="330">
        <f t="shared" si="12"/>
        <v>8.142586823396778</v>
      </c>
      <c r="J107" s="330">
        <f t="shared" si="0"/>
        <v>859</v>
      </c>
      <c r="K107" s="337">
        <f t="shared" si="13"/>
        <v>1</v>
      </c>
      <c r="L107" s="325">
        <f t="shared" si="14"/>
        <v>5.4509291960826296</v>
      </c>
      <c r="M107" s="325">
        <f t="shared" si="15"/>
        <v>5.4109291960826296</v>
      </c>
      <c r="N107" s="330">
        <f t="shared" si="16"/>
        <v>0.3061002795339256</v>
      </c>
      <c r="O107" s="330">
        <f t="shared" si="1"/>
        <v>48.497740110289712</v>
      </c>
      <c r="P107" s="334">
        <f t="shared" si="4"/>
        <v>89.200218174984172</v>
      </c>
      <c r="Q107" s="330">
        <f t="shared" si="17"/>
        <v>907.88554058685941</v>
      </c>
      <c r="R107" s="279">
        <f>IF(H107&gt;0, rate1(1,$L$52,$L$51,$L$54,L107,$L$53,$L$50,P107),"")</f>
        <v>2378.5107379471078</v>
      </c>
      <c r="S107" s="325">
        <f t="shared" si="18"/>
        <v>7.8705391051394485E-3</v>
      </c>
      <c r="T107" s="325">
        <f t="shared" si="19"/>
        <v>0.30852856567512427</v>
      </c>
      <c r="U107" s="330">
        <f t="shared" si="2"/>
        <v>5.3709291960826295</v>
      </c>
      <c r="V107" s="338">
        <f t="shared" si="20"/>
        <v>5.3709291960826295</v>
      </c>
      <c r="W107" s="330">
        <f t="shared" si="21"/>
        <v>1.7356406484942966E-3</v>
      </c>
      <c r="X107" s="330">
        <f t="shared" si="22"/>
        <v>842.08658569429076</v>
      </c>
      <c r="Y107" s="330">
        <f t="shared" si="5"/>
        <v>87.886277281329242</v>
      </c>
      <c r="Z107" s="110">
        <f>IF(H107&gt;0, rate1(1,$L$52,$L$51,$L$54,U107,$L$53,$L$50,Y107),"")</f>
        <v>2374.3944654188304</v>
      </c>
      <c r="AA107" s="338">
        <f t="shared" si="23"/>
        <v>7.3127777743938558E-3</v>
      </c>
      <c r="AB107" s="338">
        <f t="shared" si="24"/>
        <v>1.7484265029653427E-3</v>
      </c>
      <c r="AC107" s="330">
        <f t="shared" si="25"/>
        <v>0.30852856567512427</v>
      </c>
      <c r="AD107" s="330">
        <f t="shared" si="26"/>
        <v>0.25929527732689345</v>
      </c>
      <c r="AE107" s="330">
        <f t="shared" si="27"/>
        <v>-1.3823166964998483E-2</v>
      </c>
      <c r="AF107" s="330">
        <f t="shared" si="28"/>
        <v>2262.147144298182</v>
      </c>
      <c r="AG107" s="330">
        <f t="shared" si="29"/>
        <v>2251.6628104894021</v>
      </c>
      <c r="AH107" s="330">
        <f t="shared" si="30"/>
        <v>5.4510936288509058</v>
      </c>
      <c r="AI107" s="330">
        <f t="shared" si="31"/>
        <v>129.71501904650435</v>
      </c>
      <c r="AJ107" s="330">
        <f t="shared" si="32"/>
        <v>1.2368672178400633</v>
      </c>
      <c r="AK107" s="339">
        <f t="shared" si="33"/>
        <v>2.1508973471406296</v>
      </c>
      <c r="AL107" s="44">
        <f t="shared" si="34"/>
        <v>3.7134629830876635</v>
      </c>
      <c r="BA107" s="8"/>
    </row>
    <row r="108" spans="1:53" ht="15" x14ac:dyDescent="0.15">
      <c r="A108" s="118"/>
      <c r="B108" s="330">
        <f t="shared" si="6"/>
        <v>2262.147144298182</v>
      </c>
      <c r="C108" s="330">
        <f t="shared" si="7"/>
        <v>2251.6628104894021</v>
      </c>
      <c r="D108" s="330">
        <f t="shared" si="8"/>
        <v>5.4510936288509058</v>
      </c>
      <c r="E108" s="330">
        <f t="shared" si="3"/>
        <v>40.762618980775279</v>
      </c>
      <c r="F108" s="330">
        <f t="shared" si="9"/>
        <v>40.135639136845015</v>
      </c>
      <c r="G108" s="330">
        <f t="shared" si="10"/>
        <v>1917.2030088253873</v>
      </c>
      <c r="H108" s="315">
        <f t="shared" si="35"/>
        <v>0.08</v>
      </c>
      <c r="I108" s="330">
        <f t="shared" si="12"/>
        <v>8.3874670470238932</v>
      </c>
      <c r="J108" s="330">
        <f t="shared" si="0"/>
        <v>859</v>
      </c>
      <c r="K108" s="337">
        <f t="shared" si="13"/>
        <v>1</v>
      </c>
      <c r="L108" s="325">
        <f t="shared" si="14"/>
        <v>5.5310936288509058</v>
      </c>
      <c r="M108" s="325">
        <f t="shared" si="15"/>
        <v>5.4910936288509058</v>
      </c>
      <c r="N108" s="330">
        <f t="shared" si="16"/>
        <v>0.31067845366368019</v>
      </c>
      <c r="O108" s="330">
        <f t="shared" si="1"/>
        <v>48.496472575397959</v>
      </c>
      <c r="P108" s="334">
        <f t="shared" si="4"/>
        <v>90.960895140387422</v>
      </c>
      <c r="Q108" s="330">
        <f t="shared" si="17"/>
        <v>1046.1939661174929</v>
      </c>
      <c r="R108" s="279">
        <f>IF(H108&gt;0, rate1(1,$L$52,$L$51,$L$54,L108,$L$53,$L$50,P108),"")</f>
        <v>2383.8242912108531</v>
      </c>
      <c r="S108" s="325">
        <f t="shared" si="18"/>
        <v>9.0495673999832563E-3</v>
      </c>
      <c r="T108" s="325">
        <f t="shared" si="19"/>
        <v>0.31351563452930165</v>
      </c>
      <c r="U108" s="330">
        <f t="shared" si="2"/>
        <v>5.4510936288509058</v>
      </c>
      <c r="V108" s="338">
        <f t="shared" si="20"/>
        <v>5.4510936288509058</v>
      </c>
      <c r="W108" s="330">
        <f t="shared" si="21"/>
        <v>1.7878383197356129E-3</v>
      </c>
      <c r="X108" s="330">
        <f t="shared" si="22"/>
        <v>976.19272592831044</v>
      </c>
      <c r="Y108" s="330">
        <f t="shared" si="5"/>
        <v>89.640508377650079</v>
      </c>
      <c r="Z108" s="110">
        <f>IF(H108&gt;0, rate1(1,$L$52,$L$51,$L$54,U108,$L$53,$L$50,Y108),"")</f>
        <v>2379.8607485143239</v>
      </c>
      <c r="AA108" s="338">
        <f t="shared" si="23"/>
        <v>8.4581205368424797E-3</v>
      </c>
      <c r="AB108" s="338">
        <f t="shared" si="24"/>
        <v>1.8030890643808083E-3</v>
      </c>
      <c r="AC108" s="330">
        <f t="shared" si="25"/>
        <v>0.31351563452930165</v>
      </c>
      <c r="AD108" s="330">
        <f t="shared" si="26"/>
        <v>0.25517068748456012</v>
      </c>
      <c r="AE108" s="330">
        <f t="shared" si="27"/>
        <v>-1.3261404385662107E-2</v>
      </c>
      <c r="AF108" s="330">
        <f t="shared" si="28"/>
        <v>2262.1443071173162</v>
      </c>
      <c r="AG108" s="330">
        <f t="shared" si="29"/>
        <v>2251.3492948548728</v>
      </c>
      <c r="AH108" s="330">
        <f t="shared" si="30"/>
        <v>5.53126915018328</v>
      </c>
      <c r="AI108" s="330">
        <f t="shared" si="31"/>
        <v>131.51792927240152</v>
      </c>
      <c r="AJ108" s="330">
        <f t="shared" si="32"/>
        <v>1.273399975971286</v>
      </c>
      <c r="AK108" s="339">
        <f t="shared" si="33"/>
        <v>2.3815626645902652</v>
      </c>
      <c r="AL108" s="44">
        <f t="shared" si="34"/>
        <v>3.8248881844486107</v>
      </c>
      <c r="BA108" s="8"/>
    </row>
    <row r="109" spans="1:53" ht="15" x14ac:dyDescent="0.15">
      <c r="A109" s="118"/>
      <c r="B109" s="330">
        <f t="shared" si="6"/>
        <v>2262.1443071173162</v>
      </c>
      <c r="C109" s="330">
        <f t="shared" si="7"/>
        <v>2251.3492948548728</v>
      </c>
      <c r="D109" s="330">
        <f t="shared" si="8"/>
        <v>5.53126915018328</v>
      </c>
      <c r="E109" s="330">
        <f t="shared" si="3"/>
        <v>42.040409330922131</v>
      </c>
      <c r="F109" s="330">
        <f t="shared" si="9"/>
        <v>41.401514155848702</v>
      </c>
      <c r="G109" s="330">
        <f t="shared" si="10"/>
        <v>2064.9349288208191</v>
      </c>
      <c r="H109" s="315">
        <f t="shared" si="35"/>
        <v>0.08</v>
      </c>
      <c r="I109" s="330">
        <f t="shared" si="12"/>
        <v>8.6360098099547038</v>
      </c>
      <c r="J109" s="330">
        <f t="shared" si="0"/>
        <v>859</v>
      </c>
      <c r="K109" s="337">
        <f t="shared" si="13"/>
        <v>1</v>
      </c>
      <c r="L109" s="325">
        <f t="shared" si="14"/>
        <v>5.6112691501832801</v>
      </c>
      <c r="M109" s="325">
        <f t="shared" si="15"/>
        <v>5.5712691501832801</v>
      </c>
      <c r="N109" s="330">
        <f t="shared" si="16"/>
        <v>0.31525803453087775</v>
      </c>
      <c r="O109" s="330">
        <f t="shared" si="1"/>
        <v>48.494972585124152</v>
      </c>
      <c r="P109" s="334">
        <f t="shared" si="4"/>
        <v>92.730393252906168</v>
      </c>
      <c r="Q109" s="330">
        <f t="shared" si="17"/>
        <v>1193.2484046830814</v>
      </c>
      <c r="R109" s="279">
        <f>IF(H109&gt;0, rate1(1,$L$52,$L$51,$L$54,L109,$L$53,$L$50,P109),"")</f>
        <v>2388.944299740499</v>
      </c>
      <c r="S109" s="325">
        <f t="shared" si="18"/>
        <v>1.029978407716175E-2</v>
      </c>
      <c r="T109" s="325">
        <f t="shared" si="19"/>
        <v>0.31853891659194783</v>
      </c>
      <c r="U109" s="330">
        <f t="shared" si="2"/>
        <v>5.53126915018328</v>
      </c>
      <c r="V109" s="338">
        <f t="shared" si="20"/>
        <v>5.53126915018328</v>
      </c>
      <c r="W109" s="330">
        <f t="shared" si="21"/>
        <v>1.8408166829502193E-3</v>
      </c>
      <c r="X109" s="330">
        <f t="shared" si="22"/>
        <v>1118.8400674954398</v>
      </c>
      <c r="Y109" s="330">
        <f t="shared" si="5"/>
        <v>91.403621877808106</v>
      </c>
      <c r="Z109" s="110">
        <f>IF(H109&gt;0, rate1(1,$L$52,$L$51,$L$54,U109,$L$53,$L$50,Y109),"")</f>
        <v>2385.1254744398866</v>
      </c>
      <c r="AA109" s="338">
        <f t="shared" si="23"/>
        <v>9.6729749188161976E-3</v>
      </c>
      <c r="AB109" s="338">
        <f t="shared" si="24"/>
        <v>1.8587967775587212E-3</v>
      </c>
      <c r="AC109" s="330">
        <f t="shared" si="25"/>
        <v>0.31853891659194783</v>
      </c>
      <c r="AD109" s="330">
        <f t="shared" si="26"/>
        <v>0.25114670714624476</v>
      </c>
      <c r="AE109" s="330">
        <f t="shared" si="27"/>
        <v>-1.2733015943566626E-2</v>
      </c>
      <c r="AF109" s="330">
        <f t="shared" si="28"/>
        <v>2262.1410262352551</v>
      </c>
      <c r="AG109" s="330">
        <f t="shared" si="29"/>
        <v>2251.0307559382809</v>
      </c>
      <c r="AH109" s="330">
        <f t="shared" si="30"/>
        <v>5.6114556400351852</v>
      </c>
      <c r="AI109" s="330">
        <f t="shared" si="31"/>
        <v>133.33877923673205</v>
      </c>
      <c r="AJ109" s="330">
        <f t="shared" si="32"/>
        <v>1.310438525759267</v>
      </c>
      <c r="AK109" s="339">
        <f t="shared" si="33"/>
        <v>2.633709234305798</v>
      </c>
      <c r="AL109" s="44">
        <f t="shared" si="34"/>
        <v>3.9378620856936037</v>
      </c>
      <c r="BA109" s="8"/>
    </row>
    <row r="110" spans="1:53" ht="15" x14ac:dyDescent="0.15">
      <c r="A110" s="118"/>
      <c r="B110" s="330">
        <f t="shared" si="6"/>
        <v>2262.1410262352551</v>
      </c>
      <c r="C110" s="330">
        <f t="shared" si="7"/>
        <v>2251.0307559382809</v>
      </c>
      <c r="D110" s="330">
        <f t="shared" si="8"/>
        <v>5.6114556400351852</v>
      </c>
      <c r="E110" s="330">
        <f t="shared" si="3"/>
        <v>43.342125500953998</v>
      </c>
      <c r="F110" s="330">
        <f t="shared" si="9"/>
        <v>42.691267415938064</v>
      </c>
      <c r="G110" s="330">
        <f t="shared" si="10"/>
        <v>2221.8658436011588</v>
      </c>
      <c r="H110" s="315">
        <f t="shared" si="35"/>
        <v>0.08</v>
      </c>
      <c r="I110" s="330">
        <f t="shared" si="12"/>
        <v>8.8882162375793996</v>
      </c>
      <c r="J110" s="330">
        <f t="shared" si="0"/>
        <v>859</v>
      </c>
      <c r="K110" s="337">
        <f t="shared" si="13"/>
        <v>1</v>
      </c>
      <c r="L110" s="325">
        <f t="shared" si="14"/>
        <v>5.6914556400351852</v>
      </c>
      <c r="M110" s="325">
        <f t="shared" si="15"/>
        <v>5.6514556400351852</v>
      </c>
      <c r="N110" s="330">
        <f t="shared" si="16"/>
        <v>0.3198390155978359</v>
      </c>
      <c r="O110" s="330">
        <f t="shared" si="1"/>
        <v>48.493220014193092</v>
      </c>
      <c r="P110" s="334">
        <f t="shared" si="4"/>
        <v>94.508631244696772</v>
      </c>
      <c r="Q110" s="330">
        <f t="shared" si="17"/>
        <v>1349.4712276662299</v>
      </c>
      <c r="R110" s="279">
        <f>IF(H110&gt;0, rate1(1,$L$52,$L$51,$L$54,L110,$L$53,$L$50,P110),"")</f>
        <v>2393.8807473623829</v>
      </c>
      <c r="S110" s="325">
        <f t="shared" si="18"/>
        <v>1.1624655586671228E-2</v>
      </c>
      <c r="T110" s="325">
        <f t="shared" si="19"/>
        <v>0.3236007630154748</v>
      </c>
      <c r="U110" s="330">
        <f t="shared" si="2"/>
        <v>5.6114556400351852</v>
      </c>
      <c r="V110" s="338">
        <f t="shared" si="20"/>
        <v>5.6114556400351852</v>
      </c>
      <c r="W110" s="330">
        <f t="shared" si="21"/>
        <v>1.8945759780102378E-3</v>
      </c>
      <c r="X110" s="330">
        <f t="shared" si="22"/>
        <v>1270.4439905931285</v>
      </c>
      <c r="Y110" s="330">
        <f t="shared" si="5"/>
        <v>93.17553507148034</v>
      </c>
      <c r="Z110" s="110">
        <f>IF(H110&gt;0, rate1(1,$L$52,$L$51,$L$54,U110,$L$53,$L$50,Y110),"")</f>
        <v>2390.1991677209635</v>
      </c>
      <c r="AA110" s="338">
        <f t="shared" si="23"/>
        <v>1.0960753469280059E-2</v>
      </c>
      <c r="AB110" s="338">
        <f t="shared" si="24"/>
        <v>1.9155720914573349E-3</v>
      </c>
      <c r="AC110" s="330">
        <f t="shared" si="25"/>
        <v>0.3236007630154748</v>
      </c>
      <c r="AD110" s="330">
        <f t="shared" si="26"/>
        <v>0.24721820571286585</v>
      </c>
      <c r="AE110" s="330">
        <f t="shared" si="27"/>
        <v>-1.2235660116131241E-2</v>
      </c>
      <c r="AF110" s="330">
        <f t="shared" si="28"/>
        <v>2262.1372644878375</v>
      </c>
      <c r="AG110" s="330">
        <f t="shared" si="29"/>
        <v>2250.7071551752656</v>
      </c>
      <c r="AH110" s="330">
        <f t="shared" si="30"/>
        <v>5.6916529834352421</v>
      </c>
      <c r="AI110" s="330">
        <f t="shared" si="31"/>
        <v>135.17831386213513</v>
      </c>
      <c r="AJ110" s="330">
        <f t="shared" si="32"/>
        <v>1.3479880573876379</v>
      </c>
      <c r="AK110" s="339">
        <f t="shared" si="33"/>
        <v>2.9090451369180541</v>
      </c>
      <c r="AL110" s="44">
        <f t="shared" si="34"/>
        <v>4.0524000970579568</v>
      </c>
      <c r="BA110" s="8"/>
    </row>
    <row r="111" spans="1:53" ht="15" x14ac:dyDescent="0.15">
      <c r="A111" s="118"/>
      <c r="B111" s="330">
        <f t="shared" si="6"/>
        <v>2262.1372644878375</v>
      </c>
      <c r="C111" s="330">
        <f t="shared" si="7"/>
        <v>2250.7071551752656</v>
      </c>
      <c r="D111" s="330">
        <f t="shared" si="8"/>
        <v>5.6916529834352421</v>
      </c>
      <c r="E111" s="330">
        <f t="shared" si="3"/>
        <v>44.667865493325749</v>
      </c>
      <c r="F111" s="330">
        <f t="shared" si="9"/>
        <v>44.004995497139873</v>
      </c>
      <c r="G111" s="330">
        <f t="shared" si="10"/>
        <v>2388.4333770548978</v>
      </c>
      <c r="H111" s="315">
        <f t="shared" si="35"/>
        <v>0.08</v>
      </c>
      <c r="I111" s="330">
        <f t="shared" si="12"/>
        <v>9.1440874500574871</v>
      </c>
      <c r="J111" s="330">
        <f t="shared" si="0"/>
        <v>859</v>
      </c>
      <c r="K111" s="337">
        <f t="shared" si="13"/>
        <v>1</v>
      </c>
      <c r="L111" s="325">
        <f t="shared" si="14"/>
        <v>5.7716529834352421</v>
      </c>
      <c r="M111" s="325">
        <f t="shared" si="15"/>
        <v>5.7316529834352421</v>
      </c>
      <c r="N111" s="330">
        <f t="shared" si="16"/>
        <v>0.32442139061219422</v>
      </c>
      <c r="O111" s="330">
        <f t="shared" si="1"/>
        <v>48.491193362104092</v>
      </c>
      <c r="P111" s="334">
        <f t="shared" si="4"/>
        <v>96.295529784690217</v>
      </c>
      <c r="Q111" s="330">
        <f t="shared" si="17"/>
        <v>1515.2991483366973</v>
      </c>
      <c r="R111" s="279">
        <f>IF(H111&gt;0, rate1(1,$L$52,$L$51,$L$54,L111,$L$53,$L$50,P111),"")</f>
        <v>2398.6429549732998</v>
      </c>
      <c r="S111" s="325">
        <f t="shared" si="18"/>
        <v>1.3027764526045127E-2</v>
      </c>
      <c r="T111" s="325">
        <f t="shared" si="19"/>
        <v>0.32870366455283673</v>
      </c>
      <c r="U111" s="330">
        <f t="shared" si="2"/>
        <v>5.6916529834352421</v>
      </c>
      <c r="V111" s="338">
        <f t="shared" si="20"/>
        <v>5.6916529834352421</v>
      </c>
      <c r="W111" s="330">
        <f t="shared" si="21"/>
        <v>1.9491164436864494E-3</v>
      </c>
      <c r="X111" s="330">
        <f t="shared" si="22"/>
        <v>1431.4340568012262</v>
      </c>
      <c r="Y111" s="330">
        <f t="shared" si="5"/>
        <v>94.956167238589543</v>
      </c>
      <c r="Z111" s="110">
        <f>IF(H111&gt;0, rate1(1,$L$52,$L$51,$L$54,U111,$L$53,$L$50,Y111),"")</f>
        <v>2395.0916455460656</v>
      </c>
      <c r="AA111" s="338">
        <f t="shared" si="23"/>
        <v>1.2324983249802336E-2</v>
      </c>
      <c r="AB111" s="338">
        <f t="shared" si="24"/>
        <v>1.9734390468837981E-3</v>
      </c>
      <c r="AC111" s="330">
        <f t="shared" si="25"/>
        <v>0.32870366455283673</v>
      </c>
      <c r="AD111" s="330">
        <f t="shared" si="26"/>
        <v>0.24338031067840615</v>
      </c>
      <c r="AE111" s="330">
        <f t="shared" si="27"/>
        <v>-1.1767189895573031E-2</v>
      </c>
      <c r="AF111" s="330">
        <f t="shared" si="28"/>
        <v>2262.1329822138969</v>
      </c>
      <c r="AG111" s="330">
        <f t="shared" si="29"/>
        <v>2250.3784515107127</v>
      </c>
      <c r="AH111" s="330">
        <f t="shared" si="30"/>
        <v>5.77186107020548</v>
      </c>
      <c r="AI111" s="330">
        <f t="shared" si="31"/>
        <v>137.037346000708</v>
      </c>
      <c r="AJ111" s="330">
        <f t="shared" si="32"/>
        <v>1.386053986832279</v>
      </c>
      <c r="AK111" s="339">
        <f t="shared" si="33"/>
        <v>3.2093932152839293</v>
      </c>
      <c r="AL111" s="44">
        <f t="shared" si="34"/>
        <v>4.1685182686655304</v>
      </c>
      <c r="BA111" s="8"/>
    </row>
    <row r="112" spans="1:53" ht="15" x14ac:dyDescent="0.15">
      <c r="A112" s="118"/>
      <c r="B112" s="330">
        <f t="shared" si="6"/>
        <v>2262.1329822138969</v>
      </c>
      <c r="C112" s="330">
        <f t="shared" si="7"/>
        <v>2250.3784515107127</v>
      </c>
      <c r="D112" s="330">
        <f t="shared" si="8"/>
        <v>5.77186107020548</v>
      </c>
      <c r="E112" s="330">
        <f t="shared" si="3"/>
        <v>46.017730620498924</v>
      </c>
      <c r="F112" s="330">
        <f t="shared" si="9"/>
        <v>45.342798056912336</v>
      </c>
      <c r="G112" s="330">
        <f t="shared" si="10"/>
        <v>2565.0898242819094</v>
      </c>
      <c r="H112" s="315">
        <f t="shared" si="35"/>
        <v>0.08</v>
      </c>
      <c r="I112" s="330">
        <f t="shared" si="12"/>
        <v>9.4036245625473391</v>
      </c>
      <c r="J112" s="330">
        <f t="shared" si="0"/>
        <v>859</v>
      </c>
      <c r="K112" s="337">
        <f t="shared" si="13"/>
        <v>1</v>
      </c>
      <c r="L112" s="325">
        <f t="shared" si="14"/>
        <v>5.8518610702054801</v>
      </c>
      <c r="M112" s="325">
        <f t="shared" si="15"/>
        <v>5.81186107020548</v>
      </c>
      <c r="N112" s="330">
        <f t="shared" si="16"/>
        <v>0.32900515359115801</v>
      </c>
      <c r="O112" s="330">
        <f t="shared" si="1"/>
        <v>48.488869671974285</v>
      </c>
      <c r="P112" s="334">
        <f t="shared" si="4"/>
        <v>98.091011406338126</v>
      </c>
      <c r="Q112" s="330">
        <f t="shared" si="17"/>
        <v>1691.1835560383415</v>
      </c>
      <c r="R112" s="279">
        <f>IF(H112&gt;0, rate1(1,$L$52,$L$51,$L$54,L112,$L$53,$L$50,P112),"")</f>
        <v>2403.2396341391814</v>
      </c>
      <c r="S112" s="325">
        <f t="shared" si="18"/>
        <v>1.4512813325361657E-2</v>
      </c>
      <c r="T112" s="325">
        <f t="shared" si="19"/>
        <v>0.33385026009453339</v>
      </c>
      <c r="U112" s="330">
        <f t="shared" si="2"/>
        <v>5.77186107020548</v>
      </c>
      <c r="V112" s="338">
        <f t="shared" si="20"/>
        <v>5.77186107020548</v>
      </c>
      <c r="W112" s="330">
        <f t="shared" si="21"/>
        <v>2.0044383176802683E-3</v>
      </c>
      <c r="X112" s="330">
        <f t="shared" si="22"/>
        <v>1602.2543378400278</v>
      </c>
      <c r="Y112" s="330">
        <f t="shared" si="5"/>
        <v>96.745439574365463</v>
      </c>
      <c r="Z112" s="110">
        <f>IF(H112&gt;0, rate1(1,$L$52,$L$51,$L$54,U112,$L$53,$L$50,Y112),"")</f>
        <v>2399.8120756459252</v>
      </c>
      <c r="AA112" s="338">
        <f t="shared" si="23"/>
        <v>1.376930948213826E-2</v>
      </c>
      <c r="AB112" s="338">
        <f t="shared" si="24"/>
        <v>2.0324233842568353E-3</v>
      </c>
      <c r="AC112" s="330">
        <f t="shared" si="25"/>
        <v>0.33385026009453339</v>
      </c>
      <c r="AD112" s="330">
        <f t="shared" si="26"/>
        <v>0.23962838901891859</v>
      </c>
      <c r="AE112" s="330">
        <f t="shared" si="27"/>
        <v>-1.1325634095321209E-2</v>
      </c>
      <c r="AF112" s="330">
        <f t="shared" si="28"/>
        <v>2262.1281371073933</v>
      </c>
      <c r="AG112" s="330">
        <f t="shared" si="29"/>
        <v>2250.0446012506181</v>
      </c>
      <c r="AH112" s="330">
        <f t="shared" si="30"/>
        <v>5.8520797946996757</v>
      </c>
      <c r="AI112" s="330">
        <f t="shared" si="31"/>
        <v>138.91675859203926</v>
      </c>
      <c r="AJ112" s="330">
        <f t="shared" si="32"/>
        <v>1.4246419753300676</v>
      </c>
      <c r="AK112" s="339">
        <f t="shared" si="33"/>
        <v>3.5366977863750408</v>
      </c>
      <c r="AL112" s="44">
        <f t="shared" si="34"/>
        <v>4.2862333488801383</v>
      </c>
      <c r="BA112" s="8"/>
    </row>
    <row r="113" spans="1:53" ht="15" x14ac:dyDescent="0.15">
      <c r="A113" s="118"/>
      <c r="B113" s="330">
        <f t="shared" si="6"/>
        <v>2262.1281371073933</v>
      </c>
      <c r="C113" s="330">
        <f t="shared" si="7"/>
        <v>2250.0446012506181</v>
      </c>
      <c r="D113" s="330">
        <f t="shared" si="8"/>
        <v>5.8520797946996757</v>
      </c>
      <c r="E113" s="330">
        <f t="shared" si="3"/>
        <v>47.39182598180787</v>
      </c>
      <c r="F113" s="330">
        <f t="shared" si="9"/>
        <v>46.704778301153397</v>
      </c>
      <c r="G113" s="330">
        <f t="shared" si="10"/>
        <v>2752.3024946932246</v>
      </c>
      <c r="H113" s="315">
        <f t="shared" si="35"/>
        <v>0.08</v>
      </c>
      <c r="I113" s="330">
        <f t="shared" si="12"/>
        <v>9.6668286854201142</v>
      </c>
      <c r="J113" s="330">
        <f t="shared" si="0"/>
        <v>859</v>
      </c>
      <c r="K113" s="337">
        <f t="shared" si="13"/>
        <v>1</v>
      </c>
      <c r="L113" s="325">
        <f t="shared" si="14"/>
        <v>5.9320797946996757</v>
      </c>
      <c r="M113" s="325">
        <f t="shared" si="15"/>
        <v>5.8920797946996757</v>
      </c>
      <c r="N113" s="330">
        <f t="shared" si="16"/>
        <v>0.33359029880675806</v>
      </c>
      <c r="O113" s="330">
        <f t="shared" si="1"/>
        <v>48.486224444481849</v>
      </c>
      <c r="P113" s="334">
        <f t="shared" si="4"/>
        <v>99.89500043898822</v>
      </c>
      <c r="Q113" s="330">
        <f t="shared" si="17"/>
        <v>1877.5908621373765</v>
      </c>
      <c r="R113" s="279">
        <f>IF(H113&gt;0, rate1(1,$L$52,$L$51,$L$54,L113,$L$53,$L$50,P113),"")</f>
        <v>2407.6789356056847</v>
      </c>
      <c r="S113" s="325">
        <f t="shared" si="18"/>
        <v>1.6083628094262215E-2</v>
      </c>
      <c r="T113" s="325">
        <f t="shared" si="19"/>
        <v>0.33904334588988527</v>
      </c>
      <c r="U113" s="330">
        <f t="shared" si="2"/>
        <v>5.8520797946996757</v>
      </c>
      <c r="V113" s="338">
        <f t="shared" si="20"/>
        <v>5.8520797946996757</v>
      </c>
      <c r="W113" s="330">
        <f t="shared" si="21"/>
        <v>2.0605418366734796E-3</v>
      </c>
      <c r="X113" s="330">
        <f t="shared" si="22"/>
        <v>1783.3637556221674</v>
      </c>
      <c r="Y113" s="330">
        <f t="shared" si="5"/>
        <v>98.543275118204605</v>
      </c>
      <c r="Z113" s="110">
        <f>IF(H113&gt;0, rate1(1,$L$52,$L$51,$L$54,U113,$L$53,$L$50,Y113),"")</f>
        <v>2404.3690286125752</v>
      </c>
      <c r="AA113" s="338">
        <f t="shared" si="23"/>
        <v>1.5297499349130553E-2</v>
      </c>
      <c r="AB113" s="338">
        <f t="shared" si="24"/>
        <v>2.0925526596220698E-3</v>
      </c>
      <c r="AC113" s="330">
        <f t="shared" si="25"/>
        <v>0.33904334588988527</v>
      </c>
      <c r="AD113" s="330">
        <f t="shared" si="26"/>
        <v>0.23595803005667143</v>
      </c>
      <c r="AE113" s="330">
        <f t="shared" si="27"/>
        <v>-1.0909180677612637E-2</v>
      </c>
      <c r="AF113" s="330">
        <f t="shared" si="28"/>
        <v>2262.1226840603103</v>
      </c>
      <c r="AG113" s="330">
        <f t="shared" si="29"/>
        <v>2249.7055579047283</v>
      </c>
      <c r="AH113" s="330">
        <f t="shared" si="30"/>
        <v>5.9323090555603812</v>
      </c>
      <c r="AI113" s="330">
        <f t="shared" si="31"/>
        <v>140.81750721659003</v>
      </c>
      <c r="AJ113" s="330">
        <f t="shared" si="32"/>
        <v>1.4637579495568982</v>
      </c>
      <c r="AK113" s="339">
        <f t="shared" si="33"/>
        <v>3.8930317502617071</v>
      </c>
      <c r="AL113" s="44">
        <f t="shared" si="34"/>
        <v>4.4055628445107002</v>
      </c>
      <c r="BA113" s="8"/>
    </row>
    <row r="114" spans="1:53" ht="15" x14ac:dyDescent="0.15">
      <c r="A114" s="118"/>
      <c r="B114" s="330">
        <f t="shared" si="6"/>
        <v>2262.1226840603103</v>
      </c>
      <c r="C114" s="330">
        <f t="shared" si="7"/>
        <v>2249.7055579047283</v>
      </c>
      <c r="D114" s="330">
        <f t="shared" si="8"/>
        <v>5.9323090555603812</v>
      </c>
      <c r="E114" s="330">
        <f t="shared" si="3"/>
        <v>48.790260953586596</v>
      </c>
      <c r="F114" s="330">
        <f t="shared" si="9"/>
        <v>48.091043467697233</v>
      </c>
      <c r="G114" s="330">
        <f t="shared" si="10"/>
        <v>2950.5540676323076</v>
      </c>
      <c r="H114" s="315">
        <f t="shared" si="35"/>
        <v>0.08</v>
      </c>
      <c r="I114" s="330">
        <f t="shared" si="12"/>
        <v>9.9337009244656667</v>
      </c>
      <c r="J114" s="330">
        <f t="shared" si="0"/>
        <v>859</v>
      </c>
      <c r="K114" s="337">
        <f t="shared" si="13"/>
        <v>1</v>
      </c>
      <c r="L114" s="325">
        <f t="shared" si="14"/>
        <v>6.0123090555603813</v>
      </c>
      <c r="M114" s="325">
        <f t="shared" si="15"/>
        <v>5.9723090555603813</v>
      </c>
      <c r="N114" s="330">
        <f t="shared" si="16"/>
        <v>0.33817682077220823</v>
      </c>
      <c r="O114" s="330">
        <f t="shared" si="1"/>
        <v>48.48323154652509</v>
      </c>
      <c r="P114" s="334">
        <f t="shared" si="4"/>
        <v>101.70742294270363</v>
      </c>
      <c r="Q114" s="330">
        <f t="shared" si="17"/>
        <v>2075.0028587447259</v>
      </c>
      <c r="R114" s="279">
        <f>IF(H114&gt;0, rate1(1,$L$52,$L$51,$L$54,L114,$L$53,$L$50,P114),"")</f>
        <v>2411.9684932735431</v>
      </c>
      <c r="S114" s="325">
        <f t="shared" si="18"/>
        <v>1.7744162653293087E-2</v>
      </c>
      <c r="T114" s="325">
        <f t="shared" si="19"/>
        <v>0.34428588552418232</v>
      </c>
      <c r="U114" s="330">
        <f t="shared" si="2"/>
        <v>5.9323090555603812</v>
      </c>
      <c r="V114" s="338">
        <f t="shared" si="20"/>
        <v>5.9323090555603812</v>
      </c>
      <c r="W114" s="330">
        <f t="shared" si="21"/>
        <v>2.1174272363779778E-3</v>
      </c>
      <c r="X114" s="330">
        <f t="shared" si="22"/>
        <v>1975.2364345707806</v>
      </c>
      <c r="Y114" s="330">
        <f t="shared" si="5"/>
        <v>100.34959868613025</v>
      </c>
      <c r="Z114" s="110">
        <f>IF(H114&gt;0, rate1(1,$L$52,$L$51,$L$54,U114,$L$53,$L$50,Y114),"")</f>
        <v>2408.7705252696123</v>
      </c>
      <c r="AA114" s="338">
        <f t="shared" si="23"/>
        <v>1.6913445971134124E-2</v>
      </c>
      <c r="AB114" s="338">
        <f t="shared" si="24"/>
        <v>2.1538563697167654E-3</v>
      </c>
      <c r="AC114" s="330">
        <f t="shared" si="25"/>
        <v>0.34428588552418232</v>
      </c>
      <c r="AD114" s="330">
        <f t="shared" si="26"/>
        <v>0.23236502965609049</v>
      </c>
      <c r="AE114" s="330">
        <f t="shared" si="27"/>
        <v>-1.0516161859915347E-2</v>
      </c>
      <c r="AF114" s="330">
        <f t="shared" si="28"/>
        <v>2262.1165749955585</v>
      </c>
      <c r="AG114" s="330">
        <f t="shared" si="29"/>
        <v>2249.3612720192041</v>
      </c>
      <c r="AH114" s="330">
        <f t="shared" si="30"/>
        <v>6.0125487554908768</v>
      </c>
      <c r="AI114" s="330">
        <f t="shared" si="31"/>
        <v>142.74062305719207</v>
      </c>
      <c r="AJ114" s="330">
        <f t="shared" si="32"/>
        <v>1.5034081226283404</v>
      </c>
      <c r="AK114" s="339">
        <f t="shared" si="33"/>
        <v>4.2806041266704087</v>
      </c>
      <c r="AL114" s="44">
        <f t="shared" si="34"/>
        <v>4.5265250832097514</v>
      </c>
      <c r="BA114" s="8"/>
    </row>
    <row r="115" spans="1:53" ht="15" x14ac:dyDescent="0.15">
      <c r="A115" s="118"/>
      <c r="B115" s="330">
        <f t="shared" si="6"/>
        <v>2262.1165749955585</v>
      </c>
      <c r="C115" s="330">
        <f t="shared" si="7"/>
        <v>2249.3612720192041</v>
      </c>
      <c r="D115" s="330">
        <f t="shared" si="8"/>
        <v>6.0125487554908768</v>
      </c>
      <c r="E115" s="330">
        <f t="shared" si="3"/>
        <v>50.213149694231433</v>
      </c>
      <c r="F115" s="330">
        <f t="shared" si="9"/>
        <v>49.501705323909015</v>
      </c>
      <c r="G115" s="330">
        <f t="shared" si="10"/>
        <v>3160.3429615850159</v>
      </c>
      <c r="H115" s="315">
        <f t="shared" si="35"/>
        <v>0.08</v>
      </c>
      <c r="I115" s="330">
        <f t="shared" si="12"/>
        <v>10.204242381083532</v>
      </c>
      <c r="J115" s="330">
        <f t="shared" si="0"/>
        <v>859</v>
      </c>
      <c r="K115" s="337">
        <f t="shared" si="13"/>
        <v>1</v>
      </c>
      <c r="L115" s="325">
        <f t="shared" si="14"/>
        <v>6.0925487554908768</v>
      </c>
      <c r="M115" s="325">
        <f t="shared" si="15"/>
        <v>6.0525487554908768</v>
      </c>
      <c r="N115" s="330">
        <f t="shared" si="16"/>
        <v>0.34276471422901977</v>
      </c>
      <c r="O115" s="330">
        <f t="shared" si="1"/>
        <v>48.479863114177824</v>
      </c>
      <c r="P115" s="334">
        <f t="shared" si="4"/>
        <v>103.52820664626005</v>
      </c>
      <c r="Q115" s="330">
        <f t="shared" si="17"/>
        <v>2283.9170913030516</v>
      </c>
      <c r="R115" s="279">
        <f>IF(H115&gt;0, rate1(1,$L$52,$L$51,$L$54,L115,$L$53,$L$50,P115),"")</f>
        <v>2416.1154641238454</v>
      </c>
      <c r="S115" s="325">
        <f t="shared" si="18"/>
        <v>1.9498502773194513E-2</v>
      </c>
      <c r="T115" s="325">
        <f t="shared" si="19"/>
        <v>0.34958102073120334</v>
      </c>
      <c r="U115" s="330">
        <f t="shared" si="2"/>
        <v>6.0125487554908768</v>
      </c>
      <c r="V115" s="338">
        <f t="shared" si="20"/>
        <v>6.0125487554908768</v>
      </c>
      <c r="W115" s="330">
        <f t="shared" si="21"/>
        <v>2.1750947515499774E-3</v>
      </c>
      <c r="X115" s="330">
        <f t="shared" si="22"/>
        <v>2178.3620672526627</v>
      </c>
      <c r="Y115" s="330">
        <f t="shared" si="5"/>
        <v>102.16433680657502</v>
      </c>
      <c r="Z115" s="110">
        <f>IF(H115&gt;0, rate1(1,$L$52,$L$51,$L$54,U115,$L$53,$L$50,Y115),"")</f>
        <v>2413.0240796292223</v>
      </c>
      <c r="AA115" s="338">
        <f t="shared" si="23"/>
        <v>1.8621172581386698E-2</v>
      </c>
      <c r="AB115" s="338">
        <f t="shared" si="24"/>
        <v>2.2163660869587696E-3</v>
      </c>
      <c r="AC115" s="330">
        <f t="shared" si="25"/>
        <v>0.34958102073120334</v>
      </c>
      <c r="AD115" s="330">
        <f t="shared" si="26"/>
        <v>0.22884537562327467</v>
      </c>
      <c r="AE115" s="330">
        <f t="shared" si="27"/>
        <v>-1.0145040788327689E-2</v>
      </c>
      <c r="AF115" s="330">
        <f t="shared" si="28"/>
        <v>2262.1097586890564</v>
      </c>
      <c r="AG115" s="330">
        <f t="shared" si="29"/>
        <v>2249.0116909984727</v>
      </c>
      <c r="AH115" s="330">
        <f t="shared" si="30"/>
        <v>6.0927988010430063</v>
      </c>
      <c r="AI115" s="330">
        <f t="shared" si="31"/>
        <v>144.68721628664866</v>
      </c>
      <c r="AJ115" s="330">
        <f t="shared" si="32"/>
        <v>1.5435990160412985</v>
      </c>
      <c r="AK115" s="339">
        <f t="shared" si="33"/>
        <v>4.7017680526481769</v>
      </c>
      <c r="AL115" s="44">
        <f t="shared" si="34"/>
        <v>4.6491392784158796</v>
      </c>
      <c r="BA115" s="8"/>
    </row>
    <row r="116" spans="1:53" ht="15" x14ac:dyDescent="0.15">
      <c r="A116" s="118"/>
      <c r="B116" s="330">
        <f t="shared" si="6"/>
        <v>2262.1097586890564</v>
      </c>
      <c r="C116" s="330">
        <f t="shared" si="7"/>
        <v>2249.0116909984727</v>
      </c>
      <c r="D116" s="330">
        <f t="shared" si="8"/>
        <v>6.0927988010430063</v>
      </c>
      <c r="E116" s="330">
        <f t="shared" si="3"/>
        <v>51.660611666116438</v>
      </c>
      <c r="F116" s="330">
        <f t="shared" si="9"/>
        <v>50.936880680173935</v>
      </c>
      <c r="G116" s="330">
        <f t="shared" si="10"/>
        <v>3382.1837181439969</v>
      </c>
      <c r="H116" s="315">
        <f t="shared" si="35"/>
        <v>0.08</v>
      </c>
      <c r="I116" s="330">
        <f t="shared" si="12"/>
        <v>10.478454152467021</v>
      </c>
      <c r="J116" s="330">
        <f t="shared" si="0"/>
        <v>859</v>
      </c>
      <c r="K116" s="337">
        <f t="shared" si="13"/>
        <v>1</v>
      </c>
      <c r="L116" s="325">
        <f t="shared" si="14"/>
        <v>6.1727988010430064</v>
      </c>
      <c r="M116" s="325">
        <f t="shared" si="15"/>
        <v>6.1327988010430063</v>
      </c>
      <c r="N116" s="330">
        <f t="shared" si="16"/>
        <v>0.34735397413511393</v>
      </c>
      <c r="O116" s="330">
        <f t="shared" si="1"/>
        <v>48.476089449470969</v>
      </c>
      <c r="P116" s="334">
        <f t="shared" si="4"/>
        <v>105.35728088817294</v>
      </c>
      <c r="Q116" s="330">
        <f t="shared" si="17"/>
        <v>2504.8472462333125</v>
      </c>
      <c r="R116" s="279">
        <f>IF(H116&gt;0, rate1(1,$L$52,$L$51,$L$54,L116,$L$53,$L$50,P116),"")</f>
        <v>2420.1265645203521</v>
      </c>
      <c r="S116" s="325">
        <f t="shared" si="18"/>
        <v>2.1350870647505741E-2</v>
      </c>
      <c r="T116" s="325">
        <f t="shared" si="19"/>
        <v>0.35493208313068697</v>
      </c>
      <c r="U116" s="330">
        <f t="shared" si="2"/>
        <v>6.0927988010430063</v>
      </c>
      <c r="V116" s="338">
        <f t="shared" si="20"/>
        <v>6.0927988010430063</v>
      </c>
      <c r="W116" s="330">
        <f t="shared" si="21"/>
        <v>2.2335446160752781E-3</v>
      </c>
      <c r="X116" s="330">
        <f t="shared" si="22"/>
        <v>2393.2462944717586</v>
      </c>
      <c r="Y116" s="330">
        <f t="shared" si="5"/>
        <v>103.98741765932732</v>
      </c>
      <c r="Z116" s="110">
        <f>IF(H116&gt;0, rate1(1,$L$52,$L$51,$L$54,U116,$L$53,$L$50,Y116),"")</f>
        <v>2417.1367379067101</v>
      </c>
      <c r="AA116" s="338">
        <f t="shared" si="23"/>
        <v>2.0424836925349694E-2</v>
      </c>
      <c r="AB116" s="338">
        <f t="shared" si="24"/>
        <v>2.2801156054883219E-3</v>
      </c>
      <c r="AC116" s="330">
        <f t="shared" si="25"/>
        <v>0.35493208313068697</v>
      </c>
      <c r="AD116" s="330">
        <f t="shared" si="26"/>
        <v>0.22539523419342111</v>
      </c>
      <c r="AE116" s="330">
        <f t="shared" si="27"/>
        <v>-9.7943995958091074E-3</v>
      </c>
      <c r="AF116" s="330">
        <f t="shared" si="28"/>
        <v>2262.102180580061</v>
      </c>
      <c r="AG116" s="330">
        <f t="shared" si="29"/>
        <v>2248.6567589153419</v>
      </c>
      <c r="AH116" s="330">
        <f t="shared" si="30"/>
        <v>6.173059102418005</v>
      </c>
      <c r="AI116" s="330">
        <f t="shared" si="31"/>
        <v>146.65847990517446</v>
      </c>
      <c r="AJ116" s="330">
        <f t="shared" si="32"/>
        <v>1.5843374826816248</v>
      </c>
      <c r="AK116" s="339">
        <f t="shared" si="33"/>
        <v>5.1590292782710154</v>
      </c>
      <c r="AL116" s="44">
        <f t="shared" si="34"/>
        <v>4.7734255972061108</v>
      </c>
      <c r="BA116" s="8"/>
    </row>
    <row r="117" spans="1:53" ht="15" x14ac:dyDescent="0.15">
      <c r="A117" s="118"/>
      <c r="B117" s="330">
        <f t="shared" si="6"/>
        <v>2262.102180580061</v>
      </c>
      <c r="C117" s="330">
        <f t="shared" si="7"/>
        <v>2248.6567589153419</v>
      </c>
      <c r="D117" s="330">
        <f t="shared" si="8"/>
        <v>6.173059102418005</v>
      </c>
      <c r="E117" s="330">
        <f t="shared" si="3"/>
        <v>53.132772176455958</v>
      </c>
      <c r="F117" s="330">
        <f t="shared" si="9"/>
        <v>52.396691921286198</v>
      </c>
      <c r="G117" s="330">
        <f t="shared" si="10"/>
        <v>3616.6074019911125</v>
      </c>
      <c r="H117" s="315">
        <f t="shared" si="35"/>
        <v>0.08</v>
      </c>
      <c r="I117" s="330">
        <f t="shared" si="12"/>
        <v>10.756337331775285</v>
      </c>
      <c r="J117" s="330">
        <f t="shared" si="0"/>
        <v>859</v>
      </c>
      <c r="K117" s="337">
        <f t="shared" si="13"/>
        <v>1</v>
      </c>
      <c r="L117" s="325">
        <f t="shared" si="14"/>
        <v>6.2530591024180051</v>
      </c>
      <c r="M117" s="325">
        <f t="shared" si="15"/>
        <v>6.2130591024180051</v>
      </c>
      <c r="N117" s="330">
        <f t="shared" si="16"/>
        <v>0.35194459565358827</v>
      </c>
      <c r="O117" s="330">
        <f t="shared" si="1"/>
        <v>48.471878910489508</v>
      </c>
      <c r="P117" s="334">
        <f t="shared" si="4"/>
        <v>107.19457656053191</v>
      </c>
      <c r="Q117" s="330">
        <f t="shared" si="17"/>
        <v>2738.3235549349729</v>
      </c>
      <c r="R117" s="279">
        <f>IF(H117&gt;0, rate1(1,$L$52,$L$51,$L$54,L117,$L$53,$L$50,P117),"")</f>
        <v>2424.0081032651919</v>
      </c>
      <c r="S117" s="325">
        <f t="shared" si="18"/>
        <v>2.3305629625764879E-2</v>
      </c>
      <c r="T117" s="325">
        <f t="shared" si="19"/>
        <v>0.3603426069904912</v>
      </c>
      <c r="U117" s="330">
        <f t="shared" si="2"/>
        <v>6.173059102418005</v>
      </c>
      <c r="V117" s="338">
        <f t="shared" si="20"/>
        <v>6.173059102418005</v>
      </c>
      <c r="W117" s="330">
        <f t="shared" si="21"/>
        <v>2.2927770629621591E-3</v>
      </c>
      <c r="X117" s="330">
        <f t="shared" si="22"/>
        <v>2620.4111010645379</v>
      </c>
      <c r="Y117" s="330">
        <f t="shared" si="5"/>
        <v>105.81877101740977</v>
      </c>
      <c r="Z117" s="110">
        <f>IF(H117&gt;0, rate1(1,$L$52,$L$51,$L$54,U117,$L$53,$L$50,Y117),"")</f>
        <v>2421.1151140066781</v>
      </c>
      <c r="AA117" s="338">
        <f t="shared" si="23"/>
        <v>2.2328735910858422E-2</v>
      </c>
      <c r="AB117" s="338">
        <f t="shared" si="24"/>
        <v>2.3451410992408072E-3</v>
      </c>
      <c r="AC117" s="330">
        <f t="shared" si="25"/>
        <v>0.3603426069904912</v>
      </c>
      <c r="AD117" s="330">
        <f t="shared" si="26"/>
        <v>0.22201093750235054</v>
      </c>
      <c r="AE117" s="330">
        <f t="shared" si="27"/>
        <v>-9.462928684075821E-3</v>
      </c>
      <c r="AF117" s="330">
        <f t="shared" si="28"/>
        <v>2262.0937825687242</v>
      </c>
      <c r="AG117" s="330">
        <f t="shared" si="29"/>
        <v>2248.2964163083516</v>
      </c>
      <c r="AH117" s="330">
        <f t="shared" si="30"/>
        <v>6.253329573280495</v>
      </c>
      <c r="AI117" s="330">
        <f t="shared" si="31"/>
        <v>148.65569405692241</v>
      </c>
      <c r="AJ117" s="330">
        <f t="shared" si="32"/>
        <v>1.6256307310307698</v>
      </c>
      <c r="AK117" s="339">
        <f t="shared" si="33"/>
        <v>5.6550552011340454</v>
      </c>
      <c r="AL117" s="44">
        <f t="shared" si="34"/>
        <v>4.8994052314446552</v>
      </c>
      <c r="BA117" s="8"/>
    </row>
    <row r="118" spans="1:53" ht="15" x14ac:dyDescent="0.15">
      <c r="A118" s="118"/>
      <c r="B118" s="330">
        <f t="shared" si="6"/>
        <v>2262.0937825687242</v>
      </c>
      <c r="C118" s="330">
        <f t="shared" si="7"/>
        <v>2248.2964163083516</v>
      </c>
      <c r="D118" s="330">
        <f t="shared" si="8"/>
        <v>6.253329573280495</v>
      </c>
      <c r="E118" s="330">
        <f t="shared" si="3"/>
        <v>54.629762939473721</v>
      </c>
      <c r="F118" s="330">
        <f t="shared" si="9"/>
        <v>53.88126755796484</v>
      </c>
      <c r="G118" s="330">
        <f t="shared" si="10"/>
        <v>3864.1620182805445</v>
      </c>
      <c r="H118" s="315">
        <f t="shared" si="35"/>
        <v>0.08</v>
      </c>
      <c r="I118" s="330">
        <f t="shared" si="12"/>
        <v>11.037893008298125</v>
      </c>
      <c r="J118" s="330">
        <f t="shared" si="0"/>
        <v>859</v>
      </c>
      <c r="K118" s="337">
        <f t="shared" si="13"/>
        <v>1</v>
      </c>
      <c r="L118" s="325">
        <f t="shared" si="14"/>
        <v>6.3333295732804951</v>
      </c>
      <c r="M118" s="325">
        <f t="shared" si="15"/>
        <v>6.293329573280495</v>
      </c>
      <c r="N118" s="330">
        <f t="shared" si="16"/>
        <v>0.35653657414225393</v>
      </c>
      <c r="O118" s="330">
        <f t="shared" si="1"/>
        <v>48.4671977942103</v>
      </c>
      <c r="P118" s="334">
        <f t="shared" si="4"/>
        <v>109.04002605550129</v>
      </c>
      <c r="Q118" s="330">
        <f t="shared" si="17"/>
        <v>2984.8932155590933</v>
      </c>
      <c r="R118" s="279">
        <f>IF(H118&gt;0, rate1(1,$L$52,$L$51,$L$54,L118,$L$53,$L$50,P118),"")</f>
        <v>2427.7660117404926</v>
      </c>
      <c r="S118" s="325">
        <f t="shared" si="18"/>
        <v>2.536728923693924E-2</v>
      </c>
      <c r="T118" s="325">
        <f t="shared" si="19"/>
        <v>0.36581634312592876</v>
      </c>
      <c r="U118" s="330">
        <f t="shared" si="2"/>
        <v>6.253329573280495</v>
      </c>
      <c r="V118" s="338">
        <f t="shared" si="20"/>
        <v>6.253329573280495</v>
      </c>
      <c r="W118" s="330">
        <f t="shared" si="21"/>
        <v>2.3527923244017757E-3</v>
      </c>
      <c r="X118" s="330">
        <f t="shared" si="22"/>
        <v>2860.3952287556281</v>
      </c>
      <c r="Y118" s="330">
        <f t="shared" si="5"/>
        <v>107.65832819173886</v>
      </c>
      <c r="Z118" s="110">
        <f>IF(H118&gt;0, rate1(1,$L$52,$L$51,$L$54,U118,$L$53,$L$50,Y118),"")</f>
        <v>2424.9654218462961</v>
      </c>
      <c r="AA118" s="338">
        <f t="shared" si="23"/>
        <v>2.4337310538140637E-2</v>
      </c>
      <c r="AB118" s="338">
        <f t="shared" si="24"/>
        <v>2.4114812934985671E-3</v>
      </c>
      <c r="AC118" s="330">
        <f t="shared" si="25"/>
        <v>0.36581634312592876</v>
      </c>
      <c r="AD118" s="330">
        <f t="shared" si="26"/>
        <v>0.2186889719480378</v>
      </c>
      <c r="AE118" s="330">
        <f t="shared" si="27"/>
        <v>-9.1494170905148439E-3</v>
      </c>
      <c r="AF118" s="330">
        <f t="shared" si="28"/>
        <v>2262.0845027997407</v>
      </c>
      <c r="AG118" s="330">
        <f t="shared" si="29"/>
        <v>2247.9305999652256</v>
      </c>
      <c r="AH118" s="330">
        <f t="shared" si="30"/>
        <v>6.3336101305840806</v>
      </c>
      <c r="AI118" s="330">
        <f t="shared" si="31"/>
        <v>150.68023086115738</v>
      </c>
      <c r="AJ118" s="330">
        <f t="shared" si="32"/>
        <v>1.6674863507144246</v>
      </c>
      <c r="AK118" s="339">
        <f t="shared" si="33"/>
        <v>6.1926844846084368</v>
      </c>
      <c r="AL118" s="44">
        <f t="shared" si="34"/>
        <v>5.0271004726395514</v>
      </c>
      <c r="BA118" s="8"/>
    </row>
    <row r="119" spans="1:53" ht="15" x14ac:dyDescent="0.15">
      <c r="A119" s="118"/>
      <c r="B119" s="330">
        <f t="shared" si="6"/>
        <v>2262.0845027997407</v>
      </c>
      <c r="C119" s="330">
        <f t="shared" si="7"/>
        <v>2247.9305999652256</v>
      </c>
      <c r="D119" s="330">
        <f t="shared" si="8"/>
        <v>6.3336101305840806</v>
      </c>
      <c r="E119" s="330">
        <f t="shared" si="3"/>
        <v>56.151722662469624</v>
      </c>
      <c r="F119" s="330">
        <f t="shared" si="9"/>
        <v>55.390742800971672</v>
      </c>
      <c r="G119" s="330">
        <f t="shared" si="10"/>
        <v>4125.4129489311908</v>
      </c>
      <c r="H119" s="315">
        <f t="shared" si="35"/>
        <v>0.08</v>
      </c>
      <c r="I119" s="330">
        <f t="shared" si="12"/>
        <v>11.323122267612053</v>
      </c>
      <c r="J119" s="330">
        <f t="shared" si="0"/>
        <v>859</v>
      </c>
      <c r="K119" s="337">
        <f t="shared" si="13"/>
        <v>1</v>
      </c>
      <c r="L119" s="325">
        <f t="shared" si="14"/>
        <v>6.4136101305840807</v>
      </c>
      <c r="M119" s="325">
        <f t="shared" si="15"/>
        <v>6.3736101305840807</v>
      </c>
      <c r="N119" s="330">
        <f t="shared" si="16"/>
        <v>0.36112990514380527</v>
      </c>
      <c r="O119" s="330">
        <f t="shared" si="1"/>
        <v>48.462010211449808</v>
      </c>
      <c r="P119" s="334">
        <f t="shared" si="4"/>
        <v>110.89356321431437</v>
      </c>
      <c r="Q119" s="330">
        <f t="shared" si="17"/>
        <v>3245.1208341023712</v>
      </c>
      <c r="R119" s="279">
        <f>IF(H119&gt;0, rate1(1,$L$52,$L$51,$L$54,L119,$L$53,$L$50,P119),"")</f>
        <v>2431.4058714301468</v>
      </c>
      <c r="S119" s="325">
        <f t="shared" si="18"/>
        <v>2.7540510535344766E-2</v>
      </c>
      <c r="T119" s="325">
        <f t="shared" si="19"/>
        <v>0.37135727406250046</v>
      </c>
      <c r="U119" s="330">
        <f t="shared" si="2"/>
        <v>6.3336101305840806</v>
      </c>
      <c r="V119" s="338">
        <f t="shared" si="20"/>
        <v>6.3336101305840806</v>
      </c>
      <c r="W119" s="330">
        <f t="shared" si="21"/>
        <v>2.4135906317752642E-3</v>
      </c>
      <c r="X119" s="330">
        <f t="shared" si="22"/>
        <v>3113.7546075556197</v>
      </c>
      <c r="Y119" s="330">
        <f t="shared" si="5"/>
        <v>109.50602197838582</v>
      </c>
      <c r="Z119" s="110">
        <f>IF(H119&gt;0, rate1(1,$L$52,$L$51,$L$54,U119,$L$53,$L$50,Y119),"")</f>
        <v>2428.6935048384707</v>
      </c>
      <c r="AA119" s="338">
        <f t="shared" si="23"/>
        <v>2.6455151141277163E-2</v>
      </c>
      <c r="AB119" s="338">
        <f t="shared" si="24"/>
        <v>2.4791776512450279E-3</v>
      </c>
      <c r="AC119" s="330">
        <f t="shared" si="25"/>
        <v>0.37135727406250046</v>
      </c>
      <c r="AD119" s="330">
        <f t="shared" si="26"/>
        <v>0.21542596735707345</v>
      </c>
      <c r="AE119" s="330">
        <f t="shared" si="27"/>
        <v>-8.8527438174182214E-3</v>
      </c>
      <c r="AF119" s="330">
        <f t="shared" si="28"/>
        <v>2262.0742754308221</v>
      </c>
      <c r="AG119" s="330">
        <f t="shared" si="29"/>
        <v>2247.559242691163</v>
      </c>
      <c r="AH119" s="330">
        <f t="shared" si="30"/>
        <v>6.4139006944074488</v>
      </c>
      <c r="AI119" s="330">
        <f t="shared" si="31"/>
        <v>152.7335598001452</v>
      </c>
      <c r="AJ119" s="330">
        <f t="shared" si="32"/>
        <v>1.7099123395477982</v>
      </c>
      <c r="AK119" s="339">
        <f t="shared" si="33"/>
        <v>6.7749373096078651</v>
      </c>
      <c r="AL119" s="44">
        <f t="shared" si="34"/>
        <v>5.1565347909492854</v>
      </c>
      <c r="BA119" s="8"/>
    </row>
    <row r="120" spans="1:53" ht="15" x14ac:dyDescent="0.15">
      <c r="A120" s="118"/>
      <c r="B120" s="330">
        <f t="shared" si="6"/>
        <v>2262.0742754308221</v>
      </c>
      <c r="C120" s="330">
        <f t="shared" si="7"/>
        <v>2247.559242691163</v>
      </c>
      <c r="D120" s="330">
        <f t="shared" si="8"/>
        <v>6.4139006944074488</v>
      </c>
      <c r="E120" s="330">
        <f t="shared" si="3"/>
        <v>57.698797658669022</v>
      </c>
      <c r="F120" s="330">
        <f t="shared" si="9"/>
        <v>56.925260160569323</v>
      </c>
      <c r="G120" s="330">
        <f t="shared" si="10"/>
        <v>4400.9434094801527</v>
      </c>
      <c r="H120" s="315">
        <f t="shared" si="35"/>
        <v>0.08</v>
      </c>
      <c r="I120" s="330">
        <f t="shared" si="12"/>
        <v>11.612026191727274</v>
      </c>
      <c r="J120" s="330">
        <f t="shared" si="0"/>
        <v>859</v>
      </c>
      <c r="K120" s="337">
        <f t="shared" si="13"/>
        <v>1</v>
      </c>
      <c r="L120" s="325">
        <f t="shared" si="14"/>
        <v>6.4939006944074489</v>
      </c>
      <c r="M120" s="325">
        <f t="shared" si="15"/>
        <v>6.4539006944074488</v>
      </c>
      <c r="N120" s="330">
        <f t="shared" si="16"/>
        <v>0.365724584376661</v>
      </c>
      <c r="O120" s="330">
        <f t="shared" si="1"/>
        <v>48.456277953219868</v>
      </c>
      <c r="P120" s="334">
        <f t="shared" si="4"/>
        <v>112.75512327861095</v>
      </c>
      <c r="Q120" s="330">
        <f t="shared" si="17"/>
        <v>3519.5888865199531</v>
      </c>
      <c r="R120" s="279">
        <f>IF(H120&gt;0, rate1(1,$L$52,$L$51,$L$54,L120,$L$53,$L$50,P120),"")</f>
        <v>2434.9329390825633</v>
      </c>
      <c r="S120" s="325">
        <f t="shared" si="18"/>
        <v>2.9830111804374972E-2</v>
      </c>
      <c r="T120" s="325">
        <f t="shared" si="19"/>
        <v>0.37696963060444555</v>
      </c>
      <c r="U120" s="330">
        <f t="shared" si="2"/>
        <v>6.4139006944074488</v>
      </c>
      <c r="V120" s="338">
        <f t="shared" si="20"/>
        <v>6.4139006944074488</v>
      </c>
      <c r="W120" s="330">
        <f t="shared" si="21"/>
        <v>2.4751722157638767E-3</v>
      </c>
      <c r="X120" s="330">
        <f t="shared" si="22"/>
        <v>3381.0628073237212</v>
      </c>
      <c r="Y120" s="330">
        <f t="shared" si="5"/>
        <v>111.36178660828035</v>
      </c>
      <c r="Z120" s="110">
        <f>IF(H120&gt;0, rate1(1,$L$52,$L$51,$L$54,U120,$L$53,$L$50,Y120),"")</f>
        <v>2432.304862820753</v>
      </c>
      <c r="AA120" s="338">
        <f t="shared" si="23"/>
        <v>2.8687002975601054E-2</v>
      </c>
      <c r="AB120" s="338">
        <f t="shared" si="24"/>
        <v>2.5482745761114338E-3</v>
      </c>
      <c r="AC120" s="330">
        <f t="shared" si="25"/>
        <v>0.37696963060444555</v>
      </c>
      <c r="AD120" s="330">
        <f t="shared" si="26"/>
        <v>0.21221868687863624</v>
      </c>
      <c r="AE120" s="330">
        <f t="shared" si="27"/>
        <v>-8.5718700167934248E-3</v>
      </c>
      <c r="AF120" s="330">
        <f t="shared" si="28"/>
        <v>2262.0630303845942</v>
      </c>
      <c r="AG120" s="330">
        <f t="shared" si="29"/>
        <v>2247.1822730605586</v>
      </c>
      <c r="AH120" s="330">
        <f t="shared" si="30"/>
        <v>6.4942011878008374</v>
      </c>
      <c r="AI120" s="330">
        <f t="shared" si="31"/>
        <v>154.81725371314766</v>
      </c>
      <c r="AJ120" s="330">
        <f t="shared" si="32"/>
        <v>1.7529171322458947</v>
      </c>
      <c r="AK120" s="339">
        <f t="shared" si="33"/>
        <v>7.4050263149437408</v>
      </c>
      <c r="AL120" s="44">
        <f t="shared" si="34"/>
        <v>5.2877329188176097</v>
      </c>
      <c r="BA120" s="8"/>
    </row>
    <row r="121" spans="1:53" ht="15" x14ac:dyDescent="0.15">
      <c r="A121" s="118"/>
      <c r="B121" s="330">
        <f t="shared" si="6"/>
        <v>2262.0630303845942</v>
      </c>
      <c r="C121" s="330">
        <f t="shared" si="7"/>
        <v>2247.1822730605586</v>
      </c>
      <c r="D121" s="330">
        <f t="shared" si="8"/>
        <v>6.4942011878008374</v>
      </c>
      <c r="E121" s="330">
        <f t="shared" si="3"/>
        <v>59.271142490071639</v>
      </c>
      <c r="F121" s="330">
        <f t="shared" si="9"/>
        <v>58.484970074370331</v>
      </c>
      <c r="G121" s="330">
        <f t="shared" si="10"/>
        <v>4691.3549283128177</v>
      </c>
      <c r="H121" s="315">
        <f t="shared" si="35"/>
        <v>0.08</v>
      </c>
      <c r="I121" s="330">
        <f t="shared" si="12"/>
        <v>11.904605859228468</v>
      </c>
      <c r="J121" s="330">
        <f t="shared" si="0"/>
        <v>859</v>
      </c>
      <c r="K121" s="337">
        <f t="shared" si="13"/>
        <v>1</v>
      </c>
      <c r="L121" s="325">
        <f t="shared" si="14"/>
        <v>6.5742011878008375</v>
      </c>
      <c r="M121" s="325">
        <f t="shared" si="15"/>
        <v>6.5342011878008375</v>
      </c>
      <c r="N121" s="330">
        <f t="shared" si="16"/>
        <v>0.37032060772621733</v>
      </c>
      <c r="O121" s="330">
        <f t="shared" si="1"/>
        <v>48.449960347710743</v>
      </c>
      <c r="P121" s="334">
        <f t="shared" si="4"/>
        <v>114.62464284399627</v>
      </c>
      <c r="Q121" s="330">
        <f t="shared" si="17"/>
        <v>3808.8982037248297</v>
      </c>
      <c r="R121" s="279">
        <f>IF(H121&gt;0, rate1(1,$L$52,$L$51,$L$54,L121,$L$53,$L$50,P121),"")</f>
        <v>2438.3521697460833</v>
      </c>
      <c r="S121" s="325">
        <f t="shared" si="18"/>
        <v>3.2241074656879164E-2</v>
      </c>
      <c r="T121" s="325">
        <f t="shared" si="19"/>
        <v>0.38265790996959231</v>
      </c>
      <c r="U121" s="330">
        <f t="shared" si="2"/>
        <v>6.4942011878008374</v>
      </c>
      <c r="V121" s="338">
        <f t="shared" si="20"/>
        <v>6.4942011878008374</v>
      </c>
      <c r="W121" s="330">
        <f t="shared" si="21"/>
        <v>2.5375373062246354E-3</v>
      </c>
      <c r="X121" s="330">
        <f t="shared" si="22"/>
        <v>3662.9115112783047</v>
      </c>
      <c r="Y121" s="330">
        <f t="shared" si="5"/>
        <v>113.22555769922901</v>
      </c>
      <c r="Z121" s="110">
        <f>IF(H121&gt;0, rate1(1,$L$52,$L$51,$L$54,U121,$L$53,$L$50,Y121),"")</f>
        <v>2435.8046766835064</v>
      </c>
      <c r="AA121" s="338">
        <f t="shared" si="23"/>
        <v>3.1037772188905455E-2</v>
      </c>
      <c r="AB121" s="338">
        <f t="shared" si="24"/>
        <v>2.6188196334102558E-3</v>
      </c>
      <c r="AC121" s="330">
        <f t="shared" si="25"/>
        <v>0.38265790996959231</v>
      </c>
      <c r="AD121" s="330">
        <f t="shared" si="26"/>
        <v>0.20906401753555062</v>
      </c>
      <c r="AE121" s="330">
        <f t="shared" si="27"/>
        <v>-8.3058319362715148E-3</v>
      </c>
      <c r="AF121" s="330">
        <f t="shared" si="28"/>
        <v>2262.0506930823508</v>
      </c>
      <c r="AG121" s="330">
        <f t="shared" si="29"/>
        <v>2246.799615150589</v>
      </c>
      <c r="AH121" s="330">
        <f t="shared" si="30"/>
        <v>6.5745115366420279</v>
      </c>
      <c r="AI121" s="330">
        <f t="shared" si="31"/>
        <v>156.93299545382743</v>
      </c>
      <c r="AJ121" s="330">
        <f t="shared" si="32"/>
        <v>1.796509630983069</v>
      </c>
      <c r="AK121" s="339">
        <f t="shared" si="33"/>
        <v>8.0863682873464349</v>
      </c>
      <c r="AL121" s="44">
        <f t="shared" si="34"/>
        <v>5.4207209397572038</v>
      </c>
      <c r="BA121" s="8"/>
    </row>
    <row r="122" spans="1:53" ht="15" x14ac:dyDescent="0.15">
      <c r="A122" s="118"/>
      <c r="B122" s="330">
        <f t="shared" si="6"/>
        <v>2262.0506930823508</v>
      </c>
      <c r="C122" s="330">
        <f t="shared" si="7"/>
        <v>2246.799615150589</v>
      </c>
      <c r="D122" s="330">
        <f t="shared" si="8"/>
        <v>6.5745115366420279</v>
      </c>
      <c r="E122" s="330">
        <f t="shared" si="3"/>
        <v>60.868920643854537</v>
      </c>
      <c r="F122" s="330">
        <f t="shared" si="9"/>
        <v>60.070031566963088</v>
      </c>
      <c r="G122" s="330">
        <f t="shared" si="10"/>
        <v>4997.2678502646359</v>
      </c>
      <c r="H122" s="315">
        <f t="shared" si="35"/>
        <v>0.08</v>
      </c>
      <c r="I122" s="330">
        <f t="shared" si="12"/>
        <v>12.200862345409405</v>
      </c>
      <c r="J122" s="330">
        <f t="shared" si="0"/>
        <v>859</v>
      </c>
      <c r="K122" s="337">
        <f t="shared" si="13"/>
        <v>1</v>
      </c>
      <c r="L122" s="325">
        <f t="shared" si="14"/>
        <v>6.654511536642028</v>
      </c>
      <c r="M122" s="325">
        <f t="shared" si="15"/>
        <v>6.614511536642028</v>
      </c>
      <c r="N122" s="330">
        <f t="shared" si="16"/>
        <v>0.37491797123683313</v>
      </c>
      <c r="O122" s="330">
        <f t="shared" si="1"/>
        <v>48.443014107033804</v>
      </c>
      <c r="P122" s="334">
        <f t="shared" si="4"/>
        <v>116.50205981569329</v>
      </c>
      <c r="Q122" s="330">
        <f t="shared" si="17"/>
        <v>4113.6684815272165</v>
      </c>
      <c r="R122" s="279">
        <f>IF(H122&gt;0, rate1(1,$L$52,$L$51,$L$54,L122,$L$53,$L$50,P122),"")</f>
        <v>2441.6682378831533</v>
      </c>
      <c r="S122" s="325">
        <f t="shared" si="18"/>
        <v>3.47785505749999E-2</v>
      </c>
      <c r="T122" s="325">
        <f t="shared" si="19"/>
        <v>0.38842689567267547</v>
      </c>
      <c r="U122" s="330">
        <f t="shared" si="2"/>
        <v>6.5745115366420279</v>
      </c>
      <c r="V122" s="338">
        <f t="shared" si="20"/>
        <v>6.5745115366420279</v>
      </c>
      <c r="W122" s="330">
        <f t="shared" si="21"/>
        <v>2.6006861323679686E-3</v>
      </c>
      <c r="X122" s="330">
        <f t="shared" si="22"/>
        <v>3959.9110134147795</v>
      </c>
      <c r="Y122" s="330">
        <f t="shared" si="5"/>
        <v>115.09727221011306</v>
      </c>
      <c r="Z122" s="110">
        <f>IF(H122&gt;0, rate1(1,$L$52,$L$51,$L$54,U122,$L$53,$L$50,Y122),"")</f>
        <v>2439.1978309225528</v>
      </c>
      <c r="AA122" s="338">
        <f t="shared" si="23"/>
        <v>3.3512532218157573E-2</v>
      </c>
      <c r="AB122" s="338">
        <f t="shared" si="24"/>
        <v>2.6908637918882988E-3</v>
      </c>
      <c r="AC122" s="330">
        <f t="shared" si="25"/>
        <v>0.38842689567267547</v>
      </c>
      <c r="AD122" s="330">
        <f t="shared" si="26"/>
        <v>0.20595896136763769</v>
      </c>
      <c r="AE122" s="330">
        <f t="shared" si="27"/>
        <v>-8.0537345443517112E-3</v>
      </c>
      <c r="AF122" s="330">
        <f t="shared" si="28"/>
        <v>2262.0371841579149</v>
      </c>
      <c r="AG122" s="330">
        <f t="shared" si="29"/>
        <v>2246.4111882549164</v>
      </c>
      <c r="AH122" s="330">
        <f t="shared" si="30"/>
        <v>6.6548316695003589</v>
      </c>
      <c r="AI122" s="330">
        <f t="shared" si="31"/>
        <v>159.08258527760879</v>
      </c>
      <c r="AJ122" s="330">
        <f t="shared" si="32"/>
        <v>1.840699238004627</v>
      </c>
      <c r="AK122" s="339">
        <f t="shared" si="33"/>
        <v>8.8225966689836408</v>
      </c>
      <c r="AL122" s="44">
        <f t="shared" si="34"/>
        <v>5.555526382852042</v>
      </c>
      <c r="BA122" s="8"/>
    </row>
    <row r="123" spans="1:53" ht="15" x14ac:dyDescent="0.15">
      <c r="A123" s="118"/>
      <c r="B123" s="330">
        <f t="shared" si="6"/>
        <v>2262.0371841579149</v>
      </c>
      <c r="C123" s="330">
        <f t="shared" si="7"/>
        <v>2246.4111882549164</v>
      </c>
      <c r="D123" s="330">
        <f t="shared" si="8"/>
        <v>6.6548316695003589</v>
      </c>
      <c r="E123" s="330">
        <f t="shared" si="3"/>
        <v>62.492305246282847</v>
      </c>
      <c r="F123" s="330">
        <f t="shared" si="9"/>
        <v>61.680612945068688</v>
      </c>
      <c r="G123" s="330">
        <f t="shared" si="10"/>
        <v>5319.3218667908232</v>
      </c>
      <c r="H123" s="315">
        <f t="shared" si="35"/>
        <v>0.08</v>
      </c>
      <c r="I123" s="330">
        <f t="shared" si="12"/>
        <v>12.50079672239881</v>
      </c>
      <c r="J123" s="330">
        <f t="shared" si="0"/>
        <v>859</v>
      </c>
      <c r="K123" s="337">
        <f t="shared" si="13"/>
        <v>1</v>
      </c>
      <c r="L123" s="325">
        <f t="shared" si="14"/>
        <v>6.7348316695003589</v>
      </c>
      <c r="M123" s="325">
        <f>IF(H123&gt;0, (D123+L123)/2,"")</f>
        <v>6.6948316695003589</v>
      </c>
      <c r="N123" s="330">
        <f t="shared" si="16"/>
        <v>0.37951667110419862</v>
      </c>
      <c r="O123" s="330">
        <f t="shared" si="1"/>
        <v>48.435393162757585</v>
      </c>
      <c r="P123" s="334">
        <f t="shared" si="4"/>
        <v>118.3873133661501</v>
      </c>
      <c r="Q123" s="330">
        <f t="shared" si="17"/>
        <v>4434.5388177772038</v>
      </c>
      <c r="R123" s="279">
        <f>IF(H123&gt;0, rate1(1,$L$52,$L$51,$L$54,L123,$L$53,$L$50,P123),"")</f>
        <v>2444.8855567468595</v>
      </c>
      <c r="S123" s="325">
        <f t="shared" si="18"/>
        <v>3.7447867936815878E-2</v>
      </c>
      <c r="T123" s="325">
        <f t="shared" si="19"/>
        <v>0.39428167936288594</v>
      </c>
      <c r="U123" s="330">
        <f t="shared" si="2"/>
        <v>6.6548316695003589</v>
      </c>
      <c r="V123" s="338">
        <f t="shared" si="20"/>
        <v>6.6548316695003589</v>
      </c>
      <c r="W123" s="330">
        <f t="shared" si="21"/>
        <v>2.6646189227683692E-3</v>
      </c>
      <c r="X123" s="330">
        <f t="shared" si="22"/>
        <v>4272.6907419875624</v>
      </c>
      <c r="Y123" s="330">
        <f t="shared" si="5"/>
        <v>116.97686839712254</v>
      </c>
      <c r="Z123" s="110">
        <f>IF(H123&gt;0, rate1(1,$L$52,$L$51,$L$54,U123,$L$53,$L$50,Y123),"")</f>
        <v>2442.4889343167097</v>
      </c>
      <c r="AA123" s="338">
        <f t="shared" si="23"/>
        <v>3.6116530657775578E-2</v>
      </c>
      <c r="AB123" s="338">
        <f t="shared" si="24"/>
        <v>2.7644616880780873E-3</v>
      </c>
      <c r="AC123" s="330">
        <f t="shared" si="25"/>
        <v>0.39428167936288594</v>
      </c>
      <c r="AD123" s="330">
        <f t="shared" si="26"/>
        <v>0.20290062710819037</v>
      </c>
      <c r="AE123" s="330">
        <f t="shared" si="27"/>
        <v>-7.814745761047447E-3</v>
      </c>
      <c r="AF123" s="330">
        <f t="shared" si="28"/>
        <v>2262.0224191496563</v>
      </c>
      <c r="AG123" s="330">
        <f t="shared" si="29"/>
        <v>2246.0169065755535</v>
      </c>
      <c r="AH123" s="330">
        <f t="shared" si="30"/>
        <v>6.7351615175093427</v>
      </c>
      <c r="AI123" s="330">
        <f t="shared" si="31"/>
        <v>161.26794903541958</v>
      </c>
      <c r="AJ123" s="330">
        <f t="shared" si="32"/>
        <v>1.8854958905144659</v>
      </c>
      <c r="AK123" s="339">
        <f t="shared" si="33"/>
        <v>9.6175749579284169</v>
      </c>
      <c r="AL123" s="44">
        <f t="shared" si="34"/>
        <v>5.6921783236055079</v>
      </c>
      <c r="BA123" s="8"/>
    </row>
    <row r="124" spans="1:53" ht="15" x14ac:dyDescent="0.15">
      <c r="A124" s="118"/>
      <c r="B124" s="330">
        <f t="shared" si="6"/>
        <v>2262.0224191496563</v>
      </c>
      <c r="C124" s="330">
        <f t="shared" si="7"/>
        <v>2246.0169065755535</v>
      </c>
      <c r="D124" s="330">
        <f t="shared" si="8"/>
        <v>6.7351615175093427</v>
      </c>
      <c r="E124" s="330">
        <f t="shared" si="3"/>
        <v>64.141479818549186</v>
      </c>
      <c r="F124" s="330">
        <f t="shared" si="9"/>
        <v>63.31689253241602</v>
      </c>
      <c r="G124" s="330">
        <f t="shared" si="10"/>
        <v>5658.1765751348476</v>
      </c>
      <c r="H124" s="315">
        <f t="shared" si="35"/>
        <v>0.08</v>
      </c>
      <c r="I124" s="330">
        <f t="shared" si="12"/>
        <v>12.804410059282237</v>
      </c>
      <c r="J124" s="330">
        <f t="shared" si="0"/>
        <v>859</v>
      </c>
      <c r="K124" s="337">
        <f t="shared" si="13"/>
        <v>1</v>
      </c>
      <c r="L124" s="325">
        <f t="shared" si="14"/>
        <v>6.8151615175093427</v>
      </c>
      <c r="M124" s="325">
        <f t="shared" si="15"/>
        <v>6.7751615175093427</v>
      </c>
      <c r="N124" s="330">
        <f t="shared" si="16"/>
        <v>0.38411670366804174</v>
      </c>
      <c r="O124" s="330">
        <f t="shared" si="1"/>
        <v>48.427048489154998</v>
      </c>
      <c r="P124" s="334">
        <f t="shared" si="4"/>
        <v>120.28034389452107</v>
      </c>
      <c r="Q124" s="330">
        <f t="shared" si="17"/>
        <v>4772.1682792186466</v>
      </c>
      <c r="R124" s="279">
        <f>IF(H124&gt;0, rate1(1,$L$52,$L$51,$L$54,L124,$L$53,$L$50,P124),"")</f>
        <v>2448.0082961837693</v>
      </c>
      <c r="S124" s="325">
        <f t="shared" si="18"/>
        <v>4.0254539582376597E-2</v>
      </c>
      <c r="T124" s="325">
        <f t="shared" si="19"/>
        <v>0.40022768484979054</v>
      </c>
      <c r="U124" s="330">
        <f t="shared" si="2"/>
        <v>6.7351615175093427</v>
      </c>
      <c r="V124" s="338">
        <f t="shared" si="20"/>
        <v>6.7351615175093427</v>
      </c>
      <c r="W124" s="330">
        <f t="shared" si="21"/>
        <v>2.7293359052507071E-3</v>
      </c>
      <c r="X124" s="330">
        <f t="shared" si="22"/>
        <v>4601.8998114430051</v>
      </c>
      <c r="Y124" s="330">
        <f t="shared" si="5"/>
        <v>118.86428577193931</v>
      </c>
      <c r="Z124" s="110">
        <f>IF(H124&gt;0, rate1(1,$L$52,$L$51,$L$54,U124,$L$53,$L$50,Y124),"")</f>
        <v>2445.6823389089332</v>
      </c>
      <c r="AA124" s="338">
        <f t="shared" si="23"/>
        <v>3.8855196650567699E-2</v>
      </c>
      <c r="AB124" s="338">
        <f t="shared" si="24"/>
        <v>2.8396719159687681E-3</v>
      </c>
      <c r="AC124" s="330">
        <f t="shared" si="25"/>
        <v>0.40022768484979054</v>
      </c>
      <c r="AD124" s="330">
        <f t="shared" si="26"/>
        <v>0.19988622233872902</v>
      </c>
      <c r="AE124" s="330">
        <f t="shared" si="27"/>
        <v>-7.5880912302361478E-3</v>
      </c>
      <c r="AF124" s="330">
        <f t="shared" si="28"/>
        <v>2262.0063081684748</v>
      </c>
      <c r="AG124" s="330">
        <f t="shared" si="29"/>
        <v>2245.616678890704</v>
      </c>
      <c r="AH124" s="330">
        <f t="shared" si="30"/>
        <v>6.8155010142463492</v>
      </c>
      <c r="AI124" s="330">
        <f t="shared" si="31"/>
        <v>163.49114726192329</v>
      </c>
      <c r="AJ124" s="330">
        <f t="shared" si="32"/>
        <v>1.9309100980872222</v>
      </c>
      <c r="AK124" s="339">
        <f t="shared" si="33"/>
        <v>10.475411085645032</v>
      </c>
      <c r="AL124" s="44">
        <f t="shared" si="34"/>
        <v>5.8307074918269333</v>
      </c>
      <c r="BA124" s="8"/>
    </row>
    <row r="125" spans="1:53" ht="15" x14ac:dyDescent="0.15">
      <c r="A125" s="118"/>
      <c r="B125" s="330">
        <f t="shared" si="6"/>
        <v>2262.0063081684748</v>
      </c>
      <c r="C125" s="330">
        <f t="shared" si="7"/>
        <v>2245.616678890704</v>
      </c>
      <c r="D125" s="330">
        <f t="shared" si="8"/>
        <v>6.8155010142463492</v>
      </c>
      <c r="E125" s="330">
        <f t="shared" si="3"/>
        <v>65.816639079450113</v>
      </c>
      <c r="F125" s="330">
        <f t="shared" si="9"/>
        <v>64.979059448999649</v>
      </c>
      <c r="G125" s="330">
        <f t="shared" si="10"/>
        <v>6014.5120691814873</v>
      </c>
      <c r="H125" s="315">
        <f t="shared" si="35"/>
        <v>0.08</v>
      </c>
      <c r="I125" s="330">
        <f t="shared" si="12"/>
        <v>13.111703422216671</v>
      </c>
      <c r="J125" s="330">
        <f t="shared" si="0"/>
        <v>859</v>
      </c>
      <c r="K125" s="337">
        <f t="shared" si="13"/>
        <v>1</v>
      </c>
      <c r="L125" s="325">
        <f t="shared" si="14"/>
        <v>6.8955010142463493</v>
      </c>
      <c r="M125" s="325">
        <f t="shared" si="15"/>
        <v>6.8555010142463493</v>
      </c>
      <c r="N125" s="330">
        <f t="shared" si="16"/>
        <v>0.3887180654055129</v>
      </c>
      <c r="O125" s="330">
        <f t="shared" si="1"/>
        <v>48.417927912957985</v>
      </c>
      <c r="P125" s="334">
        <f t="shared" si="4"/>
        <v>122.18109298789591</v>
      </c>
      <c r="Q125" s="330">
        <f t="shared" si="17"/>
        <v>5127.2365008264678</v>
      </c>
      <c r="R125" s="279">
        <f>IF(H125&gt;0, rate1(1,$L$52,$L$51,$L$54,L125,$L$53,$L$50,P125),"")</f>
        <v>2451.0403990095742</v>
      </c>
      <c r="S125" s="325">
        <f t="shared" si="18"/>
        <v>4.3204270977582081E-2</v>
      </c>
      <c r="T125" s="325">
        <f t="shared" si="19"/>
        <v>0.4062706945845963</v>
      </c>
      <c r="U125" s="330">
        <f t="shared" si="2"/>
        <v>6.8155010142463492</v>
      </c>
      <c r="V125" s="338">
        <f t="shared" si="20"/>
        <v>6.8155010142463492</v>
      </c>
      <c r="W125" s="330">
        <f t="shared" si="21"/>
        <v>2.7948373071211563E-3</v>
      </c>
      <c r="X125" s="330">
        <f t="shared" si="22"/>
        <v>4948.207605440256</v>
      </c>
      <c r="Y125" s="330">
        <f t="shared" si="5"/>
        <v>120.75946506173837</v>
      </c>
      <c r="Z125" s="110">
        <f>IF(H125&gt;0, rate1(1,$L$52,$L$51,$L$54,U125,$L$53,$L$50,Y125),"")</f>
        <v>2448.7821574505688</v>
      </c>
      <c r="AA125" s="338">
        <f t="shared" si="23"/>
        <v>4.173414885809857E-2</v>
      </c>
      <c r="AB125" s="338">
        <f t="shared" si="24"/>
        <v>2.9165573455328031E-3</v>
      </c>
      <c r="AC125" s="330">
        <f t="shared" si="25"/>
        <v>0.4062706945845963</v>
      </c>
      <c r="AD125" s="330">
        <f t="shared" si="26"/>
        <v>0.19691304607091686</v>
      </c>
      <c r="AE125" s="330">
        <f t="shared" si="27"/>
        <v>-7.3730495773526592E-3</v>
      </c>
      <c r="AF125" s="330">
        <f t="shared" si="28"/>
        <v>2261.9887555392957</v>
      </c>
      <c r="AG125" s="330">
        <f t="shared" si="29"/>
        <v>2245.2104081961193</v>
      </c>
      <c r="AH125" s="330">
        <f t="shared" si="30"/>
        <v>6.8958500956196005</v>
      </c>
      <c r="AI125" s="330">
        <f t="shared" si="31"/>
        <v>165.75438525973038</v>
      </c>
      <c r="AJ125" s="330">
        <f t="shared" si="32"/>
        <v>1.9769529828815917</v>
      </c>
      <c r="AK125" s="339">
        <f t="shared" si="33"/>
        <v>11.400472865324367</v>
      </c>
      <c r="AL125" s="44">
        <f t="shared" si="34"/>
        <v>5.9711463873249251</v>
      </c>
      <c r="BA125" s="8"/>
    </row>
    <row r="126" spans="1:53" ht="15" x14ac:dyDescent="0.15">
      <c r="A126" s="118"/>
      <c r="B126" s="330">
        <f t="shared" si="6"/>
        <v>2261.9887555392957</v>
      </c>
      <c r="C126" s="330">
        <f t="shared" si="7"/>
        <v>2245.2104081961193</v>
      </c>
      <c r="D126" s="330">
        <f t="shared" si="8"/>
        <v>6.8958500956196005</v>
      </c>
      <c r="E126" s="330">
        <f t="shared" si="3"/>
        <v>67.517989800406212</v>
      </c>
      <c r="F126" s="330">
        <f t="shared" si="9"/>
        <v>66.667314439928163</v>
      </c>
      <c r="G126" s="330">
        <f t="shared" si="10"/>
        <v>6389.0295649777781</v>
      </c>
      <c r="H126" s="315">
        <f t="shared" ref="H126:H157" si="36">dv(S125)</f>
        <v>0.08</v>
      </c>
      <c r="I126" s="330">
        <f t="shared" si="12"/>
        <v>13.422677874541115</v>
      </c>
      <c r="J126" s="330">
        <f t="shared" ref="J126:J189" si="37">$B$7</f>
        <v>859</v>
      </c>
      <c r="K126" s="337">
        <f t="shared" si="13"/>
        <v>1</v>
      </c>
      <c r="L126" s="325">
        <f t="shared" si="14"/>
        <v>6.9758500956196006</v>
      </c>
      <c r="M126" s="325">
        <f t="shared" si="15"/>
        <v>6.9358500956196005</v>
      </c>
      <c r="N126" s="330">
        <f t="shared" si="16"/>
        <v>0.39332075292473689</v>
      </c>
      <c r="O126" s="330">
        <f t="shared" ref="O126:O189" si="38">IF(wh(B125,$F$51,$F$52,$F$53)&gt;0,wh(B125,$F$51,$F$52,$F$53),O125)</f>
        <v>48.407975908265414</v>
      </c>
      <c r="P126" s="334">
        <f t="shared" si="4"/>
        <v>124.08950338419888</v>
      </c>
      <c r="Q126" s="330">
        <f t="shared" si="17"/>
        <v>5500.444320711591</v>
      </c>
      <c r="R126" s="279">
        <f>IF(H126&gt;0, rate1(1,$L$52,$L$51,$L$54,L126,$L$53,$L$50,P126),"")</f>
        <v>2453.9855960887276</v>
      </c>
      <c r="S126" s="325">
        <f t="shared" si="18"/>
        <v>4.6302969041174188E-2</v>
      </c>
      <c r="T126" s="325">
        <f t="shared" si="19"/>
        <v>0.41241687890052559</v>
      </c>
      <c r="U126" s="330">
        <f t="shared" ref="U126:U189" si="39">L126-K126*H126</f>
        <v>6.8958500956196005</v>
      </c>
      <c r="V126" s="338">
        <f t="shared" si="20"/>
        <v>6.8958500956196005</v>
      </c>
      <c r="W126" s="330">
        <f t="shared" si="21"/>
        <v>2.8611233550179804E-3</v>
      </c>
      <c r="X126" s="330">
        <f t="shared" si="22"/>
        <v>5312.3043938889787</v>
      </c>
      <c r="Y126" s="330">
        <f t="shared" si="5"/>
        <v>122.66234817092524</v>
      </c>
      <c r="Z126" s="110">
        <f>IF(H126&gt;0, rate1(1,$L$52,$L$51,$L$54,U126,$L$53,$L$50,Y126),"")</f>
        <v>2451.7922794513884</v>
      </c>
      <c r="AA126" s="338">
        <f t="shared" si="23"/>
        <v>4.4759204073800442E-2</v>
      </c>
      <c r="AB126" s="338">
        <f t="shared" si="24"/>
        <v>2.9951854728355073E-3</v>
      </c>
      <c r="AC126" s="330">
        <f t="shared" si="25"/>
        <v>0.41241687890052559</v>
      </c>
      <c r="AD126" s="330">
        <f t="shared" si="26"/>
        <v>0.19397848170830054</v>
      </c>
      <c r="AE126" s="330">
        <f t="shared" si="27"/>
        <v>-7.1689481009806887E-3</v>
      </c>
      <c r="AF126" s="330">
        <f t="shared" si="28"/>
        <v>2261.9696594133197</v>
      </c>
      <c r="AG126" s="330">
        <f t="shared" si="29"/>
        <v>2244.7979913172189</v>
      </c>
      <c r="AH126" s="330">
        <f t="shared" si="30"/>
        <v>6.9762086997612585</v>
      </c>
      <c r="AI126" s="330">
        <f t="shared" si="31"/>
        <v>168.06002429592664</v>
      </c>
      <c r="AJ126" s="330">
        <f t="shared" si="32"/>
        <v>2.0236363229637937</v>
      </c>
      <c r="AK126" s="339">
        <f t="shared" si="33"/>
        <v>12.397404615988775</v>
      </c>
      <c r="AL126" s="44">
        <f t="shared" si="34"/>
        <v>6.1135294042630335</v>
      </c>
      <c r="BA126" s="8"/>
    </row>
    <row r="127" spans="1:53" ht="15" x14ac:dyDescent="0.15">
      <c r="A127" s="118"/>
      <c r="B127" s="330">
        <f t="shared" si="6"/>
        <v>2261.9696594133197</v>
      </c>
      <c r="C127" s="330">
        <f t="shared" si="7"/>
        <v>2244.7979913172189</v>
      </c>
      <c r="D127" s="330">
        <f t="shared" si="8"/>
        <v>6.9762086997612585</v>
      </c>
      <c r="E127" s="330">
        <f t="shared" ref="E127:E190" si="40">IF(H127&gt;0,IF(AND(C127&lt;$B$6,C127&gt;$K$12),bb2wang($B$6,$K$12,C127,$H$8,$H$9,I127,$H$10,$H$11,$K$10,$K$11,$H$13),E126)," ")</f>
        <v>69.245751718963206</v>
      </c>
      <c r="F127" s="330">
        <f t="shared" si="9"/>
        <v>68.381870759684716</v>
      </c>
      <c r="G127" s="330">
        <f t="shared" si="10"/>
        <v>6782.4520642351672</v>
      </c>
      <c r="H127" s="315">
        <f t="shared" si="36"/>
        <v>0.08</v>
      </c>
      <c r="I127" s="330">
        <f t="shared" si="12"/>
        <v>13.737334476880642</v>
      </c>
      <c r="J127" s="330">
        <f t="shared" si="37"/>
        <v>859</v>
      </c>
      <c r="K127" s="337">
        <f t="shared" si="13"/>
        <v>1</v>
      </c>
      <c r="L127" s="325">
        <f t="shared" si="14"/>
        <v>7.0562086997612585</v>
      </c>
      <c r="M127" s="325">
        <f t="shared" si="15"/>
        <v>7.0162086997612585</v>
      </c>
      <c r="N127" s="330">
        <f t="shared" si="16"/>
        <v>0.39792476295878743</v>
      </c>
      <c r="O127" s="330">
        <f t="shared" si="38"/>
        <v>48.397133375089489</v>
      </c>
      <c r="P127" s="334">
        <f t="shared" ref="P127:P190" si="41">IF(H127&gt;0, $C$54*$L$55*$L$55*M127*M127/(($B$19*(B127-C127))^0.333)*1000,"")</f>
        <v>126.00551893665154</v>
      </c>
      <c r="Q127" s="330">
        <f t="shared" si="17"/>
        <v>5892.514454020089</v>
      </c>
      <c r="R127" s="279">
        <f>IF(H127&gt;0, rate1(1,$L$52,$L$51,$L$54,L127,$L$53,$L$50,P127),"")</f>
        <v>2456.8474202356601</v>
      </c>
      <c r="S127" s="325">
        <f t="shared" si="18"/>
        <v>4.9556751707787831E-2</v>
      </c>
      <c r="T127" s="325">
        <f t="shared" si="19"/>
        <v>0.41867282836065361</v>
      </c>
      <c r="U127" s="330">
        <f t="shared" si="39"/>
        <v>6.9762086997612585</v>
      </c>
      <c r="V127" s="338">
        <f t="shared" si="20"/>
        <v>6.9762086997612585</v>
      </c>
      <c r="W127" s="330">
        <f t="shared" si="21"/>
        <v>2.9281942749932455E-3</v>
      </c>
      <c r="X127" s="330">
        <f t="shared" si="22"/>
        <v>5694.9019872564204</v>
      </c>
      <c r="Y127" s="330">
        <f t="shared" ref="Y127:Y190" si="42">IF(H127&gt;0, $C$54*$L$55*$L$55*V127*V127/(($B$19*(B127-C127))^0.333)*1000,"")</f>
        <v>124.57287814449843</v>
      </c>
      <c r="Z127" s="110">
        <f>IF(H127&gt;0, rate1(1,$L$52,$L$51,$L$54,U127,$L$53,$L$50,Y127),"")</f>
        <v>2454.7163859631573</v>
      </c>
      <c r="AA127" s="338">
        <f t="shared" si="23"/>
        <v>4.7936386549568423E-2</v>
      </c>
      <c r="AB127" s="338">
        <f t="shared" si="24"/>
        <v>3.0756288063367937E-3</v>
      </c>
      <c r="AC127" s="330">
        <f t="shared" si="25"/>
        <v>0.41867282836065361</v>
      </c>
      <c r="AD127" s="330">
        <f t="shared" si="26"/>
        <v>0.19107999034292789</v>
      </c>
      <c r="AE127" s="330">
        <f t="shared" si="27"/>
        <v>-6.9751588548112508E-3</v>
      </c>
      <c r="AF127" s="330">
        <f t="shared" si="28"/>
        <v>2261.9489113479181</v>
      </c>
      <c r="AG127" s="330">
        <f t="shared" si="29"/>
        <v>2244.3793184888582</v>
      </c>
      <c r="AH127" s="330">
        <f t="shared" si="30"/>
        <v>7.0565767669271358</v>
      </c>
      <c r="AI127" s="330">
        <f t="shared" si="31"/>
        <v>170.41059404515019</v>
      </c>
      <c r="AJ127" s="330">
        <f t="shared" si="32"/>
        <v>2.0709725990874466</v>
      </c>
      <c r="AK127" s="339">
        <f t="shared" si="33"/>
        <v>13.471145079906334</v>
      </c>
      <c r="AL127" s="44">
        <f t="shared" si="34"/>
        <v>6.2578929651332347</v>
      </c>
      <c r="BA127" s="8"/>
    </row>
    <row r="128" spans="1:53" ht="15" x14ac:dyDescent="0.15">
      <c r="A128" s="118"/>
      <c r="B128" s="330">
        <f t="shared" ref="B128:B191" si="43">IF(H128&gt;0, AF127,"")</f>
        <v>2261.9489113479181</v>
      </c>
      <c r="C128" s="330">
        <f t="shared" ref="C128:C191" si="44">IF(H128&gt;0, AG127,"")</f>
        <v>2244.3793184888582</v>
      </c>
      <c r="D128" s="330">
        <f t="shared" ref="D128:D191" si="45">IF(H128&gt;0, AH127,"")</f>
        <v>7.0565767669271358</v>
      </c>
      <c r="E128" s="330">
        <f t="shared" si="40"/>
        <v>71.000158517703042</v>
      </c>
      <c r="F128" s="330">
        <f t="shared" ref="F128:F191" si="46">IF(H128&gt;0, (E128+E127)/2,"")</f>
        <v>70.122955118333124</v>
      </c>
      <c r="G128" s="330">
        <f t="shared" ref="G128:G191" si="47">IF(H128&gt;0, F128*$S$53*$C$55*(B128-C128+N128)^1.5,"")</f>
        <v>7195.5250595106827</v>
      </c>
      <c r="H128" s="315">
        <f t="shared" si="36"/>
        <v>0.08</v>
      </c>
      <c r="I128" s="330">
        <f t="shared" ref="I128:I191" si="48">IF(H128&gt;0, (B128-C128)*B$19,"")</f>
        <v>14.055674287247895</v>
      </c>
      <c r="J128" s="330">
        <f t="shared" si="37"/>
        <v>859</v>
      </c>
      <c r="K128" s="337">
        <f t="shared" ref="K128:K191" si="49">IF(H128&gt;0, IF((1-S127-0.015)&gt;0,1,-1),"")</f>
        <v>1</v>
      </c>
      <c r="L128" s="325">
        <f t="shared" ref="L128:L191" si="50">IF(H128&gt;0, D128+K128*H128,"")</f>
        <v>7.1365767669271358</v>
      </c>
      <c r="M128" s="325">
        <f t="shared" ref="M128:M191" si="51">IF(H128&gt;0, (D128+L128)/2,"")</f>
        <v>7.0965767669271358</v>
      </c>
      <c r="N128" s="330">
        <f t="shared" ref="N128:N191" si="52">IF(H128&gt;0, 2*($P$53*M128/$S$52/$S$51)^2-(B128-C128)*2,"")</f>
        <v>0.40253009236015203</v>
      </c>
      <c r="O128" s="330">
        <f t="shared" si="38"/>
        <v>48.385337399836303</v>
      </c>
      <c r="P128" s="334">
        <f t="shared" si="41"/>
        <v>127.92908457973783</v>
      </c>
      <c r="Q128" s="330">
        <f t="shared" ref="Q128:Q191" si="53">IF(H128&gt;0, M128/$S$54*(B128-C128+N128/2)*E128-J128,"")</f>
        <v>6304.1922096578346</v>
      </c>
      <c r="R128" s="279">
        <f>IF(H128&gt;0, rate1(1,$L$52,$L$51,$L$54,L128,$L$53,$L$50,P128),"")</f>
        <v>2459.6292190432237</v>
      </c>
      <c r="S128" s="325">
        <f t="shared" ref="S128:S191" si="54">IF(H128&gt;0, Q128/O128/R128,"")</f>
        <v>5.2971958308936709E-2</v>
      </c>
      <c r="T128" s="325">
        <f t="shared" ref="T128:T191" si="55">IF(H128&gt;0, N128/(1-S128),"")</f>
        <v>0.42504558961250299</v>
      </c>
      <c r="U128" s="330">
        <f t="shared" si="39"/>
        <v>7.0565767669271358</v>
      </c>
      <c r="V128" s="338">
        <f t="shared" ref="V128:V191" si="56">IF(H128&gt;0, (D128+U128)/2,"")</f>
        <v>7.0565767669271358</v>
      </c>
      <c r="W128" s="330">
        <f t="shared" ref="W128:W191" si="57">IF(H128&gt;0, 2*($P$53*V128/$S$52/$S$51)^2-(B128-C128)*2,"")</f>
        <v>2.9960502926158483E-3</v>
      </c>
      <c r="X128" s="330">
        <f t="shared" ref="X128:X191" si="58">IF(H128&gt;0, V128/$S$54*(B128-C128+W128/2)*F128-J128,"")</f>
        <v>6096.7344317734351</v>
      </c>
      <c r="Y128" s="330">
        <f t="shared" si="42"/>
        <v>126.49099913297185</v>
      </c>
      <c r="Z128" s="110">
        <f>IF(H128&gt;0, rate1(1,$L$52,$L$51,$L$54,U128,$L$53,$L$50,Y128),"")</f>
        <v>2457.557963211359</v>
      </c>
      <c r="AA128" s="338">
        <f t="shared" ref="AA128:AA191" si="59">IF(H128&gt;0, X128/O128/Z128,"")</f>
        <v>5.1271938115157477E-2</v>
      </c>
      <c r="AB128" s="338">
        <f t="shared" ref="AB128:AB191" si="60">IF(H128&gt;0, W128/(1-AA128),"")</f>
        <v>3.1579652937255604E-3</v>
      </c>
      <c r="AC128" s="330">
        <f t="shared" ref="AC128:AC191" si="61">IF(H128&gt;0, delta_z(N128,S128,H128,AE127,AB128),"")</f>
        <v>0.42504558961250299</v>
      </c>
      <c r="AD128" s="330">
        <f t="shared" ref="AD128:AD191" si="62">IF(H128&gt;0, H128/AC128*K128,"")</f>
        <v>0.18821510434429584</v>
      </c>
      <c r="AE128" s="330">
        <f t="shared" ref="AE128:AE191" si="63">IF(H128&gt;0, (AD128-AD127)/(AC128+AC127)*2,"")</f>
        <v>-6.7910950800725498E-3</v>
      </c>
      <c r="AF128" s="330">
        <f t="shared" ref="AF128:AF191" si="64">IF(H128&gt;0, B128-(AC128-N128),"")</f>
        <v>2261.9263958506658</v>
      </c>
      <c r="AG128" s="330">
        <f t="shared" ref="AG128:AG191" si="65">IF(H128&gt;0, C128-AC128,"")</f>
        <v>2243.9542728992456</v>
      </c>
      <c r="AH128" s="330">
        <f t="shared" ref="AH128:AH191" si="66">IF(H128&gt;0, $S$54*$S$53*$C$55*SQRT(AF128-AG128),"")</f>
        <v>7.1369542394010379</v>
      </c>
      <c r="AI128" s="330">
        <f t="shared" ref="AI128:AI191" si="67">IF(H128&gt;0, AC128/R128*1000000,"")</f>
        <v>172.80880643377719</v>
      </c>
      <c r="AJ128" s="330">
        <f t="shared" ref="AJ128:AJ191" si="68">IF(H128&gt;0, AJ127+AI128/3600,"")</f>
        <v>2.1189750453190515</v>
      </c>
      <c r="AK128" s="339">
        <f t="shared" ref="AK128:AK191" si="69">IF(H128&gt;0, AK127+AI127*G127/1000000,"")</f>
        <v>14.626946765255404</v>
      </c>
      <c r="AL128" s="44">
        <f t="shared" ref="AL128:AL191" si="70">IF(H128&gt;0, AL127+AI127*J127/1000000,"")</f>
        <v>6.4042756654180186</v>
      </c>
      <c r="BA128" s="8"/>
    </row>
    <row r="129" spans="1:53" ht="15" x14ac:dyDescent="0.15">
      <c r="A129" s="118"/>
      <c r="B129" s="330">
        <f t="shared" si="43"/>
        <v>2261.9263958506658</v>
      </c>
      <c r="C129" s="330">
        <f t="shared" si="44"/>
        <v>2243.9542728992456</v>
      </c>
      <c r="D129" s="330">
        <f t="shared" si="45"/>
        <v>7.1369542394010379</v>
      </c>
      <c r="E129" s="330">
        <f t="shared" si="40"/>
        <v>72.781458876294778</v>
      </c>
      <c r="F129" s="330">
        <f t="shared" si="46"/>
        <v>71.890808696998903</v>
      </c>
      <c r="G129" s="330">
        <f t="shared" si="47"/>
        <v>7629.0172851896041</v>
      </c>
      <c r="H129" s="315">
        <f t="shared" si="36"/>
        <v>0.08</v>
      </c>
      <c r="I129" s="330">
        <f t="shared" si="48"/>
        <v>14.377698361136209</v>
      </c>
      <c r="J129" s="330">
        <f t="shared" si="37"/>
        <v>859</v>
      </c>
      <c r="K129" s="337">
        <f t="shared" si="49"/>
        <v>1</v>
      </c>
      <c r="L129" s="325">
        <f t="shared" si="50"/>
        <v>7.216954239401038</v>
      </c>
      <c r="M129" s="325">
        <f t="shared" si="51"/>
        <v>7.1769542394010379</v>
      </c>
      <c r="N129" s="330">
        <f t="shared" si="52"/>
        <v>0.40713673809520401</v>
      </c>
      <c r="O129" s="330">
        <f t="shared" si="38"/>
        <v>48.372520995800301</v>
      </c>
      <c r="P129" s="334">
        <f t="shared" si="41"/>
        <v>129.86014629655511</v>
      </c>
      <c r="Q129" s="330">
        <f t="shared" si="53"/>
        <v>6736.2462541120867</v>
      </c>
      <c r="R129" s="279">
        <f>IF(H129&gt;0, rate1(1,$L$52,$L$51,$L$54,L129,$L$53,$L$50,P129),"")</f>
        <v>2462.3341667332547</v>
      </c>
      <c r="S129" s="325">
        <f t="shared" si="54"/>
        <v>5.6555160863870649E-2</v>
      </c>
      <c r="T129" s="325">
        <f t="shared" si="55"/>
        <v>0.43154270520786475</v>
      </c>
      <c r="U129" s="330">
        <f t="shared" si="39"/>
        <v>7.1369542394010379</v>
      </c>
      <c r="V129" s="338">
        <f t="shared" si="56"/>
        <v>7.1369542394010379</v>
      </c>
      <c r="W129" s="330">
        <f t="shared" si="57"/>
        <v>3.0646916328223028E-3</v>
      </c>
      <c r="X129" s="330">
        <f t="shared" si="58"/>
        <v>6518.5587495858208</v>
      </c>
      <c r="Y129" s="330">
        <f t="shared" si="42"/>
        <v>128.41665635873741</v>
      </c>
      <c r="Z129" s="110">
        <f>IF(H129&gt;0, rate1(1,$L$52,$L$51,$L$54,U129,$L$53,$L$50,Y129),"")</f>
        <v>2460.3203151779389</v>
      </c>
      <c r="AA129" s="338">
        <f t="shared" si="59"/>
        <v>5.4772329179433317E-2</v>
      </c>
      <c r="AB129" s="338">
        <f t="shared" si="60"/>
        <v>3.2422787942314435E-3</v>
      </c>
      <c r="AC129" s="330">
        <f t="shared" si="61"/>
        <v>0.43154270520786475</v>
      </c>
      <c r="AD129" s="330">
        <f t="shared" si="62"/>
        <v>0.18538142120017007</v>
      </c>
      <c r="AE129" s="330">
        <f t="shared" si="63"/>
        <v>-6.616207952549742E-3</v>
      </c>
      <c r="AF129" s="330">
        <f t="shared" si="64"/>
        <v>2261.9019898835531</v>
      </c>
      <c r="AG129" s="330">
        <f t="shared" si="65"/>
        <v>2243.5227301940376</v>
      </c>
      <c r="AH129" s="330">
        <f t="shared" si="66"/>
        <v>7.2173410614053841</v>
      </c>
      <c r="AI129" s="330">
        <f t="shared" si="67"/>
        <v>175.25757106330803</v>
      </c>
      <c r="AJ129" s="330">
        <f t="shared" si="68"/>
        <v>2.1676577039477483</v>
      </c>
      <c r="AK129" s="339">
        <f t="shared" si="69"/>
        <v>15.870396862453779</v>
      </c>
      <c r="AL129" s="44">
        <f t="shared" si="70"/>
        <v>6.5527184301446333</v>
      </c>
      <c r="BA129" s="8"/>
    </row>
    <row r="130" spans="1:53" ht="15" x14ac:dyDescent="0.15">
      <c r="A130" s="118"/>
      <c r="B130" s="330">
        <f t="shared" si="43"/>
        <v>2261.9019898835531</v>
      </c>
      <c r="C130" s="330">
        <f t="shared" si="44"/>
        <v>2243.5227301940376</v>
      </c>
      <c r="D130" s="330">
        <f t="shared" si="45"/>
        <v>7.2173410614053841</v>
      </c>
      <c r="E130" s="330">
        <f t="shared" si="40"/>
        <v>74.589917605472692</v>
      </c>
      <c r="F130" s="330">
        <f t="shared" si="46"/>
        <v>73.685688240883735</v>
      </c>
      <c r="G130" s="330">
        <f t="shared" si="47"/>
        <v>8083.7215188977707</v>
      </c>
      <c r="H130" s="315">
        <f t="shared" si="36"/>
        <v>0.08</v>
      </c>
      <c r="I130" s="330">
        <f t="shared" si="48"/>
        <v>14.703407751612396</v>
      </c>
      <c r="J130" s="330">
        <f t="shared" si="37"/>
        <v>859</v>
      </c>
      <c r="K130" s="337">
        <f t="shared" si="49"/>
        <v>1</v>
      </c>
      <c r="L130" s="325">
        <f t="shared" si="50"/>
        <v>7.2973410614053842</v>
      </c>
      <c r="M130" s="325">
        <f t="shared" si="51"/>
        <v>7.2573410614053842</v>
      </c>
      <c r="N130" s="330">
        <f t="shared" si="52"/>
        <v>0.41174469723929974</v>
      </c>
      <c r="O130" s="330">
        <f t="shared" si="38"/>
        <v>48.358612821506959</v>
      </c>
      <c r="P130" s="334">
        <f t="shared" si="41"/>
        <v>131.79865108752696</v>
      </c>
      <c r="Q130" s="330">
        <f t="shared" si="53"/>
        <v>7189.4694271763665</v>
      </c>
      <c r="R130" s="279">
        <f>IF(H130&gt;0, rate1(1,$L$52,$L$51,$L$54,L130,$L$53,$L$50,P130),"")</f>
        <v>2464.9652751148265</v>
      </c>
      <c r="S130" s="325">
        <f t="shared" si="54"/>
        <v>6.0313176384070764E-2</v>
      </c>
      <c r="T130" s="325">
        <f t="shared" si="55"/>
        <v>0.43817225791769632</v>
      </c>
      <c r="U130" s="330">
        <f t="shared" si="39"/>
        <v>7.2173410614053841</v>
      </c>
      <c r="V130" s="338">
        <f t="shared" si="56"/>
        <v>7.2173410614053841</v>
      </c>
      <c r="W130" s="330">
        <f t="shared" si="57"/>
        <v>3.1341185201227972E-3</v>
      </c>
      <c r="X130" s="330">
        <f t="shared" si="58"/>
        <v>6961.1557283928814</v>
      </c>
      <c r="Y130" s="330">
        <f t="shared" si="42"/>
        <v>130.34979608383972</v>
      </c>
      <c r="Z130" s="110">
        <f>IF(H130&gt;0, rate1(1,$L$52,$L$51,$L$54,U130,$L$53,$L$50,Y130),"")</f>
        <v>2463.0065752277301</v>
      </c>
      <c r="AA130" s="338">
        <f t="shared" si="59"/>
        <v>5.8444270713875611E-2</v>
      </c>
      <c r="AB130" s="338">
        <f t="shared" si="60"/>
        <v>3.3286596030795185E-3</v>
      </c>
      <c r="AC130" s="330">
        <f t="shared" si="61"/>
        <v>0.43817225791769632</v>
      </c>
      <c r="AD130" s="330">
        <f t="shared" si="62"/>
        <v>0.18257659756959493</v>
      </c>
      <c r="AE130" s="330">
        <f t="shared" si="63"/>
        <v>-6.44998361416072E-3</v>
      </c>
      <c r="AF130" s="330">
        <f t="shared" si="64"/>
        <v>2261.8755623228749</v>
      </c>
      <c r="AG130" s="330">
        <f t="shared" si="65"/>
        <v>2243.0845579361198</v>
      </c>
      <c r="AH130" s="330">
        <f t="shared" si="66"/>
        <v>7.2977371790163481</v>
      </c>
      <c r="AI130" s="330">
        <f t="shared" si="67"/>
        <v>177.76001241935739</v>
      </c>
      <c r="AJ130" s="330">
        <f t="shared" si="68"/>
        <v>2.2170354851753475</v>
      </c>
      <c r="AK130" s="339">
        <f t="shared" si="69"/>
        <v>17.207439901456102</v>
      </c>
      <c r="AL130" s="44">
        <f t="shared" si="70"/>
        <v>6.7032646836880145</v>
      </c>
      <c r="BA130" s="8"/>
    </row>
    <row r="131" spans="1:53" ht="15" x14ac:dyDescent="0.15">
      <c r="A131" s="118"/>
      <c r="B131" s="330">
        <f t="shared" si="43"/>
        <v>2261.8755623228749</v>
      </c>
      <c r="C131" s="330">
        <f t="shared" si="44"/>
        <v>2243.0845579361198</v>
      </c>
      <c r="D131" s="330">
        <f t="shared" si="45"/>
        <v>7.2977371790163481</v>
      </c>
      <c r="E131" s="330">
        <f t="shared" si="40"/>
        <v>76.425816872811424</v>
      </c>
      <c r="F131" s="330">
        <f t="shared" si="46"/>
        <v>75.507867239142058</v>
      </c>
      <c r="G131" s="330">
        <f t="shared" si="47"/>
        <v>8560.4554385294541</v>
      </c>
      <c r="H131" s="315">
        <f t="shared" si="36"/>
        <v>0.08</v>
      </c>
      <c r="I131" s="330">
        <f t="shared" si="48"/>
        <v>15.03280350940404</v>
      </c>
      <c r="J131" s="330">
        <f t="shared" si="37"/>
        <v>859</v>
      </c>
      <c r="K131" s="337">
        <f t="shared" si="49"/>
        <v>1</v>
      </c>
      <c r="L131" s="325">
        <f t="shared" si="50"/>
        <v>7.3777371790163482</v>
      </c>
      <c r="M131" s="325">
        <f t="shared" si="51"/>
        <v>7.3377371790163481</v>
      </c>
      <c r="N131" s="330">
        <f t="shared" si="52"/>
        <v>0.4163539669719114</v>
      </c>
      <c r="O131" s="330">
        <f t="shared" si="38"/>
        <v>48.343536874456007</v>
      </c>
      <c r="P131" s="334">
        <f t="shared" si="41"/>
        <v>133.74454694037354</v>
      </c>
      <c r="Q131" s="330">
        <f t="shared" si="53"/>
        <v>7664.6796149644942</v>
      </c>
      <c r="R131" s="279">
        <f>IF(H131&gt;0, rate1(1,$L$52,$L$51,$L$54,L131,$L$53,$L$50,P131),"")</f>
        <v>2467.5254037272298</v>
      </c>
      <c r="S131" s="325">
        <f t="shared" si="54"/>
        <v>6.4253080308498647E-2</v>
      </c>
      <c r="T131" s="325">
        <f t="shared" si="55"/>
        <v>0.44494292015321374</v>
      </c>
      <c r="U131" s="330">
        <f t="shared" si="39"/>
        <v>7.2977371790163481</v>
      </c>
      <c r="V131" s="338">
        <f t="shared" si="56"/>
        <v>7.2977371790163481</v>
      </c>
      <c r="W131" s="330">
        <f t="shared" si="57"/>
        <v>3.2043311784519801E-3</v>
      </c>
      <c r="X131" s="330">
        <f t="shared" si="58"/>
        <v>7425.3307656624365</v>
      </c>
      <c r="Y131" s="330">
        <f t="shared" si="42"/>
        <v>132.29036557905644</v>
      </c>
      <c r="Z131" s="110">
        <f>IF(H131&gt;0, rate1(1,$L$52,$L$51,$L$54,U131,$L$53,$L$50,Y131),"")</f>
        <v>2465.6197168618837</v>
      </c>
      <c r="AA131" s="338">
        <f t="shared" si="59"/>
        <v>6.2294727331638239E-2</v>
      </c>
      <c r="AB131" s="338">
        <f t="shared" si="60"/>
        <v>3.4172050342999999E-3</v>
      </c>
      <c r="AC131" s="330">
        <f t="shared" si="61"/>
        <v>0.44494292015321374</v>
      </c>
      <c r="AD131" s="330">
        <f t="shared" si="62"/>
        <v>0.17979834350988758</v>
      </c>
      <c r="AE131" s="330">
        <f t="shared" si="63"/>
        <v>-6.2919404596266078E-3</v>
      </c>
      <c r="AF131" s="330">
        <f t="shared" si="64"/>
        <v>2261.8469733696934</v>
      </c>
      <c r="AG131" s="330">
        <f t="shared" si="65"/>
        <v>2242.6396150159667</v>
      </c>
      <c r="AH131" s="330">
        <f t="shared" si="66"/>
        <v>7.3781425400832141</v>
      </c>
      <c r="AI131" s="330">
        <f t="shared" si="67"/>
        <v>180.31948910480173</v>
      </c>
      <c r="AJ131" s="330">
        <f t="shared" si="68"/>
        <v>2.2671242321489036</v>
      </c>
      <c r="AK131" s="339">
        <f t="shared" si="69"/>
        <v>18.644402339049996</v>
      </c>
      <c r="AL131" s="44">
        <f t="shared" si="70"/>
        <v>6.8559605343562424</v>
      </c>
      <c r="BA131" s="8"/>
    </row>
    <row r="132" spans="1:53" ht="15" x14ac:dyDescent="0.15">
      <c r="A132" s="118"/>
      <c r="B132" s="330">
        <f t="shared" si="43"/>
        <v>2261.8469733696934</v>
      </c>
      <c r="C132" s="330">
        <f t="shared" si="44"/>
        <v>2242.6396150159667</v>
      </c>
      <c r="D132" s="330">
        <f t="shared" si="45"/>
        <v>7.3781425400832141</v>
      </c>
      <c r="E132" s="330">
        <f t="shared" si="40"/>
        <v>78.289457531503388</v>
      </c>
      <c r="F132" s="330">
        <f t="shared" si="46"/>
        <v>77.357637202157406</v>
      </c>
      <c r="G132" s="330">
        <f t="shared" si="47"/>
        <v>9060.062540730105</v>
      </c>
      <c r="H132" s="315">
        <f t="shared" si="36"/>
        <v>0.08</v>
      </c>
      <c r="I132" s="330">
        <f t="shared" si="48"/>
        <v>15.365886682981364</v>
      </c>
      <c r="J132" s="330">
        <f t="shared" si="37"/>
        <v>859</v>
      </c>
      <c r="K132" s="337">
        <f t="shared" si="49"/>
        <v>1</v>
      </c>
      <c r="L132" s="325">
        <f t="shared" si="50"/>
        <v>7.4581425400832142</v>
      </c>
      <c r="M132" s="325">
        <f t="shared" si="51"/>
        <v>7.4181425400832142</v>
      </c>
      <c r="N132" s="330">
        <f t="shared" si="52"/>
        <v>0.42096454457222166</v>
      </c>
      <c r="O132" s="330">
        <f t="shared" si="38"/>
        <v>48.327212157486919</v>
      </c>
      <c r="P132" s="334">
        <f t="shared" si="41"/>
        <v>135.69778280127687</v>
      </c>
      <c r="Q132" s="330">
        <f t="shared" si="53"/>
        <v>8162.7206862889452</v>
      </c>
      <c r="R132" s="279">
        <f>IF(H132&gt;0, rate1(1,$L$52,$L$51,$L$54,L132,$L$53,$L$50,P132),"")</f>
        <v>2470.017269237268</v>
      </c>
      <c r="S132" s="325">
        <f t="shared" si="54"/>
        <v>6.8382221202338722E-2</v>
      </c>
      <c r="T132" s="325">
        <f t="shared" si="55"/>
        <v>0.4518640092029107</v>
      </c>
      <c r="U132" s="330">
        <f t="shared" si="39"/>
        <v>7.3781425400832141</v>
      </c>
      <c r="V132" s="338">
        <f t="shared" si="56"/>
        <v>7.3781425400832141</v>
      </c>
      <c r="W132" s="330">
        <f t="shared" si="57"/>
        <v>3.2753298313537016E-3</v>
      </c>
      <c r="X132" s="330">
        <f t="shared" si="58"/>
        <v>7911.9147731520825</v>
      </c>
      <c r="Y132" s="330">
        <f t="shared" si="42"/>
        <v>134.23831309421755</v>
      </c>
      <c r="Z132" s="110">
        <f>IF(H132&gt;0, rate1(1,$L$52,$L$51,$L$54,U132,$L$53,$L$50,Y132),"")</f>
        <v>2468.162563673513</v>
      </c>
      <c r="AA132" s="338">
        <f t="shared" si="59"/>
        <v>6.6330931590481271E-2</v>
      </c>
      <c r="AB132" s="338">
        <f t="shared" si="60"/>
        <v>3.5080200706800128E-3</v>
      </c>
      <c r="AC132" s="330">
        <f t="shared" si="61"/>
        <v>0.4518640092029107</v>
      </c>
      <c r="AD132" s="330">
        <f t="shared" si="62"/>
        <v>0.17704441683930572</v>
      </c>
      <c r="AE132" s="330">
        <f t="shared" si="63"/>
        <v>-6.1416266543771669E-3</v>
      </c>
      <c r="AF132" s="330">
        <f t="shared" si="64"/>
        <v>2261.8160739050627</v>
      </c>
      <c r="AG132" s="330">
        <f t="shared" si="65"/>
        <v>2242.1877510067638</v>
      </c>
      <c r="AH132" s="330">
        <f t="shared" si="66"/>
        <v>7.458557094152896</v>
      </c>
      <c r="AI132" s="330">
        <f t="shared" si="67"/>
        <v>182.93961537461016</v>
      </c>
      <c r="AJ132" s="330">
        <f t="shared" si="68"/>
        <v>2.3179407919751842</v>
      </c>
      <c r="AK132" s="339">
        <f t="shared" si="69"/>
        <v>20.188019290230049</v>
      </c>
      <c r="AL132" s="44">
        <f t="shared" si="70"/>
        <v>7.0108549754972671</v>
      </c>
      <c r="BA132" s="8"/>
    </row>
    <row r="133" spans="1:53" ht="15" x14ac:dyDescent="0.15">
      <c r="A133" s="118"/>
      <c r="B133" s="330">
        <f t="shared" si="43"/>
        <v>2261.8160739050627</v>
      </c>
      <c r="C133" s="330">
        <f t="shared" si="44"/>
        <v>2242.1877510067638</v>
      </c>
      <c r="D133" s="330">
        <f t="shared" si="45"/>
        <v>7.458557094152896</v>
      </c>
      <c r="E133" s="330">
        <f t="shared" si="40"/>
        <v>80.181160564888614</v>
      </c>
      <c r="F133" s="330">
        <f t="shared" si="46"/>
        <v>79.235309048196001</v>
      </c>
      <c r="G133" s="330">
        <f t="shared" si="47"/>
        <v>9583.4131274301308</v>
      </c>
      <c r="H133" s="315">
        <f t="shared" si="36"/>
        <v>0.08</v>
      </c>
      <c r="I133" s="330">
        <f t="shared" si="48"/>
        <v>15.702658318639079</v>
      </c>
      <c r="J133" s="330">
        <f t="shared" si="37"/>
        <v>859</v>
      </c>
      <c r="K133" s="337">
        <f t="shared" si="49"/>
        <v>1</v>
      </c>
      <c r="L133" s="325">
        <f t="shared" si="50"/>
        <v>7.5385570941528961</v>
      </c>
      <c r="M133" s="325">
        <f t="shared" si="51"/>
        <v>7.4985570941528961</v>
      </c>
      <c r="N133" s="330">
        <f t="shared" si="52"/>
        <v>0.42557642741471824</v>
      </c>
      <c r="O133" s="330">
        <f t="shared" si="38"/>
        <v>48.309552314612567</v>
      </c>
      <c r="P133" s="334">
        <f t="shared" si="41"/>
        <v>137.65830854720903</v>
      </c>
      <c r="Q133" s="330">
        <f t="shared" si="53"/>
        <v>8684.4634992745832</v>
      </c>
      <c r="R133" s="279">
        <f>IF(H133&gt;0, rate1(1,$L$52,$L$51,$L$54,L133,$L$53,$L$50,P133),"")</f>
        <v>2472.4434541538094</v>
      </c>
      <c r="S133" s="325">
        <f t="shared" si="54"/>
        <v>7.2708236870071413E-2</v>
      </c>
      <c r="T133" s="325">
        <f t="shared" si="55"/>
        <v>0.45894554910986318</v>
      </c>
      <c r="U133" s="330">
        <f t="shared" si="39"/>
        <v>7.458557094152896</v>
      </c>
      <c r="V133" s="338">
        <f t="shared" si="56"/>
        <v>7.458557094152896</v>
      </c>
      <c r="W133" s="330">
        <f t="shared" si="57"/>
        <v>3.3471147017962721E-3</v>
      </c>
      <c r="X133" s="330">
        <f t="shared" si="58"/>
        <v>8421.7651482089568</v>
      </c>
      <c r="Y133" s="330">
        <f t="shared" si="42"/>
        <v>136.19358782973018</v>
      </c>
      <c r="Z133" s="110">
        <f>IF(H133&gt;0, rate1(1,$L$52,$L$51,$L$54,U133,$L$53,$L$50,Y133),"")</f>
        <v>2470.6377985734912</v>
      </c>
      <c r="AA133" s="338">
        <f t="shared" si="59"/>
        <v>7.0560399665304085E-2</v>
      </c>
      <c r="AB133" s="338">
        <f t="shared" si="60"/>
        <v>3.6012180894712891E-3</v>
      </c>
      <c r="AC133" s="330">
        <f t="shared" si="61"/>
        <v>0.45894554910986318</v>
      </c>
      <c r="AD133" s="330">
        <f t="shared" si="62"/>
        <v>0.17431261759736438</v>
      </c>
      <c r="AE133" s="330">
        <f t="shared" si="63"/>
        <v>-5.9986178603611655E-3</v>
      </c>
      <c r="AF133" s="330">
        <f t="shared" si="64"/>
        <v>2261.7827047833675</v>
      </c>
      <c r="AG133" s="330">
        <f t="shared" si="65"/>
        <v>2241.7288054576538</v>
      </c>
      <c r="AH133" s="330">
        <f t="shared" si="66"/>
        <v>7.5389807923975498</v>
      </c>
      <c r="AI133" s="330">
        <f t="shared" si="67"/>
        <v>185.62428529510564</v>
      </c>
      <c r="AJ133" s="330">
        <f t="shared" si="68"/>
        <v>2.3695030934460468</v>
      </c>
      <c r="AK133" s="339">
        <f t="shared" si="69"/>
        <v>21.845463646701127</v>
      </c>
      <c r="AL133" s="44">
        <f t="shared" si="70"/>
        <v>7.1680001051040572</v>
      </c>
      <c r="BA133" s="8"/>
    </row>
    <row r="134" spans="1:53" ht="15" x14ac:dyDescent="0.15">
      <c r="A134" s="118"/>
      <c r="B134" s="330">
        <f t="shared" si="43"/>
        <v>2261.7827047833675</v>
      </c>
      <c r="C134" s="330">
        <f t="shared" si="44"/>
        <v>2241.7288054576538</v>
      </c>
      <c r="D134" s="330">
        <f t="shared" si="45"/>
        <v>7.5389807923975498</v>
      </c>
      <c r="E134" s="330">
        <f t="shared" si="40"/>
        <v>82.101268661218256</v>
      </c>
      <c r="F134" s="330">
        <f t="shared" si="46"/>
        <v>81.141214613053435</v>
      </c>
      <c r="G134" s="330">
        <f t="shared" si="47"/>
        <v>10131.405367882444</v>
      </c>
      <c r="H134" s="315">
        <f t="shared" si="36"/>
        <v>0.08</v>
      </c>
      <c r="I134" s="330">
        <f t="shared" si="48"/>
        <v>16.04311946057096</v>
      </c>
      <c r="J134" s="330">
        <f t="shared" si="37"/>
        <v>859</v>
      </c>
      <c r="K134" s="337">
        <f t="shared" si="49"/>
        <v>1</v>
      </c>
      <c r="L134" s="325">
        <f t="shared" si="50"/>
        <v>7.6189807923975499</v>
      </c>
      <c r="M134" s="325">
        <f t="shared" si="51"/>
        <v>7.5789807923975498</v>
      </c>
      <c r="N134" s="330">
        <f t="shared" si="52"/>
        <v>0.43018961296515812</v>
      </c>
      <c r="O134" s="330">
        <f t="shared" si="38"/>
        <v>48.290465232731137</v>
      </c>
      <c r="P134" s="334">
        <f t="shared" si="41"/>
        <v>139.62607495932383</v>
      </c>
      <c r="Q134" s="330">
        <f t="shared" si="53"/>
        <v>9230.8069859771022</v>
      </c>
      <c r="R134" s="279">
        <f>IF(H134&gt;0, rate1(1,$L$52,$L$51,$L$54,L134,$L$53,$L$50,P134),"")</f>
        <v>2474.8064149164729</v>
      </c>
      <c r="S134" s="325">
        <f t="shared" si="54"/>
        <v>7.7239072054557545E-2</v>
      </c>
      <c r="T134" s="325">
        <f t="shared" si="55"/>
        <v>0.46619834015186296</v>
      </c>
      <c r="U134" s="330">
        <f t="shared" si="39"/>
        <v>7.5389807923975498</v>
      </c>
      <c r="V134" s="338">
        <f t="shared" si="56"/>
        <v>7.5389807923975498</v>
      </c>
      <c r="W134" s="330">
        <f t="shared" si="57"/>
        <v>3.4196860123500983E-3</v>
      </c>
      <c r="X134" s="330">
        <f t="shared" si="58"/>
        <v>8955.7668191598259</v>
      </c>
      <c r="Y134" s="330">
        <f t="shared" si="42"/>
        <v>138.15613990920588</v>
      </c>
      <c r="Z134" s="110">
        <f>IF(H134&gt;0, rate1(1,$L$52,$L$51,$L$54,U134,$L$53,$L$50,Y134),"")</f>
        <v>2473.0479723477583</v>
      </c>
      <c r="AA134" s="338">
        <f t="shared" si="59"/>
        <v>7.4990948556082321E-2</v>
      </c>
      <c r="AB134" s="338">
        <f t="shared" si="60"/>
        <v>3.6969216755360912E-3</v>
      </c>
      <c r="AC134" s="330">
        <f t="shared" si="61"/>
        <v>0.46619834015186296</v>
      </c>
      <c r="AD134" s="330">
        <f t="shared" si="62"/>
        <v>0.17160078256379077</v>
      </c>
      <c r="AE134" s="330">
        <f t="shared" si="63"/>
        <v>-5.8625151504544505E-3</v>
      </c>
      <c r="AF134" s="330">
        <f t="shared" si="64"/>
        <v>2261.746696056181</v>
      </c>
      <c r="AG134" s="330">
        <f t="shared" si="65"/>
        <v>2241.2626071175018</v>
      </c>
      <c r="AH134" s="330">
        <f t="shared" si="66"/>
        <v>7.6194135875464877</v>
      </c>
      <c r="AI134" s="330">
        <f t="shared" si="67"/>
        <v>188.3776999049025</v>
      </c>
      <c r="AJ134" s="330">
        <f t="shared" si="68"/>
        <v>2.4218302323085199</v>
      </c>
      <c r="AK134" s="339">
        <f t="shared" si="69"/>
        <v>23.624377859168078</v>
      </c>
      <c r="AL134" s="44">
        <f t="shared" si="70"/>
        <v>7.3274513661725527</v>
      </c>
      <c r="BA134" s="8"/>
    </row>
    <row r="135" spans="1:53" ht="15" x14ac:dyDescent="0.15">
      <c r="A135" s="118"/>
      <c r="B135" s="330">
        <f t="shared" si="43"/>
        <v>2261.746696056181</v>
      </c>
      <c r="C135" s="330">
        <f t="shared" si="44"/>
        <v>2241.2626071175018</v>
      </c>
      <c r="D135" s="330">
        <f t="shared" si="45"/>
        <v>7.6194135875464877</v>
      </c>
      <c r="E135" s="330">
        <f t="shared" si="40"/>
        <v>84.050147935243118</v>
      </c>
      <c r="F135" s="330">
        <f t="shared" si="46"/>
        <v>83.075708298230694</v>
      </c>
      <c r="G135" s="330">
        <f t="shared" si="47"/>
        <v>10704.966444672471</v>
      </c>
      <c r="H135" s="315">
        <f t="shared" si="36"/>
        <v>0.08</v>
      </c>
      <c r="I135" s="330">
        <f t="shared" si="48"/>
        <v>16.387271150943345</v>
      </c>
      <c r="J135" s="330">
        <f t="shared" si="37"/>
        <v>859</v>
      </c>
      <c r="K135" s="337">
        <f t="shared" si="49"/>
        <v>1</v>
      </c>
      <c r="L135" s="325">
        <f t="shared" si="50"/>
        <v>7.6994135875464877</v>
      </c>
      <c r="M135" s="325">
        <f t="shared" si="51"/>
        <v>7.6594135875464877</v>
      </c>
      <c r="N135" s="330">
        <f t="shared" si="52"/>
        <v>0.43480409877692949</v>
      </c>
      <c r="O135" s="330">
        <f t="shared" si="38"/>
        <v>48.269852605110586</v>
      </c>
      <c r="P135" s="334">
        <f t="shared" si="41"/>
        <v>141.60103369739278</v>
      </c>
      <c r="Q135" s="330">
        <f t="shared" si="53"/>
        <v>9802.6793238508417</v>
      </c>
      <c r="R135" s="279">
        <f>IF(H135&gt;0, rate1(1,$L$52,$L$51,$L$54,L135,$L$53,$L$50,P135),"")</f>
        <v>2477.1084894100659</v>
      </c>
      <c r="S135" s="325">
        <f t="shared" si="54"/>
        <v>8.1982997918389172E-2</v>
      </c>
      <c r="T135" s="325">
        <f t="shared" si="55"/>
        <v>0.47363403705052054</v>
      </c>
      <c r="U135" s="330">
        <f t="shared" si="39"/>
        <v>7.6194135875464877</v>
      </c>
      <c r="V135" s="338">
        <f t="shared" si="56"/>
        <v>7.6194135875464877</v>
      </c>
      <c r="W135" s="330">
        <f t="shared" si="57"/>
        <v>3.4930439851805772E-3</v>
      </c>
      <c r="X135" s="330">
        <f t="shared" si="58"/>
        <v>9514.8333730996728</v>
      </c>
      <c r="Y135" s="330">
        <f t="shared" si="42"/>
        <v>140.12592035316968</v>
      </c>
      <c r="Z135" s="110">
        <f>IF(H135&gt;0, rate1(1,$L$52,$L$51,$L$54,U135,$L$53,$L$50,Y135),"")</f>
        <v>2475.3955116017537</v>
      </c>
      <c r="AA135" s="338">
        <f t="shared" si="59"/>
        <v>7.9630715020597945E-2</v>
      </c>
      <c r="AB135" s="338">
        <f t="shared" si="60"/>
        <v>3.7952635340919179E-3</v>
      </c>
      <c r="AC135" s="330">
        <f t="shared" si="61"/>
        <v>0.47363403705052054</v>
      </c>
      <c r="AD135" s="330">
        <f t="shared" si="62"/>
        <v>0.16890677979603635</v>
      </c>
      <c r="AE135" s="330">
        <f t="shared" si="63"/>
        <v>-5.7329430930517728E-3</v>
      </c>
      <c r="AF135" s="330">
        <f t="shared" si="64"/>
        <v>2261.7078661179075</v>
      </c>
      <c r="AG135" s="330">
        <f t="shared" si="65"/>
        <v>2240.7889730804513</v>
      </c>
      <c r="AH135" s="330">
        <f t="shared" si="66"/>
        <v>7.6998554338214813</v>
      </c>
      <c r="AI135" s="330">
        <f t="shared" si="67"/>
        <v>191.20439781921644</v>
      </c>
      <c r="AJ135" s="330">
        <f t="shared" si="68"/>
        <v>2.4749425650360801</v>
      </c>
      <c r="AK135" s="339">
        <f t="shared" si="69"/>
        <v>25.532908699173955</v>
      </c>
      <c r="AL135" s="44">
        <f t="shared" si="70"/>
        <v>7.4892678103908636</v>
      </c>
      <c r="BA135" s="8"/>
    </row>
    <row r="136" spans="1:53" ht="15" x14ac:dyDescent="0.15">
      <c r="A136" s="118"/>
      <c r="B136" s="330">
        <f t="shared" si="43"/>
        <v>2261.7078661179075</v>
      </c>
      <c r="C136" s="330">
        <f t="shared" si="44"/>
        <v>2240.7889730804513</v>
      </c>
      <c r="D136" s="330">
        <f t="shared" si="45"/>
        <v>7.6998554338214813</v>
      </c>
      <c r="E136" s="330">
        <f t="shared" si="40"/>
        <v>86.028189815620919</v>
      </c>
      <c r="F136" s="330">
        <f t="shared" si="46"/>
        <v>85.039168875432011</v>
      </c>
      <c r="G136" s="330">
        <f t="shared" si="47"/>
        <v>11305.053793332439</v>
      </c>
      <c r="H136" s="315">
        <f t="shared" si="36"/>
        <v>0.08</v>
      </c>
      <c r="I136" s="330">
        <f t="shared" si="48"/>
        <v>16.735114429964963</v>
      </c>
      <c r="J136" s="330">
        <f t="shared" si="37"/>
        <v>859</v>
      </c>
      <c r="K136" s="337">
        <f t="shared" si="49"/>
        <v>1</v>
      </c>
      <c r="L136" s="325">
        <f t="shared" si="50"/>
        <v>7.7798554338214814</v>
      </c>
      <c r="M136" s="325">
        <f t="shared" si="51"/>
        <v>7.7398554338214813</v>
      </c>
      <c r="N136" s="330">
        <f t="shared" si="52"/>
        <v>0.43941988248717934</v>
      </c>
      <c r="O136" s="330">
        <f t="shared" si="38"/>
        <v>48.247609451953409</v>
      </c>
      <c r="P136" s="334">
        <f t="shared" si="41"/>
        <v>143.58313727521994</v>
      </c>
      <c r="Q136" s="330">
        <f t="shared" si="53"/>
        <v>10401.039204135646</v>
      </c>
      <c r="R136" s="279">
        <f>IF(H136&gt;0, rate1(1,$L$52,$L$51,$L$54,L136,$L$53,$L$50,P136),"")</f>
        <v>2479.3519039515668</v>
      </c>
      <c r="S136" s="325">
        <f t="shared" si="54"/>
        <v>8.6948633532244579E-2</v>
      </c>
      <c r="T136" s="325">
        <f t="shared" si="55"/>
        <v>0.48126523723098502</v>
      </c>
      <c r="U136" s="330">
        <f t="shared" si="39"/>
        <v>7.6998554338214813</v>
      </c>
      <c r="V136" s="338">
        <f t="shared" si="56"/>
        <v>7.6998554338214813</v>
      </c>
      <c r="W136" s="330">
        <f t="shared" si="57"/>
        <v>3.567188842033886E-3</v>
      </c>
      <c r="X136" s="330">
        <f t="shared" si="58"/>
        <v>10099.908275527789</v>
      </c>
      <c r="Y136" s="330">
        <f t="shared" si="42"/>
        <v>142.10288105378268</v>
      </c>
      <c r="Z136" s="110">
        <f>IF(H136&gt;0, rate1(1,$L$52,$L$51,$L$54,U136,$L$53,$L$50,Y136),"")</f>
        <v>2477.6827261423505</v>
      </c>
      <c r="AA136" s="338">
        <f t="shared" si="59"/>
        <v>8.4488176448744109E-2</v>
      </c>
      <c r="AB136" s="338">
        <f t="shared" si="60"/>
        <v>3.8963875181827982E-3</v>
      </c>
      <c r="AC136" s="330">
        <f t="shared" si="61"/>
        <v>0.48126523723098502</v>
      </c>
      <c r="AD136" s="330">
        <f t="shared" si="62"/>
        <v>0.16622850314369103</v>
      </c>
      <c r="AE136" s="330">
        <f t="shared" si="63"/>
        <v>-5.6095479899920088E-3</v>
      </c>
      <c r="AF136" s="330">
        <f t="shared" si="64"/>
        <v>2261.6660207631639</v>
      </c>
      <c r="AG136" s="330">
        <f t="shared" si="65"/>
        <v>2240.3077078432202</v>
      </c>
      <c r="AH136" s="330">
        <f t="shared" si="66"/>
        <v>7.7803062868756347</v>
      </c>
      <c r="AI136" s="330">
        <f t="shared" si="67"/>
        <v>194.10928979623637</v>
      </c>
      <c r="AJ136" s="330">
        <f t="shared" si="68"/>
        <v>2.5288618122017015</v>
      </c>
      <c r="AK136" s="339">
        <f t="shared" si="69"/>
        <v>27.579745361902475</v>
      </c>
      <c r="AL136" s="44">
        <f t="shared" si="70"/>
        <v>7.6535123881175702</v>
      </c>
      <c r="BA136" s="8"/>
    </row>
    <row r="137" spans="1:53" ht="15" x14ac:dyDescent="0.15">
      <c r="A137" s="118"/>
      <c r="B137" s="330">
        <f t="shared" si="43"/>
        <v>2261.6660207631639</v>
      </c>
      <c r="C137" s="330">
        <f t="shared" si="44"/>
        <v>2240.3077078432202</v>
      </c>
      <c r="D137" s="330">
        <f t="shared" si="45"/>
        <v>7.7803062868756347</v>
      </c>
      <c r="E137" s="330">
        <f t="shared" si="40"/>
        <v>88.035813119983629</v>
      </c>
      <c r="F137" s="330">
        <f t="shared" si="46"/>
        <v>87.032001467802274</v>
      </c>
      <c r="G137" s="330">
        <f t="shared" si="47"/>
        <v>11932.656446559247</v>
      </c>
      <c r="H137" s="315">
        <f t="shared" si="36"/>
        <v>0.08</v>
      </c>
      <c r="I137" s="330">
        <f t="shared" si="48"/>
        <v>17.086650335954982</v>
      </c>
      <c r="J137" s="330">
        <f t="shared" si="37"/>
        <v>859</v>
      </c>
      <c r="K137" s="337">
        <f t="shared" si="49"/>
        <v>1</v>
      </c>
      <c r="L137" s="325">
        <f t="shared" si="50"/>
        <v>7.8603062868756348</v>
      </c>
      <c r="M137" s="325">
        <f t="shared" si="51"/>
        <v>7.8203062868756348</v>
      </c>
      <c r="N137" s="330">
        <f t="shared" si="52"/>
        <v>0.44403696181341701</v>
      </c>
      <c r="O137" s="330">
        <f t="shared" si="38"/>
        <v>48.223623592646952</v>
      </c>
      <c r="P137" s="334">
        <f t="shared" si="41"/>
        <v>145.57233903699623</v>
      </c>
      <c r="Q137" s="330">
        <f t="shared" si="53"/>
        <v>11026.877208679043</v>
      </c>
      <c r="R137" s="279">
        <f>IF(H137&gt;0, rate1(1,$L$52,$L$51,$L$54,L137,$L$53,$L$50,P137),"")</f>
        <v>2481.5387797921394</v>
      </c>
      <c r="S137" s="325">
        <f t="shared" si="54"/>
        <v>9.2144969628547416E-2</v>
      </c>
      <c r="T137" s="325">
        <f t="shared" si="55"/>
        <v>0.489105580691377</v>
      </c>
      <c r="U137" s="330">
        <f t="shared" si="39"/>
        <v>7.7803062868756347</v>
      </c>
      <c r="V137" s="338">
        <f t="shared" si="56"/>
        <v>7.7803062868756347</v>
      </c>
      <c r="W137" s="330">
        <f t="shared" si="57"/>
        <v>3.6421208042227704E-3</v>
      </c>
      <c r="X137" s="330">
        <f t="shared" si="58"/>
        <v>10711.96619262059</v>
      </c>
      <c r="Y137" s="330">
        <f t="shared" si="42"/>
        <v>144.08697475053751</v>
      </c>
      <c r="Z137" s="110">
        <f>IF(H137&gt;0, rate1(1,$L$52,$L$51,$L$54,U137,$L$53,$L$50,Y137),"")</f>
        <v>2479.9118158430042</v>
      </c>
      <c r="AA137" s="338">
        <f t="shared" si="59"/>
        <v>8.9572173927400467E-2</v>
      </c>
      <c r="AB137" s="338">
        <f t="shared" si="60"/>
        <v>4.0004497884627921E-3</v>
      </c>
      <c r="AC137" s="330">
        <f t="shared" si="61"/>
        <v>0.489105580691377</v>
      </c>
      <c r="AD137" s="330">
        <f t="shared" si="62"/>
        <v>0.16356386669503076</v>
      </c>
      <c r="AE137" s="330">
        <f t="shared" si="63"/>
        <v>-5.4919962543091795E-3</v>
      </c>
      <c r="AF137" s="330">
        <f t="shared" si="64"/>
        <v>2261.6209521442861</v>
      </c>
      <c r="AG137" s="330">
        <f t="shared" si="65"/>
        <v>2239.8186022625287</v>
      </c>
      <c r="AH137" s="330">
        <f t="shared" si="66"/>
        <v>7.8607661037348509</v>
      </c>
      <c r="AI137" s="330">
        <f t="shared" si="67"/>
        <v>197.09769787774417</v>
      </c>
      <c r="AJ137" s="330">
        <f t="shared" si="68"/>
        <v>2.5836111727232969</v>
      </c>
      <c r="AK137" s="339">
        <f t="shared" si="69"/>
        <v>29.774161324834484</v>
      </c>
      <c r="AL137" s="44">
        <f t="shared" si="70"/>
        <v>7.8202522680525375</v>
      </c>
      <c r="BA137" s="8"/>
    </row>
    <row r="138" spans="1:53" ht="15" x14ac:dyDescent="0.15">
      <c r="A138" s="118"/>
      <c r="B138" s="330">
        <f t="shared" si="43"/>
        <v>2261.6209521442861</v>
      </c>
      <c r="C138" s="330">
        <f t="shared" si="44"/>
        <v>2239.8186022625287</v>
      </c>
      <c r="D138" s="330">
        <f t="shared" si="45"/>
        <v>7.8607661037348509</v>
      </c>
      <c r="E138" s="330">
        <f t="shared" si="40"/>
        <v>90.073466342845933</v>
      </c>
      <c r="F138" s="330">
        <f t="shared" si="46"/>
        <v>89.054639731414781</v>
      </c>
      <c r="G138" s="330">
        <f t="shared" si="47"/>
        <v>12588.79649562608</v>
      </c>
      <c r="H138" s="315">
        <f t="shared" si="36"/>
        <v>0.08</v>
      </c>
      <c r="I138" s="330">
        <f t="shared" si="48"/>
        <v>17.441879905405951</v>
      </c>
      <c r="J138" s="330">
        <f t="shared" si="37"/>
        <v>859</v>
      </c>
      <c r="K138" s="337">
        <f t="shared" si="49"/>
        <v>1</v>
      </c>
      <c r="L138" s="325">
        <f t="shared" si="50"/>
        <v>7.9407661037348509</v>
      </c>
      <c r="M138" s="325">
        <f t="shared" si="51"/>
        <v>7.9007661037348509</v>
      </c>
      <c r="N138" s="330">
        <f t="shared" si="52"/>
        <v>0.44865533455033102</v>
      </c>
      <c r="O138" s="330">
        <f t="shared" si="38"/>
        <v>48.197775063492983</v>
      </c>
      <c r="P138" s="334">
        <f t="shared" si="41"/>
        <v>147.56859313453126</v>
      </c>
      <c r="Q138" s="330">
        <f t="shared" si="53"/>
        <v>11681.21730839406</v>
      </c>
      <c r="R138" s="279">
        <f>IF(H138&gt;0, rate1(1,$L$52,$L$51,$L$54,L138,$L$53,$L$50,P138),"")</f>
        <v>2483.6711391728322</v>
      </c>
      <c r="S138" s="325">
        <f t="shared" si="54"/>
        <v>9.7581394918108785E-2</v>
      </c>
      <c r="T138" s="325">
        <f t="shared" si="55"/>
        <v>0.49716986332481167</v>
      </c>
      <c r="U138" s="330">
        <f t="shared" si="39"/>
        <v>7.8607661037348509</v>
      </c>
      <c r="V138" s="338">
        <f t="shared" si="56"/>
        <v>7.8607661037348509</v>
      </c>
      <c r="W138" s="330">
        <f t="shared" si="57"/>
        <v>3.7178400926478616E-3</v>
      </c>
      <c r="X138" s="330">
        <f t="shared" si="58"/>
        <v>11352.014428490344</v>
      </c>
      <c r="Y138" s="330">
        <f t="shared" si="42"/>
        <v>146.07815500686164</v>
      </c>
      <c r="Z138" s="110">
        <f>IF(H138&gt;0, rate1(1,$L$52,$L$51,$L$54,U138,$L$53,$L$50,Y138),"")</f>
        <v>2482.0848770336352</v>
      </c>
      <c r="AA138" s="338">
        <f t="shared" si="59"/>
        <v>9.489193778267041E-2</v>
      </c>
      <c r="AB138" s="338">
        <f t="shared" si="60"/>
        <v>4.1076201260873916E-3</v>
      </c>
      <c r="AC138" s="330">
        <f t="shared" si="61"/>
        <v>0.49716986332481167</v>
      </c>
      <c r="AD138" s="330">
        <f t="shared" si="62"/>
        <v>0.1609107991079787</v>
      </c>
      <c r="AE138" s="330">
        <f t="shared" si="63"/>
        <v>-5.3799729135474801E-3</v>
      </c>
      <c r="AF138" s="330">
        <f t="shared" si="64"/>
        <v>2261.5724376155117</v>
      </c>
      <c r="AG138" s="330">
        <f t="shared" si="65"/>
        <v>2239.3214323992038</v>
      </c>
      <c r="AH138" s="330">
        <f t="shared" si="66"/>
        <v>7.9412348427427251</v>
      </c>
      <c r="AI138" s="330">
        <f t="shared" si="67"/>
        <v>200.17539982784933</v>
      </c>
      <c r="AJ138" s="330">
        <f t="shared" si="68"/>
        <v>2.6392154504532552</v>
      </c>
      <c r="AK138" s="339">
        <f t="shared" si="69"/>
        <v>32.126060440017334</v>
      </c>
      <c r="AL138" s="44">
        <f t="shared" si="70"/>
        <v>7.98955919052952</v>
      </c>
      <c r="BA138" s="8"/>
    </row>
    <row r="139" spans="1:53" ht="15" x14ac:dyDescent="0.15">
      <c r="A139" s="118"/>
      <c r="B139" s="330">
        <f t="shared" si="43"/>
        <v>2261.5724376155117</v>
      </c>
      <c r="C139" s="330">
        <f t="shared" si="44"/>
        <v>2239.3214323992038</v>
      </c>
      <c r="D139" s="330">
        <f t="shared" si="45"/>
        <v>7.9412348427427251</v>
      </c>
      <c r="E139" s="330">
        <f t="shared" si="40"/>
        <v>92.141630185531483</v>
      </c>
      <c r="F139" s="330">
        <f t="shared" si="46"/>
        <v>91.107548264188708</v>
      </c>
      <c r="G139" s="330">
        <f t="shared" si="47"/>
        <v>13274.530683462517</v>
      </c>
      <c r="H139" s="315">
        <f t="shared" si="36"/>
        <v>0.08</v>
      </c>
      <c r="I139" s="330">
        <f t="shared" si="48"/>
        <v>17.800804173046345</v>
      </c>
      <c r="J139" s="330">
        <f t="shared" si="37"/>
        <v>859</v>
      </c>
      <c r="K139" s="337">
        <f t="shared" si="49"/>
        <v>1</v>
      </c>
      <c r="L139" s="325">
        <f t="shared" si="50"/>
        <v>8.0212348427427251</v>
      </c>
      <c r="M139" s="325">
        <f t="shared" si="51"/>
        <v>7.9812348427427251</v>
      </c>
      <c r="N139" s="330">
        <f t="shared" si="52"/>
        <v>0.45327499856663422</v>
      </c>
      <c r="O139" s="330">
        <f t="shared" si="38"/>
        <v>48.169935473743259</v>
      </c>
      <c r="P139" s="334">
        <f t="shared" si="41"/>
        <v>149.57185450534408</v>
      </c>
      <c r="Q139" s="330">
        <f t="shared" si="53"/>
        <v>12365.118498554457</v>
      </c>
      <c r="R139" s="279">
        <f>IF(H139&gt;0, rate1(1,$L$52,$L$51,$L$54,L139,$L$53,$L$50,P139),"")</f>
        <v>2485.750910969135</v>
      </c>
      <c r="S139" s="325">
        <f t="shared" si="54"/>
        <v>0.1032677253141303</v>
      </c>
      <c r="T139" s="325">
        <f t="shared" si="55"/>
        <v>0.50547416588236327</v>
      </c>
      <c r="U139" s="330">
        <f t="shared" si="39"/>
        <v>7.9412348427427251</v>
      </c>
      <c r="V139" s="338">
        <f t="shared" si="56"/>
        <v>7.9412348427427251</v>
      </c>
      <c r="W139" s="330">
        <f t="shared" si="57"/>
        <v>3.7943469278900466E-3</v>
      </c>
      <c r="X139" s="330">
        <f t="shared" si="58"/>
        <v>12021.094491626869</v>
      </c>
      <c r="Y139" s="330">
        <f t="shared" si="42"/>
        <v>148.07637618761007</v>
      </c>
      <c r="Z139" s="110">
        <f>IF(H139&gt;0, rate1(1,$L$52,$L$51,$L$54,U139,$L$53,$L$50,Y139),"")</f>
        <v>2484.2039084530456</v>
      </c>
      <c r="AA139" s="338">
        <f t="shared" si="59"/>
        <v>0.10045711593103328</v>
      </c>
      <c r="AB139" s="338">
        <f t="shared" si="60"/>
        <v>4.2180834233569893E-3</v>
      </c>
      <c r="AC139" s="330">
        <f t="shared" si="61"/>
        <v>0.50547416588236327</v>
      </c>
      <c r="AD139" s="330">
        <f t="shared" si="62"/>
        <v>0.15826723777337029</v>
      </c>
      <c r="AE139" s="330">
        <f t="shared" si="63"/>
        <v>-5.273180226682779E-3</v>
      </c>
      <c r="AF139" s="330">
        <f t="shared" si="64"/>
        <v>2261.5202384481959</v>
      </c>
      <c r="AG139" s="330">
        <f t="shared" si="65"/>
        <v>2238.8159582333215</v>
      </c>
      <c r="AH139" s="330">
        <f t="shared" si="66"/>
        <v>8.0217124635079529</v>
      </c>
      <c r="AI139" s="330">
        <f t="shared" si="67"/>
        <v>203.348679729656</v>
      </c>
      <c r="AJ139" s="330">
        <f t="shared" si="68"/>
        <v>2.695701194822604</v>
      </c>
      <c r="AK139" s="339">
        <f t="shared" si="69"/>
        <v>34.646027811880714</v>
      </c>
      <c r="AL139" s="44">
        <f t="shared" si="70"/>
        <v>8.1615098589816419</v>
      </c>
      <c r="BA139" s="8"/>
    </row>
    <row r="140" spans="1:53" ht="15" x14ac:dyDescent="0.15">
      <c r="A140" s="118"/>
      <c r="B140" s="330">
        <f t="shared" si="43"/>
        <v>2261.5202384481959</v>
      </c>
      <c r="C140" s="330">
        <f t="shared" si="44"/>
        <v>2238.8159582333215</v>
      </c>
      <c r="D140" s="330">
        <f t="shared" si="45"/>
        <v>8.0217124635079529</v>
      </c>
      <c r="E140" s="330">
        <f t="shared" si="40"/>
        <v>94.240820361970066</v>
      </c>
      <c r="F140" s="330">
        <f t="shared" si="46"/>
        <v>93.191225273750774</v>
      </c>
      <c r="G140" s="330">
        <f t="shared" si="47"/>
        <v>13888.043044215121</v>
      </c>
      <c r="H140" s="315">
        <f t="shared" si="36"/>
        <v>0.06</v>
      </c>
      <c r="I140" s="330">
        <f t="shared" si="48"/>
        <v>18.163424171899532</v>
      </c>
      <c r="J140" s="330">
        <f t="shared" si="37"/>
        <v>859</v>
      </c>
      <c r="K140" s="337">
        <f t="shared" si="49"/>
        <v>1</v>
      </c>
      <c r="L140" s="325">
        <f t="shared" si="50"/>
        <v>8.0817124635079534</v>
      </c>
      <c r="M140" s="325">
        <f t="shared" si="51"/>
        <v>8.051712463507954</v>
      </c>
      <c r="N140" s="330">
        <f t="shared" si="52"/>
        <v>0.3441781542588771</v>
      </c>
      <c r="O140" s="330">
        <f t="shared" si="38"/>
        <v>48.139967291633212</v>
      </c>
      <c r="P140" s="334">
        <f t="shared" si="41"/>
        <v>151.20625779377465</v>
      </c>
      <c r="Q140" s="330">
        <f t="shared" si="53"/>
        <v>13027.870993203043</v>
      </c>
      <c r="R140" s="279">
        <f>IF(H140&gt;0, rate1(1,$L$52,$L$51,$L$54,L140,$L$53,$L$50,P140),"")</f>
        <v>2487.4049024827859</v>
      </c>
      <c r="S140" s="325">
        <f t="shared" si="54"/>
        <v>0.10879806528982086</v>
      </c>
      <c r="T140" s="325">
        <f t="shared" si="55"/>
        <v>0.3861954747335738</v>
      </c>
      <c r="U140" s="330">
        <f t="shared" si="39"/>
        <v>8.0217124635079529</v>
      </c>
      <c r="V140" s="338">
        <f t="shared" si="56"/>
        <v>8.0217124635079529</v>
      </c>
      <c r="W140" s="330">
        <f t="shared" si="57"/>
        <v>3.8716415301678353E-3</v>
      </c>
      <c r="X140" s="330">
        <f t="shared" si="58"/>
        <v>12720.283806880192</v>
      </c>
      <c r="Y140" s="330">
        <f t="shared" si="42"/>
        <v>150.08159343738691</v>
      </c>
      <c r="Z140" s="110">
        <f>IF(H140&gt;0, rate1(1,$L$52,$L$51,$L$54,U140,$L$53,$L$50,Y140),"")</f>
        <v>2486.2708167982382</v>
      </c>
      <c r="AA140" s="338">
        <f t="shared" si="59"/>
        <v>0.10627780542383604</v>
      </c>
      <c r="AB140" s="338">
        <f t="shared" si="60"/>
        <v>4.3320413811630924E-3</v>
      </c>
      <c r="AC140" s="330">
        <f t="shared" si="61"/>
        <v>0.3861954747335738</v>
      </c>
      <c r="AD140" s="330">
        <f t="shared" si="62"/>
        <v>0.15536173757963487</v>
      </c>
      <c r="AE140" s="330">
        <f t="shared" si="63"/>
        <v>-6.5169880444250518E-3</v>
      </c>
      <c r="AF140" s="330">
        <f t="shared" si="64"/>
        <v>2261.4782211277211</v>
      </c>
      <c r="AG140" s="330">
        <f t="shared" si="65"/>
        <v>2238.4297627585879</v>
      </c>
      <c r="AH140" s="330">
        <f t="shared" si="66"/>
        <v>8.0822850404081397</v>
      </c>
      <c r="AI140" s="330">
        <f t="shared" si="67"/>
        <v>155.26039783394148</v>
      </c>
      <c r="AJ140" s="330">
        <f t="shared" si="68"/>
        <v>2.7388290831098101</v>
      </c>
      <c r="AK140" s="339">
        <f t="shared" si="69"/>
        <v>37.345386100393625</v>
      </c>
      <c r="AL140" s="44">
        <f t="shared" si="70"/>
        <v>8.3361863748694169</v>
      </c>
      <c r="BA140" s="8"/>
    </row>
    <row r="141" spans="1:53" ht="15" x14ac:dyDescent="0.15">
      <c r="A141" s="118"/>
      <c r="B141" s="330">
        <f t="shared" si="43"/>
        <v>2261.4782211277211</v>
      </c>
      <c r="C141" s="330">
        <f t="shared" si="44"/>
        <v>2238.4297627585879</v>
      </c>
      <c r="D141" s="330">
        <f t="shared" si="45"/>
        <v>8.0822850404081397</v>
      </c>
      <c r="E141" s="330">
        <f t="shared" si="40"/>
        <v>95.841800543913507</v>
      </c>
      <c r="F141" s="330">
        <f t="shared" si="46"/>
        <v>95.041310452941786</v>
      </c>
      <c r="G141" s="330">
        <f t="shared" si="47"/>
        <v>14484.631179023081</v>
      </c>
      <c r="H141" s="315">
        <f t="shared" si="36"/>
        <v>0.06</v>
      </c>
      <c r="I141" s="330">
        <f t="shared" si="48"/>
        <v>18.438766695306551</v>
      </c>
      <c r="J141" s="330">
        <f t="shared" si="37"/>
        <v>859</v>
      </c>
      <c r="K141" s="337">
        <f t="shared" si="49"/>
        <v>1</v>
      </c>
      <c r="L141" s="325">
        <f t="shared" si="50"/>
        <v>8.1422850404081402</v>
      </c>
      <c r="M141" s="325">
        <f t="shared" si="51"/>
        <v>8.112285040408139</v>
      </c>
      <c r="N141" s="330">
        <f t="shared" si="52"/>
        <v>0.34680173004596782</v>
      </c>
      <c r="O141" s="330">
        <f t="shared" si="38"/>
        <v>48.107723050750465</v>
      </c>
      <c r="P141" s="334">
        <f t="shared" si="41"/>
        <v>152.7227672406344</v>
      </c>
      <c r="Q141" s="330">
        <f t="shared" si="53"/>
        <v>13584.922222833535</v>
      </c>
      <c r="R141" s="279">
        <f>IF(H141&gt;0, rate1(1,$L$52,$L$51,$L$54,L141,$L$53,$L$50,P141),"")</f>
        <v>2488.9063792622314</v>
      </c>
      <c r="S141" s="325">
        <f t="shared" si="54"/>
        <v>0.11345765244962483</v>
      </c>
      <c r="T141" s="325">
        <f t="shared" si="55"/>
        <v>0.39118461853990771</v>
      </c>
      <c r="U141" s="330">
        <f t="shared" si="39"/>
        <v>8.0822850404081397</v>
      </c>
      <c r="V141" s="338">
        <f t="shared" si="56"/>
        <v>8.0822850404081397</v>
      </c>
      <c r="W141" s="330">
        <f t="shared" si="57"/>
        <v>3.930332421184346E-3</v>
      </c>
      <c r="X141" s="330">
        <f t="shared" si="58"/>
        <v>13305.964004913678</v>
      </c>
      <c r="Y141" s="330">
        <f t="shared" si="42"/>
        <v>151.59528928710557</v>
      </c>
      <c r="Z141" s="110">
        <f>IF(H141&gt;0, rate1(1,$L$52,$L$51,$L$54,U141,$L$53,$L$50,Y141),"")</f>
        <v>2487.7930832138991</v>
      </c>
      <c r="AA141" s="338">
        <f t="shared" si="59"/>
        <v>0.11117759781300221</v>
      </c>
      <c r="AB141" s="338">
        <f t="shared" si="60"/>
        <v>4.4219547251661759E-3</v>
      </c>
      <c r="AC141" s="330">
        <f t="shared" si="61"/>
        <v>0.39118461853990771</v>
      </c>
      <c r="AD141" s="330">
        <f t="shared" si="62"/>
        <v>0.15338026383539655</v>
      </c>
      <c r="AE141" s="330">
        <f t="shared" si="63"/>
        <v>-5.0978247613583817E-3</v>
      </c>
      <c r="AF141" s="330">
        <f t="shared" si="64"/>
        <v>2261.433838239227</v>
      </c>
      <c r="AG141" s="330">
        <f t="shared" si="65"/>
        <v>2238.0385781400482</v>
      </c>
      <c r="AH141" s="330">
        <f t="shared" si="66"/>
        <v>8.1428636099813332</v>
      </c>
      <c r="AI141" s="330">
        <f t="shared" si="67"/>
        <v>157.17128687494616</v>
      </c>
      <c r="AJ141" s="330">
        <f t="shared" si="68"/>
        <v>2.7824877739084064</v>
      </c>
      <c r="AK141" s="339">
        <f t="shared" si="69"/>
        <v>39.501649188573367</v>
      </c>
      <c r="AL141" s="44">
        <f t="shared" si="70"/>
        <v>8.4695550566087725</v>
      </c>
      <c r="BA141" s="8"/>
    </row>
    <row r="142" spans="1:53" ht="15" x14ac:dyDescent="0.15">
      <c r="A142" s="118"/>
      <c r="B142" s="330">
        <f t="shared" si="43"/>
        <v>2261.433838239227</v>
      </c>
      <c r="C142" s="330">
        <f t="shared" si="44"/>
        <v>2238.0385781400482</v>
      </c>
      <c r="D142" s="330">
        <f t="shared" si="45"/>
        <v>8.1428636099813332</v>
      </c>
      <c r="E142" s="330">
        <f t="shared" si="40"/>
        <v>97.460984202013194</v>
      </c>
      <c r="F142" s="330">
        <f t="shared" si="46"/>
        <v>96.651392372963358</v>
      </c>
      <c r="G142" s="330">
        <f t="shared" si="47"/>
        <v>15061.248451081323</v>
      </c>
      <c r="H142" s="315">
        <f t="shared" si="36"/>
        <v>0.06</v>
      </c>
      <c r="I142" s="330">
        <f t="shared" si="48"/>
        <v>18.716208079343051</v>
      </c>
      <c r="J142" s="330">
        <f t="shared" si="37"/>
        <v>859</v>
      </c>
      <c r="K142" s="337">
        <f t="shared" si="49"/>
        <v>1</v>
      </c>
      <c r="L142" s="325">
        <f t="shared" si="50"/>
        <v>8.2028636099813337</v>
      </c>
      <c r="M142" s="325">
        <f t="shared" si="51"/>
        <v>8.1728636099813343</v>
      </c>
      <c r="N142" s="330">
        <f t="shared" si="52"/>
        <v>0.34942600697141302</v>
      </c>
      <c r="O142" s="330">
        <f t="shared" si="38"/>
        <v>48.081768295678636</v>
      </c>
      <c r="P142" s="334">
        <f t="shared" si="41"/>
        <v>154.24320714749294</v>
      </c>
      <c r="Q142" s="330">
        <f t="shared" si="53"/>
        <v>14160.453064942394</v>
      </c>
      <c r="R142" s="279">
        <f>IF(H142&gt;0, rate1(1,$L$52,$L$51,$L$54,L142,$L$53,$L$50,P142),"")</f>
        <v>2490.3806765120144</v>
      </c>
      <c r="S142" s="325">
        <f t="shared" si="54"/>
        <v>0.1182581224935144</v>
      </c>
      <c r="T142" s="325">
        <f t="shared" si="55"/>
        <v>0.39629058785272775</v>
      </c>
      <c r="U142" s="330">
        <f t="shared" si="39"/>
        <v>8.1428636099813332</v>
      </c>
      <c r="V142" s="338">
        <f t="shared" si="56"/>
        <v>8.1428636099813332</v>
      </c>
      <c r="W142" s="330">
        <f t="shared" si="57"/>
        <v>3.989470696787123E-3</v>
      </c>
      <c r="X142" s="330">
        <f t="shared" si="58"/>
        <v>13872.269262582036</v>
      </c>
      <c r="Y142" s="330">
        <f t="shared" si="42"/>
        <v>153.11292925135703</v>
      </c>
      <c r="Z142" s="110">
        <f>IF(H142&gt;0, rate1(1,$L$52,$L$51,$L$54,U142,$L$53,$L$50,Y142),"")</f>
        <v>2489.2876292166798</v>
      </c>
      <c r="AA142" s="338">
        <f t="shared" si="59"/>
        <v>0.11590228492010669</v>
      </c>
      <c r="AB142" s="338">
        <f t="shared" si="60"/>
        <v>4.5124771037629097E-3</v>
      </c>
      <c r="AC142" s="330">
        <f t="shared" si="61"/>
        <v>0.39629058785272775</v>
      </c>
      <c r="AD142" s="330">
        <f t="shared" si="62"/>
        <v>0.15140405005606042</v>
      </c>
      <c r="AE142" s="330">
        <f t="shared" si="63"/>
        <v>-5.0191136515624771E-3</v>
      </c>
      <c r="AF142" s="330">
        <f t="shared" si="64"/>
        <v>2261.3869736583456</v>
      </c>
      <c r="AG142" s="330">
        <f t="shared" si="65"/>
        <v>2237.6422875521953</v>
      </c>
      <c r="AH142" s="330">
        <f t="shared" si="66"/>
        <v>8.203448160585129</v>
      </c>
      <c r="AI142" s="330">
        <f t="shared" si="67"/>
        <v>159.1285186197982</v>
      </c>
      <c r="AJ142" s="330">
        <f t="shared" si="68"/>
        <v>2.8266901401916837</v>
      </c>
      <c r="AK142" s="339">
        <f t="shared" si="69"/>
        <v>41.778217310889396</v>
      </c>
      <c r="AL142" s="44">
        <f t="shared" si="70"/>
        <v>8.604565192034352</v>
      </c>
      <c r="BA142" s="8"/>
    </row>
    <row r="143" spans="1:53" ht="15" x14ac:dyDescent="0.15">
      <c r="A143" s="118"/>
      <c r="B143" s="330">
        <f t="shared" si="43"/>
        <v>2261.3869736583456</v>
      </c>
      <c r="C143" s="330">
        <f t="shared" si="44"/>
        <v>2237.6422875521953</v>
      </c>
      <c r="D143" s="330">
        <f t="shared" si="45"/>
        <v>8.203448160585129</v>
      </c>
      <c r="E143" s="330">
        <f t="shared" si="40"/>
        <v>99.098621675507786</v>
      </c>
      <c r="F143" s="330">
        <f t="shared" si="46"/>
        <v>98.279802938760497</v>
      </c>
      <c r="G143" s="330">
        <f t="shared" si="47"/>
        <v>15656.866356852011</v>
      </c>
      <c r="H143" s="315">
        <f t="shared" si="36"/>
        <v>0.06</v>
      </c>
      <c r="I143" s="330">
        <f t="shared" si="48"/>
        <v>18.99574888492025</v>
      </c>
      <c r="J143" s="330">
        <f t="shared" si="37"/>
        <v>859</v>
      </c>
      <c r="K143" s="337">
        <f t="shared" si="49"/>
        <v>1</v>
      </c>
      <c r="L143" s="325">
        <f t="shared" si="50"/>
        <v>8.2634481605851295</v>
      </c>
      <c r="M143" s="325">
        <f t="shared" si="51"/>
        <v>8.2334481605851302</v>
      </c>
      <c r="N143" s="330">
        <f t="shared" si="52"/>
        <v>0.3520509846617017</v>
      </c>
      <c r="O143" s="330">
        <f t="shared" si="38"/>
        <v>48.054352292296528</v>
      </c>
      <c r="P143" s="334">
        <f t="shared" si="41"/>
        <v>155.76755968708184</v>
      </c>
      <c r="Q143" s="330">
        <f t="shared" si="53"/>
        <v>14754.973988077048</v>
      </c>
      <c r="R143" s="279">
        <f>IF(H143&gt;0, rate1(1,$L$52,$L$51,$L$54,L143,$L$53,$L$50,P143),"")</f>
        <v>2491.8284944711786</v>
      </c>
      <c r="S143" s="325">
        <f t="shared" si="54"/>
        <v>0.12322180679241626</v>
      </c>
      <c r="T143" s="325">
        <f t="shared" si="55"/>
        <v>0.40152798893613795</v>
      </c>
      <c r="U143" s="330">
        <f t="shared" si="39"/>
        <v>8.203448160585129</v>
      </c>
      <c r="V143" s="338">
        <f t="shared" si="56"/>
        <v>8.203448160585129</v>
      </c>
      <c r="W143" s="330">
        <f t="shared" si="57"/>
        <v>4.0490564765534032E-3</v>
      </c>
      <c r="X143" s="330">
        <f t="shared" si="58"/>
        <v>14457.310507381319</v>
      </c>
      <c r="Y143" s="330">
        <f t="shared" si="42"/>
        <v>154.63449533620266</v>
      </c>
      <c r="Z143" s="110">
        <f>IF(H143&gt;0, rate1(1,$L$52,$L$51,$L$54,U143,$L$53,$L$50,Y143),"")</f>
        <v>2490.7551732462316</v>
      </c>
      <c r="AA143" s="338">
        <f t="shared" si="59"/>
        <v>0.12078798594188025</v>
      </c>
      <c r="AB143" s="338">
        <f t="shared" si="60"/>
        <v>4.6053243265687938E-3</v>
      </c>
      <c r="AC143" s="330">
        <f t="shared" si="61"/>
        <v>0.40152798893613795</v>
      </c>
      <c r="AD143" s="330">
        <f t="shared" si="62"/>
        <v>0.14942918464780508</v>
      </c>
      <c r="AE143" s="330">
        <f t="shared" si="63"/>
        <v>-4.9506628842962272E-3</v>
      </c>
      <c r="AF143" s="330">
        <f t="shared" si="64"/>
        <v>2261.3374966540709</v>
      </c>
      <c r="AG143" s="330">
        <f t="shared" si="65"/>
        <v>2237.240759563259</v>
      </c>
      <c r="AH143" s="330">
        <f t="shared" si="66"/>
        <v>8.2640386808412778</v>
      </c>
      <c r="AI143" s="330">
        <f t="shared" si="67"/>
        <v>161.13789124213025</v>
      </c>
      <c r="AJ143" s="330">
        <f t="shared" si="68"/>
        <v>2.8714506655367198</v>
      </c>
      <c r="AK143" s="339">
        <f t="shared" si="69"/>
        <v>44.174891465474694</v>
      </c>
      <c r="AL143" s="44">
        <f t="shared" si="70"/>
        <v>8.7412565895287582</v>
      </c>
      <c r="BA143" s="8"/>
    </row>
    <row r="144" spans="1:53" ht="15" x14ac:dyDescent="0.15">
      <c r="A144" s="118"/>
      <c r="B144" s="330">
        <f t="shared" si="43"/>
        <v>2261.3374966540709</v>
      </c>
      <c r="C144" s="330">
        <f t="shared" si="44"/>
        <v>2237.240759563259</v>
      </c>
      <c r="D144" s="330">
        <f t="shared" si="45"/>
        <v>8.2640386808412778</v>
      </c>
      <c r="E144" s="330">
        <f t="shared" si="40"/>
        <v>100.7549966471704</v>
      </c>
      <c r="F144" s="330">
        <f t="shared" si="46"/>
        <v>99.926809161339094</v>
      </c>
      <c r="G144" s="330">
        <f t="shared" si="47"/>
        <v>16272.009547454638</v>
      </c>
      <c r="H144" s="315">
        <f t="shared" si="36"/>
        <v>0.06</v>
      </c>
      <c r="I144" s="330">
        <f t="shared" si="48"/>
        <v>19.277389672649591</v>
      </c>
      <c r="J144" s="330">
        <f t="shared" si="37"/>
        <v>859</v>
      </c>
      <c r="K144" s="337">
        <f t="shared" si="49"/>
        <v>1</v>
      </c>
      <c r="L144" s="325">
        <f t="shared" si="50"/>
        <v>8.3240386808412783</v>
      </c>
      <c r="M144" s="325">
        <f t="shared" si="51"/>
        <v>8.2940386808412789</v>
      </c>
      <c r="N144" s="330">
        <f t="shared" si="52"/>
        <v>0.35467666275457077</v>
      </c>
      <c r="O144" s="330">
        <f t="shared" si="38"/>
        <v>48.025403308768361</v>
      </c>
      <c r="P144" s="334">
        <f t="shared" si="41"/>
        <v>157.29580725362069</v>
      </c>
      <c r="Q144" s="330">
        <f t="shared" si="53"/>
        <v>15369.012492221193</v>
      </c>
      <c r="R144" s="279">
        <f>IF(H144&gt;0, rate1(1,$L$52,$L$51,$L$54,L144,$L$53,$L$50,P144),"")</f>
        <v>2493.2505100238141</v>
      </c>
      <c r="S144" s="325">
        <f t="shared" si="54"/>
        <v>0.12835388736144535</v>
      </c>
      <c r="T144" s="325">
        <f t="shared" si="55"/>
        <v>0.40690442785424835</v>
      </c>
      <c r="U144" s="330">
        <f t="shared" si="39"/>
        <v>8.2640386808412778</v>
      </c>
      <c r="V144" s="338">
        <f t="shared" si="56"/>
        <v>8.2640386808412778</v>
      </c>
      <c r="W144" s="330">
        <f t="shared" si="57"/>
        <v>4.1090898799680531E-3</v>
      </c>
      <c r="X144" s="330">
        <f t="shared" si="58"/>
        <v>15061.606738804374</v>
      </c>
      <c r="Y144" s="330">
        <f t="shared" si="42"/>
        <v>156.15996977241534</v>
      </c>
      <c r="Z144" s="110">
        <f>IF(H144&gt;0, rate1(1,$L$52,$L$51,$L$54,U144,$L$53,$L$50,Y144),"")</f>
        <v>2492.1964096373104</v>
      </c>
      <c r="AA144" s="338">
        <f t="shared" si="59"/>
        <v>0.1258397993708596</v>
      </c>
      <c r="AB144" s="338">
        <f t="shared" si="60"/>
        <v>4.7006142318201018E-3</v>
      </c>
      <c r="AC144" s="330">
        <f t="shared" si="61"/>
        <v>0.40690442785424835</v>
      </c>
      <c r="AD144" s="330">
        <f t="shared" si="62"/>
        <v>0.14745477289692158</v>
      </c>
      <c r="AE144" s="330">
        <f t="shared" si="63"/>
        <v>-4.8845437413859603E-3</v>
      </c>
      <c r="AF144" s="330">
        <f t="shared" si="64"/>
        <v>2261.2852688889711</v>
      </c>
      <c r="AG144" s="330">
        <f t="shared" si="65"/>
        <v>2236.8338551354045</v>
      </c>
      <c r="AH144" s="330">
        <f t="shared" si="66"/>
        <v>8.3246351596283876</v>
      </c>
      <c r="AI144" s="330">
        <f t="shared" si="67"/>
        <v>163.2023842844263</v>
      </c>
      <c r="AJ144" s="330">
        <f t="shared" si="68"/>
        <v>2.9167846611712829</v>
      </c>
      <c r="AK144" s="339">
        <f t="shared" si="69"/>
        <v>46.697805893677682</v>
      </c>
      <c r="AL144" s="44">
        <f t="shared" si="70"/>
        <v>8.8796740381057475</v>
      </c>
      <c r="BA144" s="8"/>
    </row>
    <row r="145" spans="1:53" ht="15" x14ac:dyDescent="0.15">
      <c r="A145" s="118"/>
      <c r="B145" s="330">
        <f t="shared" si="43"/>
        <v>2261.2852688889711</v>
      </c>
      <c r="C145" s="330">
        <f t="shared" si="44"/>
        <v>2236.8338551354045</v>
      </c>
      <c r="D145" s="330">
        <f t="shared" si="45"/>
        <v>8.3246351596283876</v>
      </c>
      <c r="E145" s="330">
        <f t="shared" si="40"/>
        <v>102.43040935404265</v>
      </c>
      <c r="F145" s="330">
        <f t="shared" si="46"/>
        <v>101.59270300060652</v>
      </c>
      <c r="G145" s="330">
        <f t="shared" si="47"/>
        <v>16907.218924148783</v>
      </c>
      <c r="H145" s="315">
        <f t="shared" si="36"/>
        <v>0.06</v>
      </c>
      <c r="I145" s="330">
        <f t="shared" si="48"/>
        <v>19.561131002853291</v>
      </c>
      <c r="J145" s="330">
        <f t="shared" si="37"/>
        <v>859</v>
      </c>
      <c r="K145" s="337">
        <f t="shared" si="49"/>
        <v>1</v>
      </c>
      <c r="L145" s="325">
        <f t="shared" si="50"/>
        <v>8.3846351596283881</v>
      </c>
      <c r="M145" s="325">
        <f t="shared" si="51"/>
        <v>8.354635159628387</v>
      </c>
      <c r="N145" s="330">
        <f t="shared" si="52"/>
        <v>0.35730304089851472</v>
      </c>
      <c r="O145" s="330">
        <f t="shared" si="38"/>
        <v>47.994840590510123</v>
      </c>
      <c r="P145" s="334">
        <f t="shared" si="41"/>
        <v>158.82793245851775</v>
      </c>
      <c r="Q145" s="330">
        <f t="shared" si="53"/>
        <v>16003.111140632289</v>
      </c>
      <c r="R145" s="279">
        <f>IF(H145&gt;0, rate1(1,$L$52,$L$51,$L$54,L145,$L$53,$L$50,P145),"")</f>
        <v>2494.6473776533294</v>
      </c>
      <c r="S145" s="325">
        <f t="shared" si="54"/>
        <v>0.13365976762961293</v>
      </c>
      <c r="T145" s="325">
        <f t="shared" si="55"/>
        <v>0.41242808258009733</v>
      </c>
      <c r="U145" s="330">
        <f t="shared" si="39"/>
        <v>8.3246351596283876</v>
      </c>
      <c r="V145" s="338">
        <f t="shared" si="56"/>
        <v>8.3246351596283876</v>
      </c>
      <c r="W145" s="330">
        <f t="shared" si="57"/>
        <v>4.1695710264235686E-3</v>
      </c>
      <c r="X145" s="330">
        <f t="shared" si="58"/>
        <v>15685.693018470556</v>
      </c>
      <c r="Y145" s="330">
        <f t="shared" si="42"/>
        <v>157.68933501109532</v>
      </c>
      <c r="Z145" s="110">
        <f>IF(H145&gt;0, rate1(1,$L$52,$L$51,$L$54,U145,$L$53,$L$50,Y145),"")</f>
        <v>2493.6120096105451</v>
      </c>
      <c r="AA145" s="338">
        <f t="shared" si="59"/>
        <v>0.13106305196275542</v>
      </c>
      <c r="AB145" s="338">
        <f t="shared" si="60"/>
        <v>4.7984736244002495E-3</v>
      </c>
      <c r="AC145" s="330">
        <f t="shared" si="61"/>
        <v>0.41242808258009733</v>
      </c>
      <c r="AD145" s="330">
        <f t="shared" si="62"/>
        <v>0.14547990918719131</v>
      </c>
      <c r="AE145" s="330">
        <f t="shared" si="63"/>
        <v>-4.8206648328487549E-3</v>
      </c>
      <c r="AF145" s="330">
        <f t="shared" si="64"/>
        <v>2261.2301438472896</v>
      </c>
      <c r="AG145" s="330">
        <f t="shared" si="65"/>
        <v>2236.4214270528246</v>
      </c>
      <c r="AH145" s="330">
        <f t="shared" si="66"/>
        <v>8.3852375860743464</v>
      </c>
      <c r="AI145" s="330">
        <f t="shared" si="67"/>
        <v>165.32520238113216</v>
      </c>
      <c r="AJ145" s="330">
        <f t="shared" si="68"/>
        <v>2.9627083284993749</v>
      </c>
      <c r="AK145" s="339">
        <f t="shared" si="69"/>
        <v>49.353436648921225</v>
      </c>
      <c r="AL145" s="44">
        <f t="shared" si="70"/>
        <v>9.0198648862060704</v>
      </c>
      <c r="BA145" s="8"/>
    </row>
    <row r="146" spans="1:53" ht="15" x14ac:dyDescent="0.15">
      <c r="A146" s="118"/>
      <c r="B146" s="330">
        <f t="shared" si="43"/>
        <v>2261.2301438472896</v>
      </c>
      <c r="C146" s="330">
        <f t="shared" si="44"/>
        <v>2236.4214270528246</v>
      </c>
      <c r="D146" s="330">
        <f t="shared" si="45"/>
        <v>8.3852375860743464</v>
      </c>
      <c r="E146" s="330">
        <f t="shared" si="40"/>
        <v>104.12517782827823</v>
      </c>
      <c r="F146" s="330">
        <f t="shared" si="46"/>
        <v>103.27779359116045</v>
      </c>
      <c r="G146" s="330">
        <f t="shared" si="47"/>
        <v>17563.050983319026</v>
      </c>
      <c r="H146" s="315">
        <f t="shared" si="36"/>
        <v>0.06</v>
      </c>
      <c r="I146" s="330">
        <f t="shared" si="48"/>
        <v>19.846973435572</v>
      </c>
      <c r="J146" s="330">
        <f t="shared" si="37"/>
        <v>859</v>
      </c>
      <c r="K146" s="337">
        <f t="shared" si="49"/>
        <v>1</v>
      </c>
      <c r="L146" s="325">
        <f t="shared" si="50"/>
        <v>8.4452375860743469</v>
      </c>
      <c r="M146" s="325">
        <f t="shared" si="51"/>
        <v>8.4152375860743476</v>
      </c>
      <c r="N146" s="330">
        <f t="shared" si="52"/>
        <v>0.35993011875255121</v>
      </c>
      <c r="O146" s="330">
        <f t="shared" si="38"/>
        <v>47.962578684329586</v>
      </c>
      <c r="P146" s="334">
        <f t="shared" si="41"/>
        <v>160.3639181261718</v>
      </c>
      <c r="Q146" s="330">
        <f t="shared" si="53"/>
        <v>16657.828289543922</v>
      </c>
      <c r="R146" s="279">
        <f>IF(H146&gt;0, rate1(1,$L$52,$L$51,$L$54,L146,$L$53,$L$50,P146),"")</f>
        <v>2496.0197303506388</v>
      </c>
      <c r="S146" s="325">
        <f t="shared" si="54"/>
        <v>0.13914507600118795</v>
      </c>
      <c r="T146" s="325">
        <f t="shared" si="55"/>
        <v>0.41810775395303185</v>
      </c>
      <c r="U146" s="330">
        <f t="shared" si="39"/>
        <v>8.3852375860743464</v>
      </c>
      <c r="V146" s="338">
        <f t="shared" si="56"/>
        <v>8.3852375860743464</v>
      </c>
      <c r="W146" s="330">
        <f t="shared" si="57"/>
        <v>4.2305000353337618E-3</v>
      </c>
      <c r="X146" s="330">
        <f t="shared" si="58"/>
        <v>16330.119835680733</v>
      </c>
      <c r="Y146" s="330">
        <f t="shared" si="42"/>
        <v>159.22257371938969</v>
      </c>
      <c r="Z146" s="110">
        <f>IF(H146&gt;0, rate1(1,$L$52,$L$51,$L$54,U146,$L$53,$L$50,Y146),"")</f>
        <v>2495.0026222150827</v>
      </c>
      <c r="AA146" s="338">
        <f t="shared" si="59"/>
        <v>0.13646329099435114</v>
      </c>
      <c r="AB146" s="338">
        <f t="shared" si="60"/>
        <v>4.8990390231413872E-3</v>
      </c>
      <c r="AC146" s="330">
        <f t="shared" si="61"/>
        <v>0.41810775395303185</v>
      </c>
      <c r="AD146" s="330">
        <f t="shared" si="62"/>
        <v>0.14350367682188478</v>
      </c>
      <c r="AE146" s="330">
        <f t="shared" si="63"/>
        <v>-4.7589333978792121E-3</v>
      </c>
      <c r="AF146" s="330">
        <f t="shared" si="64"/>
        <v>2261.171966212089</v>
      </c>
      <c r="AG146" s="330">
        <f t="shared" si="65"/>
        <v>2236.0033192988717</v>
      </c>
      <c r="AH146" s="330">
        <f t="shared" si="66"/>
        <v>8.4458459495493656</v>
      </c>
      <c r="AI146" s="330">
        <f t="shared" si="67"/>
        <v>167.50979524280299</v>
      </c>
      <c r="AJ146" s="330">
        <f t="shared" si="68"/>
        <v>3.0092388271779313</v>
      </c>
      <c r="AK146" s="339">
        <f t="shared" si="69"/>
        <v>52.148626039258232</v>
      </c>
      <c r="AL146" s="44">
        <f t="shared" si="70"/>
        <v>9.1618792350514635</v>
      </c>
      <c r="BA146" s="8"/>
    </row>
    <row r="147" spans="1:53" ht="15" x14ac:dyDescent="0.15">
      <c r="A147" s="118"/>
      <c r="B147" s="330">
        <f t="shared" si="43"/>
        <v>2261.171966212089</v>
      </c>
      <c r="C147" s="330">
        <f t="shared" si="44"/>
        <v>2236.0033192988717</v>
      </c>
      <c r="D147" s="330">
        <f t="shared" si="45"/>
        <v>8.4458459495493656</v>
      </c>
      <c r="E147" s="330">
        <f t="shared" si="40"/>
        <v>105.83963924652596</v>
      </c>
      <c r="F147" s="330">
        <f t="shared" si="46"/>
        <v>104.98240853740209</v>
      </c>
      <c r="G147" s="330">
        <f t="shared" si="47"/>
        <v>18240.078587135951</v>
      </c>
      <c r="H147" s="315">
        <f t="shared" si="36"/>
        <v>0.06</v>
      </c>
      <c r="I147" s="330">
        <f t="shared" si="48"/>
        <v>20.134917530573876</v>
      </c>
      <c r="J147" s="330">
        <f t="shared" si="37"/>
        <v>859</v>
      </c>
      <c r="K147" s="337">
        <f t="shared" si="49"/>
        <v>1</v>
      </c>
      <c r="L147" s="325">
        <f t="shared" si="50"/>
        <v>8.5058459495493661</v>
      </c>
      <c r="M147" s="325">
        <f t="shared" si="51"/>
        <v>8.4758459495493668</v>
      </c>
      <c r="N147" s="330">
        <f t="shared" si="52"/>
        <v>0.36255789598592969</v>
      </c>
      <c r="O147" s="330">
        <f t="shared" si="38"/>
        <v>47.928527085155672</v>
      </c>
      <c r="P147" s="334">
        <f t="shared" si="41"/>
        <v>161.90374728989221</v>
      </c>
      <c r="Q147" s="330">
        <f t="shared" si="53"/>
        <v>17333.738879150613</v>
      </c>
      <c r="R147" s="279">
        <f>IF(H147&gt;0, rate1(1,$L$52,$L$51,$L$54,L147,$L$53,$L$50,P147),"")</f>
        <v>2497.3681804788525</v>
      </c>
      <c r="S147" s="325">
        <f t="shared" si="54"/>
        <v>0.14481568179533905</v>
      </c>
      <c r="T147" s="325">
        <f t="shared" si="55"/>
        <v>0.4239529283547539</v>
      </c>
      <c r="U147" s="330">
        <f t="shared" si="39"/>
        <v>8.4458459495493656</v>
      </c>
      <c r="V147" s="338">
        <f t="shared" si="56"/>
        <v>8.4458459495493656</v>
      </c>
      <c r="W147" s="330">
        <f t="shared" si="57"/>
        <v>4.2918770260698125E-3</v>
      </c>
      <c r="X147" s="330">
        <f t="shared" si="58"/>
        <v>16995.453867642278</v>
      </c>
      <c r="Y147" s="330">
        <f t="shared" si="42"/>
        <v>160.75966877633354</v>
      </c>
      <c r="Z147" s="110">
        <f>IF(H147&gt;0, rate1(1,$L$52,$L$51,$L$54,U147,$L$53,$L$50,Y147),"")</f>
        <v>2496.3688752258167</v>
      </c>
      <c r="AA147" s="338">
        <f t="shared" si="59"/>
        <v>0.14204629980621494</v>
      </c>
      <c r="AB147" s="338">
        <f t="shared" si="60"/>
        <v>5.0024576210818961E-3</v>
      </c>
      <c r="AC147" s="330">
        <f t="shared" si="61"/>
        <v>0.4239529283547539</v>
      </c>
      <c r="AD147" s="330">
        <f t="shared" si="62"/>
        <v>0.14152514580532252</v>
      </c>
      <c r="AE147" s="330">
        <f t="shared" si="63"/>
        <v>-4.69925994202654E-3</v>
      </c>
      <c r="AF147" s="330">
        <f t="shared" si="64"/>
        <v>2261.1105711797204</v>
      </c>
      <c r="AG147" s="330">
        <f t="shared" si="65"/>
        <v>2235.5793663705172</v>
      </c>
      <c r="AH147" s="330">
        <f t="shared" si="66"/>
        <v>8.5064602396590736</v>
      </c>
      <c r="AI147" s="330">
        <f t="shared" si="67"/>
        <v>169.75988229074974</v>
      </c>
      <c r="AJ147" s="330">
        <f t="shared" si="68"/>
        <v>3.0563943500364728</v>
      </c>
      <c r="AK147" s="339">
        <f t="shared" si="69"/>
        <v>55.090609113312915</v>
      </c>
      <c r="AL147" s="44">
        <f t="shared" si="70"/>
        <v>9.3057701491650313</v>
      </c>
      <c r="BA147" s="8"/>
    </row>
    <row r="148" spans="1:53" ht="15" x14ac:dyDescent="0.15">
      <c r="A148" s="118"/>
      <c r="B148" s="330">
        <f t="shared" si="43"/>
        <v>2261.1105711797204</v>
      </c>
      <c r="C148" s="330">
        <f t="shared" si="44"/>
        <v>2235.5793663705172</v>
      </c>
      <c r="D148" s="330">
        <f t="shared" si="45"/>
        <v>8.5064602396590736</v>
      </c>
      <c r="E148" s="330">
        <f t="shared" si="40"/>
        <v>107.57415141418784</v>
      </c>
      <c r="F148" s="330">
        <f t="shared" si="46"/>
        <v>106.7068953303569</v>
      </c>
      <c r="G148" s="330">
        <f t="shared" si="47"/>
        <v>18938.891800963782</v>
      </c>
      <c r="H148" s="315">
        <f t="shared" si="36"/>
        <v>0.06</v>
      </c>
      <c r="I148" s="330">
        <f t="shared" si="48"/>
        <v>20.424963847362598</v>
      </c>
      <c r="J148" s="330">
        <f t="shared" si="37"/>
        <v>859</v>
      </c>
      <c r="K148" s="337">
        <f t="shared" si="49"/>
        <v>1</v>
      </c>
      <c r="L148" s="325">
        <f t="shared" si="50"/>
        <v>8.5664602396590741</v>
      </c>
      <c r="M148" s="325">
        <f t="shared" si="51"/>
        <v>8.5364602396590747</v>
      </c>
      <c r="N148" s="330">
        <f t="shared" si="52"/>
        <v>0.3651863722776767</v>
      </c>
      <c r="O148" s="330">
        <f t="shared" si="38"/>
        <v>47.892589851290538</v>
      </c>
      <c r="P148" s="334">
        <f t="shared" si="41"/>
        <v>163.44740318792185</v>
      </c>
      <c r="Q148" s="330">
        <f t="shared" si="53"/>
        <v>18031.43529493126</v>
      </c>
      <c r="R148" s="279">
        <f>IF(H148&gt;0, rate1(1,$L$52,$L$51,$L$54,L148,$L$53,$L$50,P148),"")</f>
        <v>2498.6933205968553</v>
      </c>
      <c r="S148" s="325">
        <f t="shared" si="54"/>
        <v>0.1506777127860523</v>
      </c>
      <c r="T148" s="325">
        <f t="shared" si="55"/>
        <v>0.42997384829686541</v>
      </c>
      <c r="U148" s="330">
        <f t="shared" si="39"/>
        <v>8.5064602396590736</v>
      </c>
      <c r="V148" s="338">
        <f t="shared" si="56"/>
        <v>8.5064602396590736</v>
      </c>
      <c r="W148" s="330">
        <f t="shared" si="57"/>
        <v>4.3537021177826318E-3</v>
      </c>
      <c r="X148" s="330">
        <f t="shared" si="58"/>
        <v>17682.278805474773</v>
      </c>
      <c r="Y148" s="330">
        <f t="shared" si="42"/>
        <v>162.30060326879513</v>
      </c>
      <c r="Z148" s="110">
        <f>IF(H148&gt;0, rate1(1,$L$52,$L$51,$L$54,U148,$L$53,$L$50,Y148),"")</f>
        <v>2497.7113759977078</v>
      </c>
      <c r="AA148" s="338">
        <f t="shared" si="59"/>
        <v>0.14781811489152227</v>
      </c>
      <c r="AB148" s="338">
        <f t="shared" si="60"/>
        <v>5.1088883651034559E-3</v>
      </c>
      <c r="AC148" s="330">
        <f t="shared" si="61"/>
        <v>0.42997384829686541</v>
      </c>
      <c r="AD148" s="330">
        <f t="shared" si="62"/>
        <v>0.13954337045767118</v>
      </c>
      <c r="AE148" s="330">
        <f t="shared" si="63"/>
        <v>-4.6415580394895102E-3</v>
      </c>
      <c r="AF148" s="330">
        <f t="shared" si="64"/>
        <v>2261.0457837037011</v>
      </c>
      <c r="AG148" s="330">
        <f t="shared" si="65"/>
        <v>2235.1493925222203</v>
      </c>
      <c r="AH148" s="330">
        <f t="shared" si="66"/>
        <v>8.5670804462377834</v>
      </c>
      <c r="AI148" s="330">
        <f t="shared" si="67"/>
        <v>172.07948040384517</v>
      </c>
      <c r="AJ148" s="330">
        <f t="shared" si="68"/>
        <v>3.1041942057042076</v>
      </c>
      <c r="AK148" s="339">
        <f t="shared" si="69"/>
        <v>58.187042707239137</v>
      </c>
      <c r="AL148" s="44">
        <f t="shared" si="70"/>
        <v>9.4515938880527859</v>
      </c>
      <c r="BA148" s="8"/>
    </row>
    <row r="149" spans="1:53" ht="15" x14ac:dyDescent="0.15">
      <c r="A149" s="118"/>
      <c r="B149" s="330">
        <f t="shared" si="43"/>
        <v>2261.0457837037011</v>
      </c>
      <c r="C149" s="330">
        <f t="shared" si="44"/>
        <v>2235.1493925222203</v>
      </c>
      <c r="D149" s="330">
        <f t="shared" si="45"/>
        <v>8.5670804462377834</v>
      </c>
      <c r="E149" s="330">
        <f t="shared" si="40"/>
        <v>109.3290944016189</v>
      </c>
      <c r="F149" s="330">
        <f t="shared" si="46"/>
        <v>108.45162290790337</v>
      </c>
      <c r="G149" s="330">
        <f t="shared" si="47"/>
        <v>19660.098806380574</v>
      </c>
      <c r="H149" s="315">
        <f t="shared" si="36"/>
        <v>0.06</v>
      </c>
      <c r="I149" s="330">
        <f t="shared" si="48"/>
        <v>20.717112945184638</v>
      </c>
      <c r="J149" s="330">
        <f t="shared" si="37"/>
        <v>859</v>
      </c>
      <c r="K149" s="337">
        <f t="shared" si="49"/>
        <v>1</v>
      </c>
      <c r="L149" s="325">
        <f t="shared" si="50"/>
        <v>8.6270804462377839</v>
      </c>
      <c r="M149" s="325">
        <f t="shared" si="51"/>
        <v>8.5970804462377828</v>
      </c>
      <c r="N149" s="330">
        <f t="shared" si="52"/>
        <v>0.36781554731659583</v>
      </c>
      <c r="O149" s="330">
        <f t="shared" si="38"/>
        <v>47.854665180946277</v>
      </c>
      <c r="P149" s="334">
        <f t="shared" si="41"/>
        <v>164.99486925956026</v>
      </c>
      <c r="Q149" s="330">
        <f t="shared" si="53"/>
        <v>18751.528307692424</v>
      </c>
      <c r="R149" s="279">
        <f>IF(H149&gt;0, rate1(1,$L$52,$L$51,$L$54,L149,$L$53,$L$50,P149),"")</f>
        <v>2499.9957242440273</v>
      </c>
      <c r="S149" s="325">
        <f t="shared" si="54"/>
        <v>0.15673757455101389</v>
      </c>
      <c r="T149" s="325">
        <f t="shared" si="55"/>
        <v>0.43618159213100993</v>
      </c>
      <c r="U149" s="330">
        <f t="shared" si="39"/>
        <v>8.5670804462377834</v>
      </c>
      <c r="V149" s="338">
        <f t="shared" si="56"/>
        <v>8.5670804462377834</v>
      </c>
      <c r="W149" s="330">
        <f t="shared" si="57"/>
        <v>4.4159754297581344E-3</v>
      </c>
      <c r="X149" s="330">
        <f t="shared" si="58"/>
        <v>18391.1962547238</v>
      </c>
      <c r="Y149" s="330">
        <f t="shared" si="42"/>
        <v>163.8453604875254</v>
      </c>
      <c r="Z149" s="110">
        <f>IF(H149&gt;0, rate1(1,$L$52,$L$51,$L$54,U149,$L$53,$L$50,Y149),"")</f>
        <v>2499.0307122795653</v>
      </c>
      <c r="AA149" s="338">
        <f t="shared" si="59"/>
        <v>0.15378504474016191</v>
      </c>
      <c r="AB149" s="338">
        <f t="shared" si="60"/>
        <v>5.2185031738208503E-3</v>
      </c>
      <c r="AC149" s="330">
        <f t="shared" si="61"/>
        <v>0.43618159213100993</v>
      </c>
      <c r="AD149" s="330">
        <f t="shared" si="62"/>
        <v>0.13755738683712865</v>
      </c>
      <c r="AE149" s="330">
        <f t="shared" si="63"/>
        <v>-4.5857441467122059E-3</v>
      </c>
      <c r="AF149" s="330">
        <f t="shared" si="64"/>
        <v>2260.9774176588867</v>
      </c>
      <c r="AG149" s="330">
        <f t="shared" si="65"/>
        <v>2234.7132109300892</v>
      </c>
      <c r="AH149" s="330">
        <f t="shared" si="66"/>
        <v>8.627706559342311</v>
      </c>
      <c r="AI149" s="330">
        <f t="shared" si="67"/>
        <v>174.47293525388196</v>
      </c>
      <c r="AJ149" s="330">
        <f t="shared" si="68"/>
        <v>3.1526589099413971</v>
      </c>
      <c r="AK149" s="339">
        <f t="shared" si="69"/>
        <v>61.446037367773627</v>
      </c>
      <c r="AL149" s="44">
        <f t="shared" si="70"/>
        <v>9.599410161719689</v>
      </c>
      <c r="BA149" s="8"/>
    </row>
    <row r="150" spans="1:53" ht="15" x14ac:dyDescent="0.15">
      <c r="A150" s="118"/>
      <c r="B150" s="330">
        <f t="shared" si="43"/>
        <v>2260.9774176588867</v>
      </c>
      <c r="C150" s="330">
        <f t="shared" si="44"/>
        <v>2234.7132109300892</v>
      </c>
      <c r="D150" s="330">
        <f t="shared" si="45"/>
        <v>8.627706559342311</v>
      </c>
      <c r="E150" s="330">
        <f t="shared" si="40"/>
        <v>111.10487235193156</v>
      </c>
      <c r="F150" s="330">
        <f t="shared" si="46"/>
        <v>110.21698337677523</v>
      </c>
      <c r="G150" s="330">
        <f t="shared" si="47"/>
        <v>20404.326898941472</v>
      </c>
      <c r="H150" s="315">
        <f t="shared" si="36"/>
        <v>0.06</v>
      </c>
      <c r="I150" s="330">
        <f t="shared" si="48"/>
        <v>21.011365383037994</v>
      </c>
      <c r="J150" s="330">
        <f t="shared" si="37"/>
        <v>859</v>
      </c>
      <c r="K150" s="337">
        <f t="shared" si="49"/>
        <v>1</v>
      </c>
      <c r="L150" s="325">
        <f t="shared" si="50"/>
        <v>8.6877065593423115</v>
      </c>
      <c r="M150" s="325">
        <f t="shared" si="51"/>
        <v>8.6577065593423121</v>
      </c>
      <c r="N150" s="330">
        <f t="shared" si="52"/>
        <v>0.37044542080086273</v>
      </c>
      <c r="O150" s="330">
        <f t="shared" si="38"/>
        <v>47.814644945176767</v>
      </c>
      <c r="P150" s="334">
        <f t="shared" si="41"/>
        <v>166.54612914139548</v>
      </c>
      <c r="Q150" s="330">
        <f t="shared" si="53"/>
        <v>19494.648101945491</v>
      </c>
      <c r="R150" s="279">
        <f>IF(H150&gt;0, rate1(1,$L$52,$L$51,$L$54,L150,$L$53,$L$50,P150),"")</f>
        <v>2501.2759466882317</v>
      </c>
      <c r="S150" s="325">
        <f t="shared" si="54"/>
        <v>0.16300197186123863</v>
      </c>
      <c r="T150" s="325">
        <f t="shared" si="55"/>
        <v>0.44258816430502823</v>
      </c>
      <c r="U150" s="330">
        <f t="shared" si="39"/>
        <v>8.627706559342311</v>
      </c>
      <c r="V150" s="338">
        <f t="shared" si="56"/>
        <v>8.627706559342311</v>
      </c>
      <c r="W150" s="330">
        <f t="shared" si="57"/>
        <v>4.4786970811614424E-3</v>
      </c>
      <c r="X150" s="330">
        <f t="shared" si="58"/>
        <v>19122.82671937783</v>
      </c>
      <c r="Y150" s="330">
        <f t="shared" si="42"/>
        <v>165.39392392331717</v>
      </c>
      <c r="Z150" s="110">
        <f>IF(H150&gt;0, rate1(1,$L$52,$L$51,$L$54,U150,$L$53,$L$50,Y150),"")</f>
        <v>2500.3274529895107</v>
      </c>
      <c r="AA150" s="338">
        <f t="shared" si="59"/>
        <v>0.15995369066209378</v>
      </c>
      <c r="AB150" s="338">
        <f t="shared" si="60"/>
        <v>5.3314883136518837E-3</v>
      </c>
      <c r="AC150" s="330">
        <f t="shared" si="61"/>
        <v>0.44258816430502823</v>
      </c>
      <c r="AD150" s="330">
        <f t="shared" si="62"/>
        <v>0.13556620994195515</v>
      </c>
      <c r="AE150" s="330">
        <f t="shared" si="63"/>
        <v>-4.5317374217541846E-3</v>
      </c>
      <c r="AF150" s="330">
        <f t="shared" si="64"/>
        <v>2260.9052749153825</v>
      </c>
      <c r="AG150" s="330">
        <f t="shared" si="65"/>
        <v>2234.2706227657841</v>
      </c>
      <c r="AH150" s="330">
        <f t="shared" si="66"/>
        <v>8.6883385692456176</v>
      </c>
      <c r="AI150" s="330">
        <f t="shared" si="67"/>
        <v>176.94495678936542</v>
      </c>
      <c r="AJ150" s="330">
        <f t="shared" si="68"/>
        <v>3.2018102868273317</v>
      </c>
      <c r="AK150" s="339">
        <f t="shared" si="69"/>
        <v>64.876192513904186</v>
      </c>
      <c r="AL150" s="44">
        <f t="shared" si="70"/>
        <v>9.7492824131027742</v>
      </c>
      <c r="BA150" s="8"/>
    </row>
    <row r="151" spans="1:53" ht="15" x14ac:dyDescent="0.15">
      <c r="A151" s="118"/>
      <c r="B151" s="330">
        <f t="shared" si="43"/>
        <v>2260.9052749153825</v>
      </c>
      <c r="C151" s="330">
        <f t="shared" si="44"/>
        <v>2234.2706227657841</v>
      </c>
      <c r="D151" s="330">
        <f t="shared" si="45"/>
        <v>8.6883385692456176</v>
      </c>
      <c r="E151" s="330">
        <f t="shared" si="40"/>
        <v>112.90191548312863</v>
      </c>
      <c r="F151" s="330">
        <f t="shared" si="46"/>
        <v>112.0033939175301</v>
      </c>
      <c r="G151" s="330">
        <f t="shared" si="47"/>
        <v>21172.223581167491</v>
      </c>
      <c r="H151" s="315">
        <f t="shared" si="36"/>
        <v>0.06</v>
      </c>
      <c r="I151" s="330">
        <f t="shared" si="48"/>
        <v>21.307721719678739</v>
      </c>
      <c r="J151" s="330">
        <f t="shared" si="37"/>
        <v>859</v>
      </c>
      <c r="K151" s="337">
        <f t="shared" si="49"/>
        <v>1</v>
      </c>
      <c r="L151" s="325">
        <f t="shared" si="50"/>
        <v>8.7483385692456181</v>
      </c>
      <c r="M151" s="325">
        <f t="shared" si="51"/>
        <v>8.718338569245617</v>
      </c>
      <c r="N151" s="330">
        <f t="shared" si="52"/>
        <v>0.37307599243759171</v>
      </c>
      <c r="O151" s="330">
        <f t="shared" si="38"/>
        <v>47.772414171573459</v>
      </c>
      <c r="P151" s="334">
        <f t="shared" si="41"/>
        <v>168.10116666362123</v>
      </c>
      <c r="Q151" s="330">
        <f t="shared" si="53"/>
        <v>20261.445403670306</v>
      </c>
      <c r="R151" s="279">
        <f>IF(H151&gt;0, rate1(1,$L$52,$L$51,$L$54,L151,$L$53,$L$50,P151),"")</f>
        <v>2502.5345256390251</v>
      </c>
      <c r="S151" s="325">
        <f t="shared" si="54"/>
        <v>0.16947793237898212</v>
      </c>
      <c r="T151" s="325">
        <f t="shared" si="55"/>
        <v>0.44920659785265693</v>
      </c>
      <c r="U151" s="330">
        <f t="shared" si="39"/>
        <v>8.6883385692456176</v>
      </c>
      <c r="V151" s="338">
        <f t="shared" si="56"/>
        <v>8.6883385692456176</v>
      </c>
      <c r="W151" s="330">
        <f t="shared" si="57"/>
        <v>4.5418671910226749E-3</v>
      </c>
      <c r="X151" s="330">
        <f t="shared" si="58"/>
        <v>19877.810679714032</v>
      </c>
      <c r="Y151" s="330">
        <f t="shared" si="42"/>
        <v>166.94627726325345</v>
      </c>
      <c r="Z151" s="110">
        <f>IF(H151&gt;0, rate1(1,$L$52,$L$51,$L$54,U151,$L$53,$L$50,Y151),"")</f>
        <v>2501.6021489541927</v>
      </c>
      <c r="AA151" s="338">
        <f t="shared" si="59"/>
        <v>0.16633096984833545</v>
      </c>
      <c r="AB151" s="338">
        <f t="shared" si="60"/>
        <v>5.4480459591936623E-3</v>
      </c>
      <c r="AC151" s="330">
        <f t="shared" si="61"/>
        <v>0.44920659785265693</v>
      </c>
      <c r="AD151" s="330">
        <f t="shared" si="62"/>
        <v>0.13356883066014191</v>
      </c>
      <c r="AE151" s="330">
        <f t="shared" si="63"/>
        <v>-4.4794595495954723E-3</v>
      </c>
      <c r="AF151" s="330">
        <f t="shared" si="64"/>
        <v>2260.8291443099674</v>
      </c>
      <c r="AG151" s="330">
        <f t="shared" si="65"/>
        <v>2233.8214161679316</v>
      </c>
      <c r="AH151" s="330">
        <f t="shared" si="66"/>
        <v>8.7489764664309373</v>
      </c>
      <c r="AI151" s="330">
        <f t="shared" si="67"/>
        <v>179.50065953154092</v>
      </c>
      <c r="AJ151" s="330">
        <f t="shared" si="68"/>
        <v>3.2516715811416486</v>
      </c>
      <c r="AK151" s="339">
        <f t="shared" si="69"/>
        <v>68.486635255353477</v>
      </c>
      <c r="AL151" s="44">
        <f t="shared" si="70"/>
        <v>9.9012781309848386</v>
      </c>
      <c r="BA151" s="8"/>
    </row>
    <row r="152" spans="1:53" ht="15" x14ac:dyDescent="0.15">
      <c r="A152" s="118"/>
      <c r="B152" s="330">
        <f t="shared" si="43"/>
        <v>2260.8291443099674</v>
      </c>
      <c r="C152" s="330">
        <f t="shared" si="44"/>
        <v>2233.8214161679316</v>
      </c>
      <c r="D152" s="330">
        <f t="shared" si="45"/>
        <v>8.7489764664309373</v>
      </c>
      <c r="E152" s="330">
        <f t="shared" si="40"/>
        <v>114.72068231092675</v>
      </c>
      <c r="F152" s="330">
        <f t="shared" si="46"/>
        <v>113.81129889702768</v>
      </c>
      <c r="G152" s="330">
        <f t="shared" si="47"/>
        <v>21964.457762852373</v>
      </c>
      <c r="H152" s="315">
        <f t="shared" si="36"/>
        <v>0.06</v>
      </c>
      <c r="I152" s="330">
        <f t="shared" si="48"/>
        <v>21.606182513628667</v>
      </c>
      <c r="J152" s="330">
        <f t="shared" si="37"/>
        <v>859</v>
      </c>
      <c r="K152" s="337">
        <f t="shared" si="49"/>
        <v>1</v>
      </c>
      <c r="L152" s="325">
        <f t="shared" si="50"/>
        <v>8.8089764664309378</v>
      </c>
      <c r="M152" s="325">
        <f t="shared" si="51"/>
        <v>8.7789764664309367</v>
      </c>
      <c r="N152" s="330">
        <f t="shared" si="52"/>
        <v>0.37570726194297066</v>
      </c>
      <c r="O152" s="330">
        <f t="shared" si="38"/>
        <v>47.727850472206079</v>
      </c>
      <c r="P152" s="334">
        <f t="shared" si="41"/>
        <v>169.65996584645589</v>
      </c>
      <c r="Q152" s="330">
        <f t="shared" si="53"/>
        <v>21052.592720236069</v>
      </c>
      <c r="R152" s="279">
        <f>IF(H152&gt;0, rate1(1,$L$52,$L$51,$L$54,L152,$L$53,$L$50,P152),"")</f>
        <v>2503.7719819279801</v>
      </c>
      <c r="S152" s="325">
        <f t="shared" si="54"/>
        <v>0.17617283297398034</v>
      </c>
      <c r="T152" s="325">
        <f t="shared" si="55"/>
        <v>0.45605107112364063</v>
      </c>
      <c r="U152" s="330">
        <f t="shared" si="39"/>
        <v>8.7489764664309373</v>
      </c>
      <c r="V152" s="338">
        <f t="shared" si="56"/>
        <v>8.7489764664309373</v>
      </c>
      <c r="W152" s="330">
        <f t="shared" si="57"/>
        <v>4.6054858784572161E-3</v>
      </c>
      <c r="X152" s="330">
        <f t="shared" si="58"/>
        <v>20656.809775884085</v>
      </c>
      <c r="Y152" s="330">
        <f t="shared" si="42"/>
        <v>168.50240438705822</v>
      </c>
      <c r="Z152" s="110">
        <f>IF(H152&gt;0, rate1(1,$L$52,$L$51,$L$54,U152,$L$53,$L$50,Y152),"")</f>
        <v>2502.8553336137056</v>
      </c>
      <c r="AA152" s="338">
        <f t="shared" si="59"/>
        <v>0.1729241409688097</v>
      </c>
      <c r="AB152" s="338">
        <f t="shared" si="60"/>
        <v>5.5683959677555236E-3</v>
      </c>
      <c r="AC152" s="330">
        <f t="shared" si="61"/>
        <v>0.45605107112364063</v>
      </c>
      <c r="AD152" s="330">
        <f t="shared" si="62"/>
        <v>0.13156421242947441</v>
      </c>
      <c r="AE152" s="330">
        <f t="shared" si="63"/>
        <v>-4.4288345724469878E-3</v>
      </c>
      <c r="AF152" s="330">
        <f t="shared" si="64"/>
        <v>2260.7488005007867</v>
      </c>
      <c r="AG152" s="330">
        <f t="shared" si="65"/>
        <v>2233.3653650968081</v>
      </c>
      <c r="AH152" s="330">
        <f t="shared" si="66"/>
        <v>8.8096202415861313</v>
      </c>
      <c r="AI152" s="330">
        <f t="shared" si="67"/>
        <v>182.14560847208918</v>
      </c>
      <c r="AJ152" s="330">
        <f t="shared" si="68"/>
        <v>3.3022675834950066</v>
      </c>
      <c r="AK152" s="339">
        <f t="shared" si="69"/>
        <v>72.287063351922285</v>
      </c>
      <c r="AL152" s="44">
        <f t="shared" si="70"/>
        <v>10.055469197522433</v>
      </c>
      <c r="BA152" s="8"/>
    </row>
    <row r="153" spans="1:53" ht="15" x14ac:dyDescent="0.15">
      <c r="A153" s="118"/>
      <c r="B153" s="330">
        <f t="shared" si="43"/>
        <v>2260.7488005007867</v>
      </c>
      <c r="C153" s="330">
        <f t="shared" si="44"/>
        <v>2233.3653650968081</v>
      </c>
      <c r="D153" s="330">
        <f t="shared" si="45"/>
        <v>8.8096202415861313</v>
      </c>
      <c r="E153" s="330">
        <f t="shared" si="40"/>
        <v>116.56166212294812</v>
      </c>
      <c r="F153" s="330">
        <f t="shared" si="46"/>
        <v>115.64117221693743</v>
      </c>
      <c r="G153" s="330">
        <f t="shared" si="47"/>
        <v>22781.721082664808</v>
      </c>
      <c r="H153" s="315">
        <f t="shared" si="36"/>
        <v>0.06</v>
      </c>
      <c r="I153" s="330">
        <f t="shared" si="48"/>
        <v>21.90674832318291</v>
      </c>
      <c r="J153" s="330">
        <f t="shared" si="37"/>
        <v>859</v>
      </c>
      <c r="K153" s="337">
        <f t="shared" si="49"/>
        <v>1</v>
      </c>
      <c r="L153" s="325">
        <f t="shared" si="50"/>
        <v>8.8696202415861318</v>
      </c>
      <c r="M153" s="325">
        <f t="shared" si="51"/>
        <v>8.8396202415861325</v>
      </c>
      <c r="N153" s="330">
        <f t="shared" si="52"/>
        <v>0.37833922904160744</v>
      </c>
      <c r="O153" s="330">
        <f t="shared" si="38"/>
        <v>47.680823408255044</v>
      </c>
      <c r="P153" s="334">
        <f t="shared" si="41"/>
        <v>171.22251089665096</v>
      </c>
      <c r="Q153" s="330">
        <f t="shared" si="53"/>
        <v>21868.78570726492</v>
      </c>
      <c r="R153" s="279">
        <f>IF(H153&gt;0, rate1(1,$L$52,$L$51,$L$54,L153,$L$53,$L$50,P153),"")</f>
        <v>2504.9888201578497</v>
      </c>
      <c r="S153" s="325">
        <f t="shared" si="54"/>
        <v>0.18309442901830622</v>
      </c>
      <c r="T153" s="325">
        <f t="shared" si="55"/>
        <v>0.46313704114778981</v>
      </c>
      <c r="U153" s="330">
        <f t="shared" si="39"/>
        <v>8.8096202415861313</v>
      </c>
      <c r="V153" s="338">
        <f t="shared" si="56"/>
        <v>8.8096202415861313</v>
      </c>
      <c r="W153" s="330">
        <f t="shared" si="57"/>
        <v>4.6695532624312364E-3</v>
      </c>
      <c r="X153" s="330">
        <f t="shared" si="58"/>
        <v>21460.508111009258</v>
      </c>
      <c r="Y153" s="330">
        <f t="shared" si="42"/>
        <v>170.06228936354012</v>
      </c>
      <c r="Z153" s="110">
        <f>IF(H153&gt;0, rate1(1,$L$52,$L$51,$L$54,U153,$L$53,$L$50,Y153),"")</f>
        <v>2504.0875236940592</v>
      </c>
      <c r="AA153" s="338">
        <f t="shared" si="59"/>
        <v>0.17974083265457336</v>
      </c>
      <c r="AB153" s="338">
        <f t="shared" si="60"/>
        <v>5.69277790279764E-3</v>
      </c>
      <c r="AC153" s="330">
        <f t="shared" si="61"/>
        <v>0.46313704114778981</v>
      </c>
      <c r="AD153" s="330">
        <f t="shared" si="62"/>
        <v>0.1295512875655602</v>
      </c>
      <c r="AE153" s="330">
        <f t="shared" si="63"/>
        <v>-4.3797887223324169E-3</v>
      </c>
      <c r="AF153" s="330">
        <f t="shared" si="64"/>
        <v>2260.6640026886807</v>
      </c>
      <c r="AG153" s="330">
        <f t="shared" si="65"/>
        <v>2232.9022280556601</v>
      </c>
      <c r="AH153" s="330">
        <f t="shared" si="66"/>
        <v>8.8702698855980771</v>
      </c>
      <c r="AI153" s="330">
        <f t="shared" si="67"/>
        <v>184.88587151403161</v>
      </c>
      <c r="AJ153" s="330">
        <f t="shared" si="68"/>
        <v>3.3536247700266819</v>
      </c>
      <c r="AK153" s="339">
        <f t="shared" si="69"/>
        <v>76.287792875896528</v>
      </c>
      <c r="AL153" s="44">
        <f t="shared" si="70"/>
        <v>10.211932275199958</v>
      </c>
      <c r="BA153" s="8"/>
    </row>
    <row r="154" spans="1:53" ht="15" x14ac:dyDescent="0.15">
      <c r="A154" s="118"/>
      <c r="B154" s="330">
        <f t="shared" si="43"/>
        <v>2260.6640026886807</v>
      </c>
      <c r="C154" s="330">
        <f t="shared" si="44"/>
        <v>2232.9022280556601</v>
      </c>
      <c r="D154" s="330">
        <f t="shared" si="45"/>
        <v>8.8702698855980771</v>
      </c>
      <c r="E154" s="330">
        <f t="shared" si="40"/>
        <v>118.42537774009767</v>
      </c>
      <c r="F154" s="330">
        <f t="shared" si="46"/>
        <v>117.4935199315229</v>
      </c>
      <c r="G154" s="330">
        <f t="shared" si="47"/>
        <v>23624.729367271291</v>
      </c>
      <c r="H154" s="315">
        <f t="shared" si="36"/>
        <v>0.06</v>
      </c>
      <c r="I154" s="330">
        <f t="shared" si="48"/>
        <v>22.209419706416522</v>
      </c>
      <c r="J154" s="330">
        <f t="shared" si="37"/>
        <v>859</v>
      </c>
      <c r="K154" s="337">
        <f t="shared" si="49"/>
        <v>1</v>
      </c>
      <c r="L154" s="325">
        <f t="shared" si="50"/>
        <v>8.9302698855980776</v>
      </c>
      <c r="M154" s="325">
        <f t="shared" si="51"/>
        <v>8.9002698855980782</v>
      </c>
      <c r="N154" s="330">
        <f t="shared" si="52"/>
        <v>0.38097189346659377</v>
      </c>
      <c r="O154" s="330">
        <f t="shared" si="38"/>
        <v>47.631193782537359</v>
      </c>
      <c r="P154" s="334">
        <f t="shared" si="41"/>
        <v>172.78878620408386</v>
      </c>
      <c r="Q154" s="330">
        <f t="shared" si="53"/>
        <v>22710.744679626703</v>
      </c>
      <c r="R154" s="279">
        <f>IF(H154&gt;0, rate1(1,$L$52,$L$51,$L$54,L154,$L$53,$L$50,P154),"")</f>
        <v>2506.1855293222206</v>
      </c>
      <c r="S154" s="325">
        <f t="shared" si="54"/>
        <v>0.19025088708013718</v>
      </c>
      <c r="T154" s="325">
        <f t="shared" si="55"/>
        <v>0.47048139650669407</v>
      </c>
      <c r="U154" s="330">
        <f t="shared" si="39"/>
        <v>8.8702698855980771</v>
      </c>
      <c r="V154" s="338">
        <f t="shared" si="56"/>
        <v>8.8702698855980771</v>
      </c>
      <c r="W154" s="330">
        <f t="shared" si="57"/>
        <v>4.734069461946433E-3</v>
      </c>
      <c r="X154" s="330">
        <f t="shared" si="58"/>
        <v>22289.613689764854</v>
      </c>
      <c r="Y154" s="330">
        <f t="shared" si="42"/>
        <v>171.62591644712191</v>
      </c>
      <c r="Z154" s="110">
        <f>IF(H154&gt;0, rate1(1,$L$52,$L$51,$L$54,U154,$L$53,$L$50,Y154),"")</f>
        <v>2505.2992198488946</v>
      </c>
      <c r="AA154" s="338">
        <f t="shared" si="59"/>
        <v>0.18678907526956065</v>
      </c>
      <c r="AB154" s="338">
        <f t="shared" si="60"/>
        <v>5.821453349898943E-3</v>
      </c>
      <c r="AC154" s="330">
        <f t="shared" si="61"/>
        <v>0.47048139650669407</v>
      </c>
      <c r="AD154" s="330">
        <f t="shared" si="62"/>
        <v>0.12752895320728438</v>
      </c>
      <c r="AE154" s="330">
        <f t="shared" si="63"/>
        <v>-4.3322502570889536E-3</v>
      </c>
      <c r="AF154" s="330">
        <f t="shared" si="64"/>
        <v>2260.5744931856407</v>
      </c>
      <c r="AG154" s="330">
        <f t="shared" si="65"/>
        <v>2232.4317466591533</v>
      </c>
      <c r="AH154" s="330">
        <f t="shared" si="66"/>
        <v>8.9309253895470402</v>
      </c>
      <c r="AI154" s="330">
        <f t="shared" si="67"/>
        <v>187.72807958632347</v>
      </c>
      <c r="AJ154" s="330">
        <f t="shared" si="68"/>
        <v>3.4057714588006607</v>
      </c>
      <c r="AK154" s="339">
        <f t="shared" si="69"/>
        <v>80.499811232854597</v>
      </c>
      <c r="AL154" s="44">
        <f t="shared" si="70"/>
        <v>10.370749238830511</v>
      </c>
      <c r="BA154" s="8"/>
    </row>
    <row r="155" spans="1:53" ht="15" x14ac:dyDescent="0.15">
      <c r="A155" s="118"/>
      <c r="B155" s="330">
        <f t="shared" si="43"/>
        <v>2260.5744931856407</v>
      </c>
      <c r="C155" s="330">
        <f t="shared" si="44"/>
        <v>2232.4317466591533</v>
      </c>
      <c r="D155" s="330">
        <f t="shared" si="45"/>
        <v>8.9309253895470402</v>
      </c>
      <c r="E155" s="330">
        <f t="shared" si="40"/>
        <v>120.31238860713637</v>
      </c>
      <c r="F155" s="330">
        <f t="shared" si="46"/>
        <v>119.36888317361702</v>
      </c>
      <c r="G155" s="330">
        <f t="shared" si="47"/>
        <v>24494.224246879839</v>
      </c>
      <c r="H155" s="315">
        <f t="shared" si="36"/>
        <v>0.06</v>
      </c>
      <c r="I155" s="330">
        <f t="shared" si="48"/>
        <v>22.5141972211899</v>
      </c>
      <c r="J155" s="330">
        <f t="shared" si="37"/>
        <v>859</v>
      </c>
      <c r="K155" s="337">
        <f t="shared" si="49"/>
        <v>1</v>
      </c>
      <c r="L155" s="325">
        <f t="shared" si="50"/>
        <v>8.9909253895470407</v>
      </c>
      <c r="M155" s="325">
        <f t="shared" si="51"/>
        <v>8.9609253895470395</v>
      </c>
      <c r="N155" s="330">
        <f t="shared" si="52"/>
        <v>0.38360525495910025</v>
      </c>
      <c r="O155" s="330">
        <f t="shared" si="38"/>
        <v>47.578812849651371</v>
      </c>
      <c r="P155" s="334">
        <f t="shared" si="41"/>
        <v>174.35877633842986</v>
      </c>
      <c r="Q155" s="330">
        <f t="shared" si="53"/>
        <v>23579.21628662787</v>
      </c>
      <c r="R155" s="279">
        <f>IF(H155&gt;0, rate1(1,$L$52,$L$51,$L$54,L155,$L$53,$L$50,P155),"")</f>
        <v>2507.3625833972042</v>
      </c>
      <c r="S155" s="325">
        <f t="shared" si="54"/>
        <v>0.19765082150856036</v>
      </c>
      <c r="T155" s="325">
        <f t="shared" si="55"/>
        <v>0.47810263317069379</v>
      </c>
      <c r="U155" s="330">
        <f t="shared" si="39"/>
        <v>8.9309253895470402</v>
      </c>
      <c r="V155" s="338">
        <f t="shared" si="56"/>
        <v>8.9309253895470402</v>
      </c>
      <c r="W155" s="330">
        <f t="shared" si="57"/>
        <v>4.7990345958481839E-3</v>
      </c>
      <c r="X155" s="330">
        <f t="shared" si="58"/>
        <v>23144.860011071516</v>
      </c>
      <c r="Y155" s="330">
        <f t="shared" si="42"/>
        <v>173.19327007445108</v>
      </c>
      <c r="Z155" s="110">
        <f>IF(H155&gt;0, rate1(1,$L$52,$L$51,$L$54,U155,$L$53,$L$50,Y155),"")</f>
        <v>2506.4909072720889</v>
      </c>
      <c r="AA155" s="338">
        <f t="shared" si="59"/>
        <v>0.19407733644587152</v>
      </c>
      <c r="AB155" s="338">
        <f t="shared" si="60"/>
        <v>5.9547085754908351E-3</v>
      </c>
      <c r="AC155" s="330">
        <f t="shared" si="61"/>
        <v>0.47810263317069379</v>
      </c>
      <c r="AD155" s="330">
        <f t="shared" si="62"/>
        <v>0.12549606682165793</v>
      </c>
      <c r="AE155" s="330">
        <f t="shared" si="63"/>
        <v>-4.286149296268125E-3</v>
      </c>
      <c r="AF155" s="330">
        <f t="shared" si="64"/>
        <v>2260.4799958074291</v>
      </c>
      <c r="AG155" s="330">
        <f t="shared" si="65"/>
        <v>2231.9536440259826</v>
      </c>
      <c r="AH155" s="330">
        <f t="shared" si="66"/>
        <v>8.991586744701868</v>
      </c>
      <c r="AI155" s="330">
        <f t="shared" si="67"/>
        <v>190.67949579231441</v>
      </c>
      <c r="AJ155" s="330">
        <f t="shared" si="68"/>
        <v>3.4587379854096367</v>
      </c>
      <c r="AK155" s="339">
        <f t="shared" si="69"/>
        <v>84.934836307719053</v>
      </c>
      <c r="AL155" s="44">
        <f t="shared" si="70"/>
        <v>10.532007659195163</v>
      </c>
      <c r="BA155" s="8"/>
    </row>
    <row r="156" spans="1:53" ht="15" x14ac:dyDescent="0.15">
      <c r="A156" s="118"/>
      <c r="B156" s="330">
        <f t="shared" si="43"/>
        <v>2260.4799958074291</v>
      </c>
      <c r="C156" s="330">
        <f t="shared" si="44"/>
        <v>2231.9536440259826</v>
      </c>
      <c r="D156" s="330">
        <f t="shared" si="45"/>
        <v>8.991586744701868</v>
      </c>
      <c r="E156" s="330">
        <f t="shared" si="40"/>
        <v>122.2232942619103</v>
      </c>
      <c r="F156" s="330">
        <f t="shared" si="46"/>
        <v>121.26784143452333</v>
      </c>
      <c r="G156" s="330">
        <f t="shared" si="47"/>
        <v>25390.974949322215</v>
      </c>
      <c r="H156" s="315">
        <f t="shared" si="36"/>
        <v>0.06</v>
      </c>
      <c r="I156" s="330">
        <f t="shared" si="48"/>
        <v>22.821081425157175</v>
      </c>
      <c r="J156" s="330">
        <f t="shared" si="37"/>
        <v>859</v>
      </c>
      <c r="K156" s="337">
        <f t="shared" si="49"/>
        <v>1</v>
      </c>
      <c r="L156" s="325">
        <f t="shared" si="50"/>
        <v>9.0515867447018685</v>
      </c>
      <c r="M156" s="325">
        <f t="shared" si="51"/>
        <v>9.0215867447018674</v>
      </c>
      <c r="N156" s="330">
        <f t="shared" si="52"/>
        <v>0.38623931326839056</v>
      </c>
      <c r="O156" s="330">
        <f t="shared" si="38"/>
        <v>47.523521431689559</v>
      </c>
      <c r="P156" s="334">
        <f t="shared" si="41"/>
        <v>175.93246604593267</v>
      </c>
      <c r="Q156" s="330">
        <f t="shared" si="53"/>
        <v>24474.975374911955</v>
      </c>
      <c r="R156" s="279">
        <f>IF(H156&gt;0, rate1(1,$L$52,$L$51,$L$54,L156,$L$53,$L$50,P156),"")</f>
        <v>2508.5204419066208</v>
      </c>
      <c r="S156" s="325">
        <f t="shared" si="54"/>
        <v>0.20530333548798296</v>
      </c>
      <c r="T156" s="325">
        <f t="shared" si="55"/>
        <v>0.48602105748809271</v>
      </c>
      <c r="U156" s="330">
        <f t="shared" si="39"/>
        <v>8.991586744701868</v>
      </c>
      <c r="V156" s="338">
        <f t="shared" si="56"/>
        <v>8.991586744701868</v>
      </c>
      <c r="W156" s="330">
        <f t="shared" si="57"/>
        <v>4.8644487830387106E-3</v>
      </c>
      <c r="X156" s="330">
        <f t="shared" si="58"/>
        <v>24027.007836676868</v>
      </c>
      <c r="Y156" s="330">
        <f t="shared" si="42"/>
        <v>174.76433486111094</v>
      </c>
      <c r="Z156" s="110">
        <f>IF(H156&gt;0, rate1(1,$L$52,$L$51,$L$54,U156,$L$53,$L$50,Y156),"")</f>
        <v>2507.6630562827645</v>
      </c>
      <c r="AA156" s="338">
        <f t="shared" si="59"/>
        <v>0.20161456093949728</v>
      </c>
      <c r="AB156" s="338">
        <f t="shared" si="60"/>
        <v>6.0928575911441138E-3</v>
      </c>
      <c r="AC156" s="330">
        <f t="shared" si="61"/>
        <v>0.48602105748809271</v>
      </c>
      <c r="AD156" s="330">
        <f t="shared" si="62"/>
        <v>0.12345144119906774</v>
      </c>
      <c r="AE156" s="330">
        <f t="shared" si="63"/>
        <v>-4.2414176570914628E-3</v>
      </c>
      <c r="AF156" s="330">
        <f t="shared" si="64"/>
        <v>2260.3802140632092</v>
      </c>
      <c r="AG156" s="330">
        <f t="shared" si="65"/>
        <v>2231.4676229684947</v>
      </c>
      <c r="AH156" s="330">
        <f t="shared" si="66"/>
        <v>9.0522539425147919</v>
      </c>
      <c r="AI156" s="330">
        <f t="shared" si="67"/>
        <v>193.74809523923534</v>
      </c>
      <c r="AJ156" s="330">
        <f t="shared" si="68"/>
        <v>3.5125569007538688</v>
      </c>
      <c r="AK156" s="339">
        <f t="shared" si="69"/>
        <v>89.605382636937975</v>
      </c>
      <c r="AL156" s="44">
        <f t="shared" si="70"/>
        <v>10.69580134608076</v>
      </c>
      <c r="BA156" s="8"/>
    </row>
    <row r="157" spans="1:53" ht="15" x14ac:dyDescent="0.15">
      <c r="A157" s="118"/>
      <c r="B157" s="330">
        <f t="shared" si="43"/>
        <v>2260.3802140632092</v>
      </c>
      <c r="C157" s="330">
        <f t="shared" si="44"/>
        <v>2231.4676229684947</v>
      </c>
      <c r="D157" s="330">
        <f t="shared" si="45"/>
        <v>9.0522539425147919</v>
      </c>
      <c r="E157" s="330">
        <f t="shared" si="40"/>
        <v>124.15873824166232</v>
      </c>
      <c r="F157" s="330">
        <f t="shared" si="46"/>
        <v>123.19101625178631</v>
      </c>
      <c r="G157" s="330">
        <f t="shared" si="47"/>
        <v>26315.780298626865</v>
      </c>
      <c r="H157" s="315">
        <f t="shared" si="36"/>
        <v>0.06</v>
      </c>
      <c r="I157" s="330">
        <f t="shared" si="48"/>
        <v>23.13007287577166</v>
      </c>
      <c r="J157" s="330">
        <f t="shared" si="37"/>
        <v>859</v>
      </c>
      <c r="K157" s="337">
        <f t="shared" si="49"/>
        <v>1</v>
      </c>
      <c r="L157" s="325">
        <f t="shared" si="50"/>
        <v>9.1122539425147924</v>
      </c>
      <c r="M157" s="325">
        <f t="shared" si="51"/>
        <v>9.082253942514793</v>
      </c>
      <c r="N157" s="330">
        <f t="shared" si="52"/>
        <v>0.38887406815130277</v>
      </c>
      <c r="O157" s="330">
        <f t="shared" si="38"/>
        <v>47.465148925335079</v>
      </c>
      <c r="P157" s="334">
        <f t="shared" si="41"/>
        <v>177.50984024624006</v>
      </c>
      <c r="Q157" s="330">
        <f t="shared" si="53"/>
        <v>25398.827066718419</v>
      </c>
      <c r="R157" s="279">
        <f>IF(H157&gt;0, rate1(1,$L$52,$L$51,$L$54,L157,$L$53,$L$50,P157),"")</f>
        <v>2509.6595504620395</v>
      </c>
      <c r="S157" s="325">
        <f t="shared" si="54"/>
        <v>0.21321806724481743</v>
      </c>
      <c r="T157" s="325">
        <f t="shared" si="55"/>
        <v>0.49425902141592004</v>
      </c>
      <c r="U157" s="330">
        <f t="shared" si="39"/>
        <v>9.0522539425147919</v>
      </c>
      <c r="V157" s="338">
        <f t="shared" si="56"/>
        <v>9.0522539425147919</v>
      </c>
      <c r="W157" s="330">
        <f t="shared" si="57"/>
        <v>4.930312142377602E-3</v>
      </c>
      <c r="X157" s="330">
        <f t="shared" si="58"/>
        <v>24936.847161189235</v>
      </c>
      <c r="Y157" s="330">
        <f t="shared" si="42"/>
        <v>176.33909559839896</v>
      </c>
      <c r="Z157" s="110">
        <f>IF(H157&gt;0, rate1(1,$L$52,$L$51,$L$54,U157,$L$53,$L$50,Y157),"")</f>
        <v>2508.8161228841268</v>
      </c>
      <c r="AA157" s="338">
        <f t="shared" si="59"/>
        <v>0.20941021546311503</v>
      </c>
      <c r="AB157" s="338">
        <f t="shared" si="60"/>
        <v>6.2362456975910722E-3</v>
      </c>
      <c r="AC157" s="330">
        <f t="shared" si="61"/>
        <v>0.49425902141592004</v>
      </c>
      <c r="AD157" s="330">
        <f t="shared" si="62"/>
        <v>0.12139383885824892</v>
      </c>
      <c r="AE157" s="330">
        <f t="shared" si="63"/>
        <v>-4.1979886873133119E-3</v>
      </c>
      <c r="AF157" s="330">
        <f t="shared" si="64"/>
        <v>2260.2748291099447</v>
      </c>
      <c r="AG157" s="330">
        <f t="shared" si="65"/>
        <v>2230.9733639470787</v>
      </c>
      <c r="AH157" s="330">
        <f t="shared" si="66"/>
        <v>9.1129269746167196</v>
      </c>
      <c r="AI157" s="330">
        <f t="shared" si="67"/>
        <v>196.9426575508717</v>
      </c>
      <c r="AJ157" s="330">
        <f t="shared" si="68"/>
        <v>3.567263194518</v>
      </c>
      <c r="AK157" s="339">
        <f t="shared" si="69"/>
        <v>94.524835669636289</v>
      </c>
      <c r="AL157" s="44">
        <f t="shared" si="70"/>
        <v>10.862230959891264</v>
      </c>
      <c r="BA157" s="8"/>
    </row>
    <row r="158" spans="1:53" ht="15" x14ac:dyDescent="0.15">
      <c r="A158" s="118"/>
      <c r="B158" s="330">
        <f t="shared" si="43"/>
        <v>2260.2748291099447</v>
      </c>
      <c r="C158" s="330">
        <f t="shared" si="44"/>
        <v>2230.9733639470787</v>
      </c>
      <c r="D158" s="330">
        <f t="shared" si="45"/>
        <v>9.1129269746167196</v>
      </c>
      <c r="E158" s="330">
        <f t="shared" si="40"/>
        <v>126.1194124958388</v>
      </c>
      <c r="F158" s="330">
        <f t="shared" si="46"/>
        <v>125.13907536875055</v>
      </c>
      <c r="G158" s="330">
        <f t="shared" si="47"/>
        <v>27269.470948713148</v>
      </c>
      <c r="H158" s="315">
        <f t="shared" ref="H158:H189" si="71">dv(S157)</f>
        <v>0.06</v>
      </c>
      <c r="I158" s="330">
        <f t="shared" si="48"/>
        <v>23.441172130292763</v>
      </c>
      <c r="J158" s="330">
        <f t="shared" si="37"/>
        <v>859</v>
      </c>
      <c r="K158" s="337">
        <f t="shared" si="49"/>
        <v>1</v>
      </c>
      <c r="L158" s="325">
        <f t="shared" si="50"/>
        <v>9.1729269746167201</v>
      </c>
      <c r="M158" s="325">
        <f t="shared" si="51"/>
        <v>9.1429269746167208</v>
      </c>
      <c r="N158" s="330">
        <f t="shared" si="52"/>
        <v>0.39150951937215694</v>
      </c>
      <c r="O158" s="330">
        <f t="shared" si="38"/>
        <v>47.403512183567571</v>
      </c>
      <c r="P158" s="334">
        <f t="shared" si="41"/>
        <v>179.09088402932437</v>
      </c>
      <c r="Q158" s="330">
        <f t="shared" si="53"/>
        <v>26351.609086201126</v>
      </c>
      <c r="R158" s="279">
        <f>IF(H158&gt;0, rate1(1,$L$52,$L$51,$L$54,L158,$L$53,$L$50,P158),"")</f>
        <v>2510.7803412789667</v>
      </c>
      <c r="S158" s="325">
        <f t="shared" si="54"/>
        <v>0.2214052422159361</v>
      </c>
      <c r="T158" s="325">
        <f t="shared" si="55"/>
        <v>0.5028411962166569</v>
      </c>
      <c r="U158" s="330">
        <f t="shared" si="39"/>
        <v>9.1129269746167196</v>
      </c>
      <c r="V158" s="338">
        <f t="shared" si="56"/>
        <v>9.1129269746167196</v>
      </c>
      <c r="W158" s="330">
        <f t="shared" si="57"/>
        <v>4.9966247925752327E-3</v>
      </c>
      <c r="X158" s="330">
        <f t="shared" si="58"/>
        <v>25875.199413730068</v>
      </c>
      <c r="Y158" s="330">
        <f t="shared" si="42"/>
        <v>177.91753725019174</v>
      </c>
      <c r="Z158" s="110">
        <f>IF(H158&gt;0, rate1(1,$L$52,$L$51,$L$54,U158,$L$53,$L$50,Y158),"")</f>
        <v>2509.9505492974945</v>
      </c>
      <c r="AA158" s="338">
        <f t="shared" si="59"/>
        <v>0.21747433927388132</v>
      </c>
      <c r="AB158" s="338">
        <f t="shared" si="60"/>
        <v>6.3852536004235074E-3</v>
      </c>
      <c r="AC158" s="330">
        <f t="shared" si="61"/>
        <v>0.5028411962166569</v>
      </c>
      <c r="AD158" s="330">
        <f t="shared" si="62"/>
        <v>0.11932196576461104</v>
      </c>
      <c r="AE158" s="330">
        <f t="shared" si="63"/>
        <v>-4.15579709441272E-3</v>
      </c>
      <c r="AF158" s="330">
        <f t="shared" si="64"/>
        <v>2260.1634974331</v>
      </c>
      <c r="AG158" s="330">
        <f t="shared" si="65"/>
        <v>2230.4705227508621</v>
      </c>
      <c r="AH158" s="330">
        <f t="shared" si="66"/>
        <v>9.1736058328122319</v>
      </c>
      <c r="AI158" s="330">
        <f t="shared" si="67"/>
        <v>200.27287451219829</v>
      </c>
      <c r="AJ158" s="330">
        <f t="shared" si="68"/>
        <v>3.6228945485491661</v>
      </c>
      <c r="AK158" s="339">
        <f t="shared" si="69"/>
        <v>99.707535377172732</v>
      </c>
      <c r="AL158" s="44">
        <f t="shared" si="70"/>
        <v>11.031404702727462</v>
      </c>
      <c r="BA158" s="8"/>
    </row>
    <row r="159" spans="1:53" ht="15" x14ac:dyDescent="0.15">
      <c r="A159" s="118"/>
      <c r="B159" s="330">
        <f t="shared" si="43"/>
        <v>2260.1634974331</v>
      </c>
      <c r="C159" s="330">
        <f t="shared" si="44"/>
        <v>2230.4705227508621</v>
      </c>
      <c r="D159" s="330">
        <f t="shared" si="45"/>
        <v>9.1736058328122319</v>
      </c>
      <c r="E159" s="330">
        <f t="shared" si="40"/>
        <v>128.10606238815637</v>
      </c>
      <c r="F159" s="330">
        <f t="shared" si="46"/>
        <v>127.11273744199758</v>
      </c>
      <c r="G159" s="330">
        <f t="shared" si="47"/>
        <v>28252.911888484497</v>
      </c>
      <c r="H159" s="315">
        <f t="shared" si="71"/>
        <v>0.06</v>
      </c>
      <c r="I159" s="330">
        <f t="shared" si="48"/>
        <v>23.754379745790359</v>
      </c>
      <c r="J159" s="330">
        <f t="shared" si="37"/>
        <v>859</v>
      </c>
      <c r="K159" s="337">
        <f t="shared" si="49"/>
        <v>1</v>
      </c>
      <c r="L159" s="325">
        <f t="shared" si="50"/>
        <v>9.2336058328122324</v>
      </c>
      <c r="M159" s="325">
        <f t="shared" si="51"/>
        <v>9.203605832812233</v>
      </c>
      <c r="N159" s="330">
        <f t="shared" si="52"/>
        <v>0.39414566670275519</v>
      </c>
      <c r="O159" s="330">
        <f t="shared" si="38"/>
        <v>47.338414252063828</v>
      </c>
      <c r="P159" s="334">
        <f t="shared" si="41"/>
        <v>180.67558265246703</v>
      </c>
      <c r="Q159" s="330">
        <f t="shared" si="53"/>
        <v>27334.194372613631</v>
      </c>
      <c r="R159" s="279">
        <f>IF(H159&gt;0, rate1(1,$L$52,$L$51,$L$54,L159,$L$53,$L$50,P159),"")</f>
        <v>2511.8832336703904</v>
      </c>
      <c r="S159" s="325">
        <f t="shared" si="54"/>
        <v>0.22987573214267276</v>
      </c>
      <c r="T159" s="325">
        <f t="shared" si="55"/>
        <v>0.51179489227026198</v>
      </c>
      <c r="U159" s="330">
        <f t="shared" si="39"/>
        <v>9.1736058328122319</v>
      </c>
      <c r="V159" s="338">
        <f t="shared" si="56"/>
        <v>9.1736058328122319</v>
      </c>
      <c r="W159" s="330">
        <f t="shared" si="57"/>
        <v>5.0633868524414538E-3</v>
      </c>
      <c r="X159" s="330">
        <f t="shared" si="58"/>
        <v>26842.919926933799</v>
      </c>
      <c r="Y159" s="330">
        <f t="shared" si="42"/>
        <v>179.49964494987489</v>
      </c>
      <c r="Z159" s="110">
        <f>IF(H159&gt;0, rate1(1,$L$52,$L$51,$L$54,U159,$L$53,$L$50,Y159),"")</f>
        <v>2511.0667644727687</v>
      </c>
      <c r="AA159" s="338">
        <f t="shared" si="59"/>
        <v>0.22581760144170349</v>
      </c>
      <c r="AB159" s="338">
        <f t="shared" si="60"/>
        <v>6.5403022102680586E-3</v>
      </c>
      <c r="AC159" s="330">
        <f t="shared" si="61"/>
        <v>0.51179489227026198</v>
      </c>
      <c r="AD159" s="330">
        <f t="shared" si="62"/>
        <v>0.11723446424767361</v>
      </c>
      <c r="AE159" s="330">
        <f t="shared" si="63"/>
        <v>-4.1147787677263195E-3</v>
      </c>
      <c r="AF159" s="330">
        <f t="shared" si="64"/>
        <v>2260.0458482075323</v>
      </c>
      <c r="AG159" s="330">
        <f t="shared" si="65"/>
        <v>2229.9587278585918</v>
      </c>
      <c r="AH159" s="330">
        <f t="shared" si="66"/>
        <v>9.2342905090753842</v>
      </c>
      <c r="AI159" s="330">
        <f t="shared" si="67"/>
        <v>203.74947585538118</v>
      </c>
      <c r="AJ159" s="330">
        <f t="shared" si="68"/>
        <v>3.6794916251756611</v>
      </c>
      <c r="AK159" s="339">
        <f t="shared" si="69"/>
        <v>105.1688707104984</v>
      </c>
      <c r="AL159" s="44">
        <f t="shared" si="70"/>
        <v>11.203439101933441</v>
      </c>
      <c r="BA159" s="8"/>
    </row>
    <row r="160" spans="1:53" ht="15" x14ac:dyDescent="0.15">
      <c r="A160" s="118"/>
      <c r="B160" s="330">
        <f t="shared" si="43"/>
        <v>2260.0458482075323</v>
      </c>
      <c r="C160" s="330">
        <f t="shared" si="44"/>
        <v>2229.9587278585918</v>
      </c>
      <c r="D160" s="330">
        <f t="shared" si="45"/>
        <v>9.2342905090753842</v>
      </c>
      <c r="E160" s="330">
        <f t="shared" si="40"/>
        <v>130.11949238717619</v>
      </c>
      <c r="F160" s="330">
        <f t="shared" si="46"/>
        <v>129.11277738766628</v>
      </c>
      <c r="G160" s="330">
        <f t="shared" si="47"/>
        <v>29267.005261528677</v>
      </c>
      <c r="H160" s="315">
        <f t="shared" si="71"/>
        <v>0.06</v>
      </c>
      <c r="I160" s="330">
        <f t="shared" si="48"/>
        <v>24.069696279152414</v>
      </c>
      <c r="J160" s="330">
        <f t="shared" si="37"/>
        <v>859</v>
      </c>
      <c r="K160" s="337">
        <f t="shared" si="49"/>
        <v>1</v>
      </c>
      <c r="L160" s="325">
        <f t="shared" si="50"/>
        <v>9.2942905090753847</v>
      </c>
      <c r="M160" s="325">
        <f t="shared" si="51"/>
        <v>9.2642905090753835</v>
      </c>
      <c r="N160" s="330">
        <f t="shared" si="52"/>
        <v>0.39678250992189845</v>
      </c>
      <c r="O160" s="330">
        <f t="shared" si="38"/>
        <v>47.269642936530417</v>
      </c>
      <c r="P160" s="334">
        <f t="shared" si="41"/>
        <v>182.2639215373311</v>
      </c>
      <c r="Q160" s="330">
        <f t="shared" si="53"/>
        <v>28347.49402669226</v>
      </c>
      <c r="R160" s="279">
        <f>IF(H160&gt;0, rate1(1,$L$52,$L$51,$L$54,L160,$L$53,$L$50,P160),"")</f>
        <v>2512.9686345188388</v>
      </c>
      <c r="S160" s="325">
        <f t="shared" si="54"/>
        <v>0.23864112224381848</v>
      </c>
      <c r="T160" s="325">
        <f t="shared" si="55"/>
        <v>0.52115043445906273</v>
      </c>
      <c r="U160" s="330">
        <f t="shared" si="39"/>
        <v>9.2342905090753842</v>
      </c>
      <c r="V160" s="338">
        <f t="shared" si="56"/>
        <v>9.2342905090753842</v>
      </c>
      <c r="W160" s="330">
        <f t="shared" si="57"/>
        <v>5.1305984406369021E-3</v>
      </c>
      <c r="X160" s="330">
        <f t="shared" si="58"/>
        <v>27840.900715848835</v>
      </c>
      <c r="Y160" s="330">
        <f t="shared" si="42"/>
        <v>181.08540399736373</v>
      </c>
      <c r="Z160" s="110">
        <f>IF(H160&gt;0, rate1(1,$L$52,$L$51,$L$54,U160,$L$53,$L$50,Y160),"")</f>
        <v>2512.165184576565</v>
      </c>
      <c r="AA160" s="338">
        <f t="shared" si="59"/>
        <v>0.23445136590455953</v>
      </c>
      <c r="AB160" s="338">
        <f t="shared" si="60"/>
        <v>6.7018582649541678E-3</v>
      </c>
      <c r="AC160" s="330">
        <f t="shared" si="61"/>
        <v>0.52115043445906273</v>
      </c>
      <c r="AD160" s="330">
        <f t="shared" si="62"/>
        <v>0.11512990498084887</v>
      </c>
      <c r="AE160" s="330">
        <f t="shared" si="63"/>
        <v>-4.0748705906604715E-3</v>
      </c>
      <c r="AF160" s="330">
        <f t="shared" si="64"/>
        <v>2259.9214802829952</v>
      </c>
      <c r="AG160" s="330">
        <f t="shared" si="65"/>
        <v>2229.4375774241325</v>
      </c>
      <c r="AH160" s="330">
        <f t="shared" si="66"/>
        <v>9.2949809955452007</v>
      </c>
      <c r="AI160" s="330">
        <f t="shared" si="67"/>
        <v>207.38437690801024</v>
      </c>
      <c r="AJ160" s="330">
        <f t="shared" si="68"/>
        <v>3.7370983965389972</v>
      </c>
      <c r="AK160" s="339">
        <f t="shared" si="69"/>
        <v>110.92538669916539</v>
      </c>
      <c r="AL160" s="44">
        <f t="shared" si="70"/>
        <v>11.378459901693214</v>
      </c>
      <c r="BA160" s="8"/>
    </row>
    <row r="161" spans="1:53" ht="15" x14ac:dyDescent="0.15">
      <c r="A161" s="118"/>
      <c r="B161" s="330">
        <f t="shared" si="43"/>
        <v>2259.9214802829952</v>
      </c>
      <c r="C161" s="330">
        <f t="shared" si="44"/>
        <v>2229.4375774241325</v>
      </c>
      <c r="D161" s="330">
        <f t="shared" si="45"/>
        <v>9.2949809955452007</v>
      </c>
      <c r="E161" s="330">
        <f t="shared" si="40"/>
        <v>132.16057256492621</v>
      </c>
      <c r="F161" s="330">
        <f t="shared" si="46"/>
        <v>131.1400324760512</v>
      </c>
      <c r="G161" s="330">
        <f t="shared" si="47"/>
        <v>30312.693552109457</v>
      </c>
      <c r="H161" s="315">
        <f t="shared" si="71"/>
        <v>0.06</v>
      </c>
      <c r="I161" s="330">
        <f t="shared" si="48"/>
        <v>24.387122287090097</v>
      </c>
      <c r="J161" s="330">
        <f t="shared" si="37"/>
        <v>859</v>
      </c>
      <c r="K161" s="337">
        <f t="shared" si="49"/>
        <v>1</v>
      </c>
      <c r="L161" s="325">
        <f t="shared" si="50"/>
        <v>9.3549809955452012</v>
      </c>
      <c r="M161" s="325">
        <f t="shared" si="51"/>
        <v>9.3249809955452001</v>
      </c>
      <c r="N161" s="330">
        <f t="shared" si="52"/>
        <v>0.39942004881539361</v>
      </c>
      <c r="O161" s="330">
        <f t="shared" si="38"/>
        <v>47.196969172485112</v>
      </c>
      <c r="P161" s="334">
        <f t="shared" si="41"/>
        <v>183.8558862670931</v>
      </c>
      <c r="Q161" s="330">
        <f t="shared" si="53"/>
        <v>29392.460645778665</v>
      </c>
      <c r="R161" s="279">
        <f>IF(H161&gt;0, rate1(1,$L$52,$L$51,$L$54,L161,$L$53,$L$50,P161),"")</f>
        <v>2514.036938728018</v>
      </c>
      <c r="S161" s="325">
        <f t="shared" si="54"/>
        <v>0.24771378785452924</v>
      </c>
      <c r="T161" s="325">
        <f t="shared" si="55"/>
        <v>0.53094160489300202</v>
      </c>
      <c r="U161" s="330">
        <f t="shared" si="39"/>
        <v>9.2949809955452007</v>
      </c>
      <c r="V161" s="338">
        <f t="shared" si="56"/>
        <v>9.2949809955452007</v>
      </c>
      <c r="W161" s="330">
        <f t="shared" si="57"/>
        <v>5.1982596758293198E-3</v>
      </c>
      <c r="X161" s="330">
        <f t="shared" si="58"/>
        <v>28870.073617637812</v>
      </c>
      <c r="Y161" s="330">
        <f t="shared" si="42"/>
        <v>182.67479985618394</v>
      </c>
      <c r="Z161" s="110">
        <f>IF(H161&gt;0, rate1(1,$L$52,$L$51,$L$54,U161,$L$53,$L$50,Y161),"")</f>
        <v>2513.2462134591192</v>
      </c>
      <c r="AA161" s="338">
        <f t="shared" si="59"/>
        <v>0.24338776564022876</v>
      </c>
      <c r="AB161" s="338">
        <f t="shared" si="60"/>
        <v>6.8704409468450826E-3</v>
      </c>
      <c r="AC161" s="330">
        <f t="shared" si="61"/>
        <v>0.53094160489300202</v>
      </c>
      <c r="AD161" s="330">
        <f t="shared" si="62"/>
        <v>0.11300677785853963</v>
      </c>
      <c r="AE161" s="330">
        <f t="shared" si="63"/>
        <v>-4.0360102403526809E-3</v>
      </c>
      <c r="AF161" s="330">
        <f t="shared" si="64"/>
        <v>2259.7899587269176</v>
      </c>
      <c r="AG161" s="330">
        <f t="shared" si="65"/>
        <v>2228.9066358192395</v>
      </c>
      <c r="AH161" s="330">
        <f t="shared" si="66"/>
        <v>9.3556772845212706</v>
      </c>
      <c r="AI161" s="330">
        <f t="shared" si="67"/>
        <v>211.19085273330668</v>
      </c>
      <c r="AJ161" s="330">
        <f t="shared" si="68"/>
        <v>3.795762522298249</v>
      </c>
      <c r="AK161" s="339">
        <f t="shared" si="69"/>
        <v>116.99490634929097</v>
      </c>
      <c r="AL161" s="44">
        <f t="shared" si="70"/>
        <v>11.556603081457194</v>
      </c>
      <c r="BA161" s="8"/>
    </row>
    <row r="162" spans="1:53" ht="15" x14ac:dyDescent="0.15">
      <c r="A162" s="118"/>
      <c r="B162" s="330">
        <f t="shared" si="43"/>
        <v>2259.7899587269176</v>
      </c>
      <c r="C162" s="330">
        <f t="shared" si="44"/>
        <v>2228.9066358192395</v>
      </c>
      <c r="D162" s="330">
        <f t="shared" si="45"/>
        <v>9.3556772845212706</v>
      </c>
      <c r="E162" s="330">
        <f t="shared" si="40"/>
        <v>134.23024604843206</v>
      </c>
      <c r="F162" s="330">
        <f t="shared" si="46"/>
        <v>133.19540930667915</v>
      </c>
      <c r="G162" s="330">
        <f t="shared" si="47"/>
        <v>31390.963199639409</v>
      </c>
      <c r="H162" s="315">
        <f t="shared" si="71"/>
        <v>0.06</v>
      </c>
      <c r="I162" s="330">
        <f t="shared" si="48"/>
        <v>24.706658326142499</v>
      </c>
      <c r="J162" s="330">
        <f t="shared" si="37"/>
        <v>859</v>
      </c>
      <c r="K162" s="337">
        <f t="shared" si="49"/>
        <v>1</v>
      </c>
      <c r="L162" s="325">
        <f t="shared" si="50"/>
        <v>9.4156772845212711</v>
      </c>
      <c r="M162" s="325">
        <f t="shared" si="51"/>
        <v>9.3856772845212717</v>
      </c>
      <c r="N162" s="330">
        <f t="shared" si="52"/>
        <v>0.4020582831758901</v>
      </c>
      <c r="O162" s="330">
        <f t="shared" si="38"/>
        <v>47.12014516315562</v>
      </c>
      <c r="P162" s="334">
        <f t="shared" si="41"/>
        <v>185.45146258364167</v>
      </c>
      <c r="Q162" s="330">
        <f t="shared" si="53"/>
        <v>30470.092114688818</v>
      </c>
      <c r="R162" s="279">
        <f>IF(H162&gt;0, rate1(1,$L$52,$L$51,$L$54,L162,$L$53,$L$50,P162),"")</f>
        <v>2515.0885296550464</v>
      </c>
      <c r="S162" s="325">
        <f t="shared" si="54"/>
        <v>0.25710698220827483</v>
      </c>
      <c r="T162" s="325">
        <f t="shared" si="55"/>
        <v>0.54120616770773</v>
      </c>
      <c r="U162" s="330">
        <f t="shared" si="39"/>
        <v>9.3556772845212706</v>
      </c>
      <c r="V162" s="338">
        <f t="shared" si="56"/>
        <v>9.3556772845212706</v>
      </c>
      <c r="W162" s="330">
        <f t="shared" si="57"/>
        <v>5.266370676665133E-3</v>
      </c>
      <c r="X162" s="330">
        <f t="shared" si="58"/>
        <v>29931.413853321385</v>
      </c>
      <c r="Y162" s="330">
        <f t="shared" si="42"/>
        <v>184.26781815062094</v>
      </c>
      <c r="Z162" s="110">
        <f>IF(H162&gt;0, rate1(1,$L$52,$L$51,$L$54,U162,$L$53,$L$50,Y162),"")</f>
        <v>2514.3102431010261</v>
      </c>
      <c r="AA162" s="338">
        <f t="shared" si="59"/>
        <v>0.25263978756030914</v>
      </c>
      <c r="AB162" s="338">
        <f t="shared" si="60"/>
        <v>7.0466297094857848E-3</v>
      </c>
      <c r="AC162" s="330">
        <f t="shared" si="61"/>
        <v>0.54120616770773</v>
      </c>
      <c r="AD162" s="330">
        <f t="shared" si="62"/>
        <v>0.11086348157141118</v>
      </c>
      <c r="AE162" s="330">
        <f t="shared" si="63"/>
        <v>-3.9981359695024296E-3</v>
      </c>
      <c r="AF162" s="330">
        <f t="shared" si="64"/>
        <v>2259.6508108423859</v>
      </c>
      <c r="AG162" s="330">
        <f t="shared" si="65"/>
        <v>2228.3654296515319</v>
      </c>
      <c r="AH162" s="330">
        <f t="shared" si="66"/>
        <v>9.4163793684598502</v>
      </c>
      <c r="AI162" s="330">
        <f t="shared" si="67"/>
        <v>215.18374455866905</v>
      </c>
      <c r="AJ162" s="330">
        <f t="shared" si="68"/>
        <v>3.8555357846756571</v>
      </c>
      <c r="AK162" s="339">
        <f t="shared" si="69"/>
        <v>123.39666994920438</v>
      </c>
      <c r="AL162" s="44">
        <f t="shared" si="70"/>
        <v>11.738016023955105</v>
      </c>
      <c r="BA162" s="8"/>
    </row>
    <row r="163" spans="1:53" ht="15" x14ac:dyDescent="0.15">
      <c r="A163" s="118"/>
      <c r="B163" s="330">
        <f t="shared" si="43"/>
        <v>2259.6508108423859</v>
      </c>
      <c r="C163" s="330">
        <f t="shared" si="44"/>
        <v>2228.3654296515319</v>
      </c>
      <c r="D163" s="330">
        <f t="shared" si="45"/>
        <v>9.4163793684598502</v>
      </c>
      <c r="E163" s="330">
        <f t="shared" si="40"/>
        <v>136.32953760068986</v>
      </c>
      <c r="F163" s="330">
        <f t="shared" si="46"/>
        <v>135.27989182456096</v>
      </c>
      <c r="G163" s="330">
        <f t="shared" si="47"/>
        <v>32298.044796733939</v>
      </c>
      <c r="H163" s="315">
        <f t="shared" si="71"/>
        <v>0.04</v>
      </c>
      <c r="I163" s="330">
        <f t="shared" si="48"/>
        <v>25.028304952683175</v>
      </c>
      <c r="J163" s="330">
        <f t="shared" si="37"/>
        <v>859</v>
      </c>
      <c r="K163" s="337">
        <f t="shared" si="49"/>
        <v>1</v>
      </c>
      <c r="L163" s="325">
        <f t="shared" si="50"/>
        <v>9.4563793684598494</v>
      </c>
      <c r="M163" s="325">
        <f t="shared" si="51"/>
        <v>9.4363793684598498</v>
      </c>
      <c r="N163" s="330">
        <f t="shared" si="52"/>
        <v>0.2714353057387342</v>
      </c>
      <c r="O163" s="330">
        <f t="shared" si="38"/>
        <v>47.038902243900239</v>
      </c>
      <c r="P163" s="334">
        <f t="shared" si="41"/>
        <v>186.65481990835977</v>
      </c>
      <c r="Q163" s="330">
        <f t="shared" si="53"/>
        <v>31478.519974623807</v>
      </c>
      <c r="R163" s="279">
        <f>IF(H163&gt;0, rate1(1,$L$52,$L$51,$L$54,L163,$L$53,$L$50,P163),"")</f>
        <v>2515.8692589420016</v>
      </c>
      <c r="S163" s="325">
        <f t="shared" si="54"/>
        <v>0.26599229610289332</v>
      </c>
      <c r="T163" s="325">
        <f t="shared" si="55"/>
        <v>0.36979898752777129</v>
      </c>
      <c r="U163" s="330">
        <f t="shared" si="39"/>
        <v>9.4163793684598502</v>
      </c>
      <c r="V163" s="338">
        <f t="shared" si="56"/>
        <v>9.4163793684598502</v>
      </c>
      <c r="W163" s="330">
        <f t="shared" si="57"/>
        <v>5.3349315617552406E-3</v>
      </c>
      <c r="X163" s="330">
        <f t="shared" si="58"/>
        <v>31025.944085668365</v>
      </c>
      <c r="Y163" s="330">
        <f t="shared" si="42"/>
        <v>185.86444466294608</v>
      </c>
      <c r="Z163" s="110">
        <f>IF(H163&gt;0, rate1(1,$L$52,$L$51,$L$54,U163,$L$53,$L$50,Y163),"")</f>
        <v>2515.3576540408335</v>
      </c>
      <c r="AA163" s="338">
        <f t="shared" si="59"/>
        <v>0.26222137007720014</v>
      </c>
      <c r="AB163" s="338">
        <f t="shared" si="60"/>
        <v>7.231073584109478E-3</v>
      </c>
      <c r="AC163" s="330">
        <f t="shared" si="61"/>
        <v>0.36979898752777129</v>
      </c>
      <c r="AD163" s="330">
        <f t="shared" si="62"/>
        <v>0.10816687267700015</v>
      </c>
      <c r="AE163" s="330">
        <f t="shared" si="63"/>
        <v>-5.9200738413251724E-3</v>
      </c>
      <c r="AF163" s="330">
        <f t="shared" si="64"/>
        <v>2259.5524471605968</v>
      </c>
      <c r="AG163" s="330">
        <f t="shared" si="65"/>
        <v>2227.9956306640042</v>
      </c>
      <c r="AH163" s="330">
        <f t="shared" si="66"/>
        <v>9.4571399048276898</v>
      </c>
      <c r="AI163" s="330">
        <f t="shared" si="67"/>
        <v>146.98656784863411</v>
      </c>
      <c r="AJ163" s="330">
        <f t="shared" si="68"/>
        <v>3.896365386855833</v>
      </c>
      <c r="AK163" s="339">
        <f t="shared" si="69"/>
        <v>130.15149495580616</v>
      </c>
      <c r="AL163" s="44">
        <f t="shared" si="70"/>
        <v>11.922858860531001</v>
      </c>
      <c r="BA163" s="8"/>
    </row>
    <row r="164" spans="1:53" ht="15" x14ac:dyDescent="0.15">
      <c r="A164" s="118"/>
      <c r="B164" s="330">
        <f t="shared" si="43"/>
        <v>2259.5524471605968</v>
      </c>
      <c r="C164" s="330">
        <f t="shared" si="44"/>
        <v>2227.9956306640042</v>
      </c>
      <c r="D164" s="330">
        <f t="shared" si="45"/>
        <v>9.4571399048276898</v>
      </c>
      <c r="E164" s="330">
        <f t="shared" si="40"/>
        <v>137.75716581647816</v>
      </c>
      <c r="F164" s="330">
        <f t="shared" si="46"/>
        <v>137.043351708584</v>
      </c>
      <c r="G164" s="330">
        <f t="shared" si="47"/>
        <v>33143.995078624837</v>
      </c>
      <c r="H164" s="315">
        <f t="shared" si="71"/>
        <v>0.04</v>
      </c>
      <c r="I164" s="330">
        <f t="shared" si="48"/>
        <v>25.245453197274038</v>
      </c>
      <c r="J164" s="330">
        <f t="shared" si="37"/>
        <v>859</v>
      </c>
      <c r="K164" s="337">
        <f t="shared" si="49"/>
        <v>1</v>
      </c>
      <c r="L164" s="325">
        <f t="shared" si="50"/>
        <v>9.497139904827689</v>
      </c>
      <c r="M164" s="325">
        <f t="shared" si="51"/>
        <v>9.4771399048276894</v>
      </c>
      <c r="N164" s="330">
        <f t="shared" si="52"/>
        <v>0.27263223480761667</v>
      </c>
      <c r="O164" s="330">
        <f t="shared" si="38"/>
        <v>46.952948422452934</v>
      </c>
      <c r="P164" s="334">
        <f t="shared" si="41"/>
        <v>187.73000024431354</v>
      </c>
      <c r="Q164" s="330">
        <f t="shared" si="53"/>
        <v>32242.421610075522</v>
      </c>
      <c r="R164" s="279">
        <f>IF(H164&gt;0, rate1(1,$L$52,$L$51,$L$54,L164,$L$53,$L$50,P164),"")</f>
        <v>2516.5580282860137</v>
      </c>
      <c r="S164" s="325">
        <f t="shared" si="54"/>
        <v>0.27287128399428057</v>
      </c>
      <c r="T164" s="325">
        <f t="shared" si="55"/>
        <v>0.37494356749551372</v>
      </c>
      <c r="U164" s="330">
        <f t="shared" si="39"/>
        <v>9.4571399048276898</v>
      </c>
      <c r="V164" s="338">
        <f t="shared" si="56"/>
        <v>9.4571399048276898</v>
      </c>
      <c r="W164" s="330">
        <f t="shared" si="57"/>
        <v>5.3812179973036223E-3</v>
      </c>
      <c r="X164" s="330">
        <f t="shared" si="58"/>
        <v>31862.860166631785</v>
      </c>
      <c r="Y164" s="330">
        <f t="shared" si="42"/>
        <v>186.93848755192457</v>
      </c>
      <c r="Z164" s="110">
        <f>IF(H164&gt;0, rate1(1,$L$52,$L$51,$L$54,U164,$L$53,$L$50,Y164),"")</f>
        <v>2516.0517785779816</v>
      </c>
      <c r="AA164" s="338">
        <f t="shared" si="59"/>
        <v>0.26971326984228905</v>
      </c>
      <c r="AB164" s="338">
        <f t="shared" si="60"/>
        <v>7.368637242171315E-3</v>
      </c>
      <c r="AC164" s="330">
        <f t="shared" si="61"/>
        <v>0.37494356749551372</v>
      </c>
      <c r="AD164" s="330">
        <f t="shared" si="62"/>
        <v>0.10668272099501643</v>
      </c>
      <c r="AE164" s="330">
        <f t="shared" si="63"/>
        <v>-3.9856771228476912E-3</v>
      </c>
      <c r="AF164" s="330">
        <f t="shared" si="64"/>
        <v>2259.450135827909</v>
      </c>
      <c r="AG164" s="330">
        <f t="shared" si="65"/>
        <v>2227.6206870965088</v>
      </c>
      <c r="AH164" s="330">
        <f t="shared" si="66"/>
        <v>9.4979040979018841</v>
      </c>
      <c r="AI164" s="330">
        <f t="shared" si="67"/>
        <v>148.99063056808654</v>
      </c>
      <c r="AJ164" s="330">
        <f t="shared" si="68"/>
        <v>3.9377516731247457</v>
      </c>
      <c r="AK164" s="339">
        <f t="shared" si="69"/>
        <v>134.89887370869951</v>
      </c>
      <c r="AL164" s="44">
        <f t="shared" si="70"/>
        <v>12.049120322312978</v>
      </c>
      <c r="BA164" s="8"/>
    </row>
    <row r="165" spans="1:53" ht="15" x14ac:dyDescent="0.15">
      <c r="A165" s="118"/>
      <c r="B165" s="330">
        <f t="shared" si="43"/>
        <v>2259.450135827909</v>
      </c>
      <c r="C165" s="330">
        <f t="shared" si="44"/>
        <v>2227.6206870965088</v>
      </c>
      <c r="D165" s="330">
        <f t="shared" si="45"/>
        <v>9.4979040979018841</v>
      </c>
      <c r="E165" s="330">
        <f t="shared" si="40"/>
        <v>139.19929524740957</v>
      </c>
      <c r="F165" s="330">
        <f t="shared" si="46"/>
        <v>138.47823053194386</v>
      </c>
      <c r="G165" s="330">
        <f t="shared" si="47"/>
        <v>33924.135378039937</v>
      </c>
      <c r="H165" s="315">
        <f t="shared" si="71"/>
        <v>0.04</v>
      </c>
      <c r="I165" s="330">
        <f t="shared" si="48"/>
        <v>25.463558985120109</v>
      </c>
      <c r="J165" s="330">
        <f t="shared" si="37"/>
        <v>859</v>
      </c>
      <c r="K165" s="337">
        <f t="shared" si="49"/>
        <v>1</v>
      </c>
      <c r="L165" s="325">
        <f t="shared" si="50"/>
        <v>9.5379040979018832</v>
      </c>
      <c r="M165" s="325">
        <f t="shared" si="51"/>
        <v>9.5179040979018836</v>
      </c>
      <c r="N165" s="330">
        <f t="shared" si="52"/>
        <v>0.27382947120883472</v>
      </c>
      <c r="O165" s="330">
        <f t="shared" si="38"/>
        <v>46.892187639995782</v>
      </c>
      <c r="P165" s="334">
        <f t="shared" si="41"/>
        <v>188.80682124948643</v>
      </c>
      <c r="Q165" s="330">
        <f t="shared" si="53"/>
        <v>33022.418247088855</v>
      </c>
      <c r="R165" s="279">
        <f>IF(H165&gt;0, rate1(1,$L$52,$L$51,$L$54,L165,$L$53,$L$50,P165),"")</f>
        <v>2517.2396786967374</v>
      </c>
      <c r="S165" s="325">
        <f t="shared" si="54"/>
        <v>0.27975883495714121</v>
      </c>
      <c r="T165" s="325">
        <f t="shared" si="55"/>
        <v>0.38019136436410178</v>
      </c>
      <c r="U165" s="330">
        <f t="shared" si="39"/>
        <v>9.4979040979018841</v>
      </c>
      <c r="V165" s="338">
        <f t="shared" si="56"/>
        <v>9.4979040979018841</v>
      </c>
      <c r="W165" s="330">
        <f t="shared" si="57"/>
        <v>5.427708538846332E-3</v>
      </c>
      <c r="X165" s="330">
        <f t="shared" si="58"/>
        <v>32634.876679042747</v>
      </c>
      <c r="Y165" s="330">
        <f t="shared" si="42"/>
        <v>188.01417425853637</v>
      </c>
      <c r="Z165" s="110">
        <f>IF(H165&gt;0, rate1(1,$L$52,$L$51,$L$54,U165,$L$53,$L$50,Y165),"")</f>
        <v>2516.7387046059162</v>
      </c>
      <c r="AA165" s="338">
        <f t="shared" si="59"/>
        <v>0.27653070040389183</v>
      </c>
      <c r="AB165" s="338">
        <f t="shared" si="60"/>
        <v>7.5023342965298782E-3</v>
      </c>
      <c r="AC165" s="330">
        <f t="shared" si="61"/>
        <v>0.38019136436410178</v>
      </c>
      <c r="AD165" s="330">
        <f t="shared" si="62"/>
        <v>0.10521017505724509</v>
      </c>
      <c r="AE165" s="330">
        <f t="shared" si="63"/>
        <v>-3.9000869265708778E-3</v>
      </c>
      <c r="AF165" s="330">
        <f t="shared" si="64"/>
        <v>2259.3437739347537</v>
      </c>
      <c r="AG165" s="330">
        <f t="shared" si="65"/>
        <v>2227.2404957321446</v>
      </c>
      <c r="AH165" s="330">
        <f t="shared" si="66"/>
        <v>9.5386719464588445</v>
      </c>
      <c r="AI165" s="330">
        <f t="shared" si="67"/>
        <v>151.03502760648524</v>
      </c>
      <c r="AJ165" s="330">
        <f t="shared" si="68"/>
        <v>3.9797058474598805</v>
      </c>
      <c r="AK165" s="339">
        <f t="shared" si="69"/>
        <v>139.83701843500938</v>
      </c>
      <c r="AL165" s="44">
        <f t="shared" si="70"/>
        <v>12.177103273970964</v>
      </c>
      <c r="BA165" s="8"/>
    </row>
    <row r="166" spans="1:53" ht="15" x14ac:dyDescent="0.15">
      <c r="A166" s="118"/>
      <c r="B166" s="330">
        <f t="shared" si="43"/>
        <v>2259.3437739347537</v>
      </c>
      <c r="C166" s="330">
        <f t="shared" si="44"/>
        <v>2227.2404957321446</v>
      </c>
      <c r="D166" s="330">
        <f t="shared" si="45"/>
        <v>9.5386719464588445</v>
      </c>
      <c r="E166" s="330">
        <f t="shared" si="40"/>
        <v>140.65613815106542</v>
      </c>
      <c r="F166" s="330">
        <f t="shared" si="46"/>
        <v>139.92771669923749</v>
      </c>
      <c r="G166" s="330">
        <f t="shared" si="47"/>
        <v>34720.672241229964</v>
      </c>
      <c r="H166" s="315">
        <f t="shared" si="71"/>
        <v>0.04</v>
      </c>
      <c r="I166" s="330">
        <f t="shared" si="48"/>
        <v>25.682622562087275</v>
      </c>
      <c r="J166" s="330">
        <f t="shared" si="37"/>
        <v>859</v>
      </c>
      <c r="K166" s="337">
        <f t="shared" si="49"/>
        <v>1</v>
      </c>
      <c r="L166" s="325">
        <f t="shared" si="50"/>
        <v>9.5786719464588437</v>
      </c>
      <c r="M166" s="325">
        <f t="shared" si="51"/>
        <v>9.5586719464588441</v>
      </c>
      <c r="N166" s="330">
        <f t="shared" si="52"/>
        <v>0.27502701496031534</v>
      </c>
      <c r="O166" s="330">
        <f t="shared" si="38"/>
        <v>46.828988331925231</v>
      </c>
      <c r="P166" s="334">
        <f t="shared" si="41"/>
        <v>189.8852789029263</v>
      </c>
      <c r="Q166" s="330">
        <f t="shared" si="53"/>
        <v>33818.83141889445</v>
      </c>
      <c r="R166" s="279">
        <f>IF(H166&gt;0, rate1(1,$L$52,$L$51,$L$54,L166,$L$53,$L$50,P166),"")</f>
        <v>2517.9143151381722</v>
      </c>
      <c r="S166" s="325">
        <f t="shared" si="54"/>
        <v>0.28681566948575465</v>
      </c>
      <c r="T166" s="325">
        <f t="shared" si="55"/>
        <v>0.38563244198313451</v>
      </c>
      <c r="U166" s="330">
        <f t="shared" si="39"/>
        <v>9.5386719464588445</v>
      </c>
      <c r="V166" s="338">
        <f t="shared" si="56"/>
        <v>9.5386719464588445</v>
      </c>
      <c r="W166" s="330">
        <f t="shared" si="57"/>
        <v>5.4744032388498454E-3</v>
      </c>
      <c r="X166" s="330">
        <f t="shared" si="58"/>
        <v>33423.150489961867</v>
      </c>
      <c r="Y166" s="330">
        <f t="shared" si="42"/>
        <v>189.09150073959839</v>
      </c>
      <c r="Z166" s="110">
        <f>IF(H166&gt;0, rate1(1,$L$52,$L$51,$L$54,U166,$L$53,$L$50,Y166),"")</f>
        <v>2517.4185386211898</v>
      </c>
      <c r="AA166" s="338">
        <f t="shared" si="59"/>
        <v>0.28351574521175027</v>
      </c>
      <c r="AB166" s="338">
        <f t="shared" si="60"/>
        <v>7.6406469538786367E-3</v>
      </c>
      <c r="AC166" s="330">
        <f t="shared" si="61"/>
        <v>0.38563244198313451</v>
      </c>
      <c r="AD166" s="330">
        <f t="shared" si="62"/>
        <v>0.10372571299836175</v>
      </c>
      <c r="AE166" s="330">
        <f t="shared" si="63"/>
        <v>-3.8767717759096583E-3</v>
      </c>
      <c r="AF166" s="330">
        <f t="shared" si="64"/>
        <v>2259.2331685077311</v>
      </c>
      <c r="AG166" s="330">
        <f t="shared" si="65"/>
        <v>2226.8548632901616</v>
      </c>
      <c r="AH166" s="330">
        <f t="shared" si="66"/>
        <v>9.5794434492942475</v>
      </c>
      <c r="AI166" s="330">
        <f t="shared" si="67"/>
        <v>153.15550639060277</v>
      </c>
      <c r="AJ166" s="330">
        <f t="shared" si="68"/>
        <v>4.0222490436794924</v>
      </c>
      <c r="AK166" s="339">
        <f t="shared" si="69"/>
        <v>144.96075115835779</v>
      </c>
      <c r="AL166" s="44">
        <f t="shared" si="70"/>
        <v>12.306842362684934</v>
      </c>
      <c r="BA166" s="8"/>
    </row>
    <row r="167" spans="1:53" ht="15" x14ac:dyDescent="0.15">
      <c r="A167" s="118"/>
      <c r="B167" s="330">
        <f t="shared" si="43"/>
        <v>2259.2331685077311</v>
      </c>
      <c r="C167" s="330">
        <f t="shared" si="44"/>
        <v>2226.8548632901616</v>
      </c>
      <c r="D167" s="330">
        <f t="shared" si="45"/>
        <v>9.5794434492942475</v>
      </c>
      <c r="E167" s="330">
        <f t="shared" si="40"/>
        <v>142.12811311094151</v>
      </c>
      <c r="F167" s="330">
        <f t="shared" si="46"/>
        <v>141.39212563100347</v>
      </c>
      <c r="G167" s="330">
        <f t="shared" si="47"/>
        <v>35533.958416976275</v>
      </c>
      <c r="H167" s="315">
        <f t="shared" si="71"/>
        <v>0.04</v>
      </c>
      <c r="I167" s="330">
        <f t="shared" si="48"/>
        <v>25.902644174055606</v>
      </c>
      <c r="J167" s="330">
        <f t="shared" si="37"/>
        <v>859</v>
      </c>
      <c r="K167" s="337">
        <f t="shared" si="49"/>
        <v>1</v>
      </c>
      <c r="L167" s="325">
        <f t="shared" si="50"/>
        <v>9.6194434492942467</v>
      </c>
      <c r="M167" s="325">
        <f t="shared" si="51"/>
        <v>9.5994434492942471</v>
      </c>
      <c r="N167" s="330">
        <f t="shared" si="52"/>
        <v>0.2762248660804687</v>
      </c>
      <c r="O167" s="330">
        <f t="shared" si="38"/>
        <v>46.763286929393416</v>
      </c>
      <c r="P167" s="334">
        <f t="shared" si="41"/>
        <v>190.96536921296607</v>
      </c>
      <c r="Q167" s="330">
        <f t="shared" si="53"/>
        <v>34632.039941037299</v>
      </c>
      <c r="R167" s="279">
        <f>IF(H167&gt;0, rate1(1,$L$52,$L$51,$L$54,L167,$L$53,$L$50,P167),"")</f>
        <v>2518.5820405654022</v>
      </c>
      <c r="S167" s="325">
        <f t="shared" si="54"/>
        <v>0.29404712800516086</v>
      </c>
      <c r="T167" s="325">
        <f t="shared" si="55"/>
        <v>0.39127947068184465</v>
      </c>
      <c r="U167" s="330">
        <f t="shared" si="39"/>
        <v>9.5794434492942475</v>
      </c>
      <c r="V167" s="338">
        <f t="shared" si="56"/>
        <v>9.5794434492942475</v>
      </c>
      <c r="W167" s="330">
        <f t="shared" si="57"/>
        <v>5.5213021496456349E-3</v>
      </c>
      <c r="X167" s="330">
        <f t="shared" si="58"/>
        <v>34228.03164676157</v>
      </c>
      <c r="Y167" s="330">
        <f t="shared" si="42"/>
        <v>190.17046298146201</v>
      </c>
      <c r="Z167" s="110">
        <f>IF(H167&gt;0, rate1(1,$L$52,$L$51,$L$54,U167,$L$53,$L$50,Y167),"")</f>
        <v>2518.0913850751999</v>
      </c>
      <c r="AA167" s="338">
        <f t="shared" si="59"/>
        <v>0.29067347865063997</v>
      </c>
      <c r="AB167" s="338">
        <f t="shared" si="60"/>
        <v>7.78386537576855E-3</v>
      </c>
      <c r="AC167" s="330">
        <f t="shared" si="61"/>
        <v>0.39127947068184465</v>
      </c>
      <c r="AD167" s="330">
        <f t="shared" si="62"/>
        <v>0.10222872140543406</v>
      </c>
      <c r="AE167" s="330">
        <f t="shared" si="63"/>
        <v>-3.8536971013681202E-3</v>
      </c>
      <c r="AF167" s="330">
        <f t="shared" si="64"/>
        <v>2259.1181139031296</v>
      </c>
      <c r="AG167" s="330">
        <f t="shared" si="65"/>
        <v>2226.4635838194799</v>
      </c>
      <c r="AH167" s="330">
        <f t="shared" si="66"/>
        <v>9.6202186052226999</v>
      </c>
      <c r="AI167" s="330">
        <f t="shared" si="67"/>
        <v>155.35704788635968</v>
      </c>
      <c r="AJ167" s="330">
        <f t="shared" si="68"/>
        <v>4.0654037792034812</v>
      </c>
      <c r="AK167" s="339">
        <f t="shared" si="69"/>
        <v>150.27841329768552</v>
      </c>
      <c r="AL167" s="44">
        <f t="shared" si="70"/>
        <v>12.438402942674461</v>
      </c>
      <c r="BA167" s="8"/>
    </row>
    <row r="168" spans="1:53" ht="15" x14ac:dyDescent="0.15">
      <c r="A168" s="118"/>
      <c r="B168" s="330">
        <f t="shared" si="43"/>
        <v>2259.1181139031296</v>
      </c>
      <c r="C168" s="330">
        <f t="shared" si="44"/>
        <v>2226.4635838194799</v>
      </c>
      <c r="D168" s="330">
        <f t="shared" si="45"/>
        <v>9.6202186052226999</v>
      </c>
      <c r="E168" s="330">
        <f t="shared" si="40"/>
        <v>143.61566605139808</v>
      </c>
      <c r="F168" s="330">
        <f t="shared" si="46"/>
        <v>142.8718895811698</v>
      </c>
      <c r="G168" s="330">
        <f t="shared" si="47"/>
        <v>36364.383548250997</v>
      </c>
      <c r="H168" s="315">
        <f t="shared" si="71"/>
        <v>0.04</v>
      </c>
      <c r="I168" s="330">
        <f t="shared" si="48"/>
        <v>26.123624066919731</v>
      </c>
      <c r="J168" s="330">
        <f t="shared" si="37"/>
        <v>859</v>
      </c>
      <c r="K168" s="337">
        <f t="shared" si="49"/>
        <v>1</v>
      </c>
      <c r="L168" s="325">
        <f t="shared" si="50"/>
        <v>9.660218605222699</v>
      </c>
      <c r="M168" s="325">
        <f t="shared" si="51"/>
        <v>9.6402186052226995</v>
      </c>
      <c r="N168" s="330">
        <f t="shared" si="52"/>
        <v>0.27742302458827339</v>
      </c>
      <c r="O168" s="330">
        <f t="shared" si="38"/>
        <v>46.694964229717435</v>
      </c>
      <c r="P168" s="334">
        <f t="shared" si="41"/>
        <v>192.04708821689249</v>
      </c>
      <c r="Q168" s="330">
        <f t="shared" si="53"/>
        <v>35462.438017545392</v>
      </c>
      <c r="R168" s="279">
        <f>IF(H168&gt;0, rate1(1,$L$52,$L$51,$L$54,L168,$L$53,$L$50,P168),"")</f>
        <v>2519.2429559718266</v>
      </c>
      <c r="S168" s="325">
        <f t="shared" si="54"/>
        <v>0.30145916353672408</v>
      </c>
      <c r="T168" s="325">
        <f t="shared" si="55"/>
        <v>0.39714646604323217</v>
      </c>
      <c r="U168" s="330">
        <f t="shared" si="39"/>
        <v>9.6202186052226999</v>
      </c>
      <c r="V168" s="338">
        <f t="shared" si="56"/>
        <v>9.6202186052226999</v>
      </c>
      <c r="W168" s="330">
        <f t="shared" si="57"/>
        <v>5.568405323728598E-3</v>
      </c>
      <c r="X168" s="330">
        <f t="shared" si="58"/>
        <v>35049.906673561483</v>
      </c>
      <c r="Y168" s="330">
        <f t="shared" si="42"/>
        <v>191.25105699967784</v>
      </c>
      <c r="Z168" s="110">
        <f>IF(H168&gt;0, rate1(1,$L$52,$L$51,$L$54,U168,$L$53,$L$50,Y168),"")</f>
        <v>2518.7573464224429</v>
      </c>
      <c r="AA168" s="338">
        <f t="shared" si="59"/>
        <v>0.2980097606626515</v>
      </c>
      <c r="AB168" s="338">
        <f t="shared" si="60"/>
        <v>7.9323116073308324E-3</v>
      </c>
      <c r="AC168" s="330">
        <f t="shared" si="61"/>
        <v>0.39714646604323217</v>
      </c>
      <c r="AD168" s="330">
        <f t="shared" si="62"/>
        <v>0.10071850921530225</v>
      </c>
      <c r="AE168" s="330">
        <f t="shared" si="63"/>
        <v>-3.8309551215548587E-3</v>
      </c>
      <c r="AF168" s="330">
        <f t="shared" si="64"/>
        <v>2258.9983904616747</v>
      </c>
      <c r="AG168" s="330">
        <f t="shared" si="65"/>
        <v>2226.0664373534369</v>
      </c>
      <c r="AH168" s="330">
        <f t="shared" si="66"/>
        <v>9.6609974130776113</v>
      </c>
      <c r="AI168" s="330">
        <f t="shared" si="67"/>
        <v>157.64516284616479</v>
      </c>
      <c r="AJ168" s="330">
        <f t="shared" si="68"/>
        <v>4.1091941022163043</v>
      </c>
      <c r="AK168" s="339">
        <f t="shared" si="69"/>
        <v>155.79886417706362</v>
      </c>
      <c r="AL168" s="44">
        <f t="shared" si="70"/>
        <v>12.571854646808845</v>
      </c>
      <c r="BA168" s="8"/>
    </row>
    <row r="169" spans="1:53" ht="15" x14ac:dyDescent="0.15">
      <c r="A169" s="118"/>
      <c r="B169" s="330">
        <f t="shared" si="43"/>
        <v>2258.9983904616747</v>
      </c>
      <c r="C169" s="330">
        <f t="shared" si="44"/>
        <v>2226.0664373534369</v>
      </c>
      <c r="D169" s="330">
        <f t="shared" si="45"/>
        <v>9.6609974130776113</v>
      </c>
      <c r="E169" s="330">
        <f t="shared" si="40"/>
        <v>145.11927315780673</v>
      </c>
      <c r="F169" s="330">
        <f t="shared" si="46"/>
        <v>144.36746960460241</v>
      </c>
      <c r="G169" s="330">
        <f t="shared" si="47"/>
        <v>37212.353476772398</v>
      </c>
      <c r="H169" s="315">
        <f t="shared" si="71"/>
        <v>0.04</v>
      </c>
      <c r="I169" s="330">
        <f t="shared" si="48"/>
        <v>26.345562486590282</v>
      </c>
      <c r="J169" s="330">
        <f t="shared" si="37"/>
        <v>859</v>
      </c>
      <c r="K169" s="337">
        <f t="shared" si="49"/>
        <v>1</v>
      </c>
      <c r="L169" s="325">
        <f t="shared" si="50"/>
        <v>9.7009974130776104</v>
      </c>
      <c r="M169" s="325">
        <f t="shared" si="51"/>
        <v>9.6809974130776109</v>
      </c>
      <c r="N169" s="330">
        <f t="shared" si="52"/>
        <v>0.27862149050318408</v>
      </c>
      <c r="O169" s="330">
        <f t="shared" si="38"/>
        <v>46.623893203565004</v>
      </c>
      <c r="P169" s="334">
        <f t="shared" si="41"/>
        <v>193.13043198062618</v>
      </c>
      <c r="Q169" s="330">
        <f t="shared" si="53"/>
        <v>36310.436562714363</v>
      </c>
      <c r="R169" s="279">
        <f>IF(H169&gt;0, rate1(1,$L$52,$L$51,$L$54,L169,$L$53,$L$50,P169),"")</f>
        <v>2519.8971604350854</v>
      </c>
      <c r="S169" s="325">
        <f t="shared" si="54"/>
        <v>0.30905809124487466</v>
      </c>
      <c r="T169" s="325">
        <f t="shared" si="55"/>
        <v>0.40324879265925301</v>
      </c>
      <c r="U169" s="330">
        <f t="shared" si="39"/>
        <v>9.6609974130776113</v>
      </c>
      <c r="V169" s="338">
        <f t="shared" si="56"/>
        <v>9.6609974130776113</v>
      </c>
      <c r="W169" s="330">
        <f t="shared" si="57"/>
        <v>5.615712813479945E-3</v>
      </c>
      <c r="X169" s="330">
        <f t="shared" si="58"/>
        <v>35889.178142539211</v>
      </c>
      <c r="Y169" s="330">
        <f t="shared" si="42"/>
        <v>192.33327883867187</v>
      </c>
      <c r="Z169" s="110">
        <f>IF(H169&gt;0, rate1(1,$L$52,$L$51,$L$54,U169,$L$53,$L$50,Y169),"")</f>
        <v>2519.4165231674142</v>
      </c>
      <c r="AA169" s="338">
        <f t="shared" si="59"/>
        <v>0.30553080518347531</v>
      </c>
      <c r="AB169" s="338">
        <f t="shared" si="60"/>
        <v>8.0863382499832669E-3</v>
      </c>
      <c r="AC169" s="330">
        <f t="shared" si="61"/>
        <v>0.40324879265925301</v>
      </c>
      <c r="AD169" s="330">
        <f t="shared" si="62"/>
        <v>9.919434534748918E-2</v>
      </c>
      <c r="AE169" s="330">
        <f t="shared" si="63"/>
        <v>-3.8085279772493335E-3</v>
      </c>
      <c r="AF169" s="330">
        <f t="shared" si="64"/>
        <v>2258.8737631595186</v>
      </c>
      <c r="AG169" s="330">
        <f t="shared" si="65"/>
        <v>2225.6631885607776</v>
      </c>
      <c r="AH169" s="330">
        <f t="shared" si="66"/>
        <v>9.7017798717106007</v>
      </c>
      <c r="AI169" s="330">
        <f t="shared" si="67"/>
        <v>160.02589271922034</v>
      </c>
      <c r="AJ169" s="330">
        <f t="shared" si="68"/>
        <v>4.1536457390827541</v>
      </c>
      <c r="AK169" s="339">
        <f t="shared" si="69"/>
        <v>161.53153334332805</v>
      </c>
      <c r="AL169" s="44">
        <f t="shared" si="70"/>
        <v>12.7072718416937</v>
      </c>
      <c r="BA169" s="8"/>
    </row>
    <row r="170" spans="1:53" ht="15" x14ac:dyDescent="0.15">
      <c r="A170" s="118"/>
      <c r="B170" s="330">
        <f t="shared" si="43"/>
        <v>2258.8737631595186</v>
      </c>
      <c r="C170" s="330">
        <f t="shared" si="44"/>
        <v>2225.6631885607776</v>
      </c>
      <c r="D170" s="330">
        <f t="shared" si="45"/>
        <v>9.7017798717106007</v>
      </c>
      <c r="E170" s="330">
        <f t="shared" si="40"/>
        <v>146.63944378213097</v>
      </c>
      <c r="F170" s="330">
        <f t="shared" si="46"/>
        <v>145.87935846996885</v>
      </c>
      <c r="G170" s="330">
        <f t="shared" si="47"/>
        <v>38078.291611506917</v>
      </c>
      <c r="H170" s="315">
        <f t="shared" si="71"/>
        <v>0.04</v>
      </c>
      <c r="I170" s="330">
        <f t="shared" si="48"/>
        <v>26.568459678992806</v>
      </c>
      <c r="J170" s="330">
        <f t="shared" si="37"/>
        <v>859</v>
      </c>
      <c r="K170" s="337">
        <f t="shared" si="49"/>
        <v>1</v>
      </c>
      <c r="L170" s="325">
        <f t="shared" si="50"/>
        <v>9.7417798717105999</v>
      </c>
      <c r="M170" s="325">
        <f t="shared" si="51"/>
        <v>9.7217798717106003</v>
      </c>
      <c r="N170" s="330">
        <f t="shared" si="52"/>
        <v>0.27982026384516701</v>
      </c>
      <c r="O170" s="330">
        <f t="shared" si="38"/>
        <v>46.54993816397166</v>
      </c>
      <c r="P170" s="334">
        <f t="shared" si="41"/>
        <v>194.21539659839354</v>
      </c>
      <c r="Q170" s="330">
        <f t="shared" si="53"/>
        <v>37176.464588400166</v>
      </c>
      <c r="R170" s="279">
        <f>IF(H170&gt;0, rate1(1,$L$52,$L$51,$L$54,L170,$L$53,$L$50,P170),"")</f>
        <v>2520.5447511617003</v>
      </c>
      <c r="S170" s="325">
        <f t="shared" si="54"/>
        <v>0.31685062334409592</v>
      </c>
      <c r="T170" s="325">
        <f t="shared" si="55"/>
        <v>0.40960333626434658</v>
      </c>
      <c r="U170" s="330">
        <f t="shared" si="39"/>
        <v>9.7017798717106007</v>
      </c>
      <c r="V170" s="338">
        <f t="shared" si="56"/>
        <v>9.7017798717106007</v>
      </c>
      <c r="W170" s="330">
        <f t="shared" si="57"/>
        <v>5.6632246712950973E-3</v>
      </c>
      <c r="X170" s="330">
        <f t="shared" si="58"/>
        <v>36746.266028524056</v>
      </c>
      <c r="Y170" s="330">
        <f t="shared" si="42"/>
        <v>193.41712457141401</v>
      </c>
      <c r="Z170" s="110">
        <f>IF(H170&gt;0, rate1(1,$L$52,$L$51,$L$54,U170,$L$53,$L$50,Y170),"")</f>
        <v>2520.0690139102044</v>
      </c>
      <c r="AA170" s="338">
        <f t="shared" si="59"/>
        <v>0.31324321447472336</v>
      </c>
      <c r="AB170" s="338">
        <f t="shared" si="60"/>
        <v>8.2463323124845299E-3</v>
      </c>
      <c r="AC170" s="330">
        <f t="shared" si="61"/>
        <v>0.40960333626434658</v>
      </c>
      <c r="AD170" s="330">
        <f t="shared" si="62"/>
        <v>9.7655454579073819E-2</v>
      </c>
      <c r="AE170" s="330">
        <f t="shared" si="63"/>
        <v>-3.786397829709077E-3</v>
      </c>
      <c r="AF170" s="330">
        <f t="shared" si="64"/>
        <v>2258.7439800870993</v>
      </c>
      <c r="AG170" s="330">
        <f t="shared" si="65"/>
        <v>2225.2535852245132</v>
      </c>
      <c r="AH170" s="330">
        <f t="shared" si="66"/>
        <v>9.7425659799913262</v>
      </c>
      <c r="AI170" s="330">
        <f t="shared" si="67"/>
        <v>162.50587738050015</v>
      </c>
      <c r="AJ170" s="330">
        <f t="shared" si="68"/>
        <v>4.1987862605773376</v>
      </c>
      <c r="AK170" s="339">
        <f t="shared" si="69"/>
        <v>167.48647342863174</v>
      </c>
      <c r="AL170" s="44">
        <f t="shared" si="70"/>
        <v>12.84473408353951</v>
      </c>
      <c r="BA170" s="8"/>
    </row>
    <row r="171" spans="1:53" ht="15" x14ac:dyDescent="0.15">
      <c r="A171" s="118"/>
      <c r="B171" s="330">
        <f t="shared" si="43"/>
        <v>2258.7439800870993</v>
      </c>
      <c r="C171" s="330">
        <f t="shared" si="44"/>
        <v>2225.2535852245132</v>
      </c>
      <c r="D171" s="330">
        <f t="shared" si="45"/>
        <v>9.7425659799913262</v>
      </c>
      <c r="E171" s="330">
        <f t="shared" si="40"/>
        <v>148.17672371893286</v>
      </c>
      <c r="F171" s="330">
        <f t="shared" si="46"/>
        <v>147.40808375053192</v>
      </c>
      <c r="G171" s="330">
        <f t="shared" si="47"/>
        <v>38962.640414801914</v>
      </c>
      <c r="H171" s="315">
        <f t="shared" si="71"/>
        <v>0.04</v>
      </c>
      <c r="I171" s="330">
        <f t="shared" si="48"/>
        <v>26.79231589006886</v>
      </c>
      <c r="J171" s="330">
        <f t="shared" si="37"/>
        <v>859</v>
      </c>
      <c r="K171" s="337">
        <f t="shared" si="49"/>
        <v>1</v>
      </c>
      <c r="L171" s="325">
        <f t="shared" si="50"/>
        <v>9.7825659799913254</v>
      </c>
      <c r="M171" s="325">
        <f t="shared" si="51"/>
        <v>9.7625659799913258</v>
      </c>
      <c r="N171" s="330">
        <f t="shared" si="52"/>
        <v>0.28101934463481371</v>
      </c>
      <c r="O171" s="330">
        <f t="shared" si="38"/>
        <v>46.472953933036067</v>
      </c>
      <c r="P171" s="334">
        <f t="shared" si="41"/>
        <v>195.30197819241471</v>
      </c>
      <c r="Q171" s="330">
        <f t="shared" si="53"/>
        <v>38060.970759432341</v>
      </c>
      <c r="R171" s="279">
        <f>IF(H171&gt;0, rate1(1,$L$52,$L$51,$L$54,L171,$L$53,$L$50,P171),"")</f>
        <v>2521.1858235304876</v>
      </c>
      <c r="S171" s="325">
        <f t="shared" si="54"/>
        <v>0.32484390780794187</v>
      </c>
      <c r="T171" s="325">
        <f t="shared" si="55"/>
        <v>0.41622870308763149</v>
      </c>
      <c r="U171" s="330">
        <f t="shared" si="39"/>
        <v>9.7425659799913262</v>
      </c>
      <c r="V171" s="338">
        <f t="shared" si="56"/>
        <v>9.7425659799913262</v>
      </c>
      <c r="W171" s="330">
        <f t="shared" si="57"/>
        <v>5.7109409496689523E-3</v>
      </c>
      <c r="X171" s="330">
        <f t="shared" si="58"/>
        <v>37621.609180107087</v>
      </c>
      <c r="Y171" s="330">
        <f t="shared" si="42"/>
        <v>194.5025902991022</v>
      </c>
      <c r="Z171" s="110">
        <f>IF(H171&gt;0, rate1(1,$L$52,$L$51,$L$54,U171,$L$53,$L$50,Y171),"")</f>
        <v>2520.714915390829</v>
      </c>
      <c r="AA171" s="338">
        <f t="shared" si="59"/>
        <v>0.32115401678486444</v>
      </c>
      <c r="AB171" s="338">
        <f t="shared" si="60"/>
        <v>8.4127196608292775E-3</v>
      </c>
      <c r="AC171" s="330">
        <f t="shared" si="61"/>
        <v>0.41622870308763149</v>
      </c>
      <c r="AD171" s="330">
        <f t="shared" si="62"/>
        <v>9.6101012984629572E-2</v>
      </c>
      <c r="AE171" s="330">
        <f t="shared" si="63"/>
        <v>-3.7645465914933549E-3</v>
      </c>
      <c r="AF171" s="330">
        <f t="shared" si="64"/>
        <v>2258.6087707286465</v>
      </c>
      <c r="AG171" s="330">
        <f t="shared" si="65"/>
        <v>2224.8373565214256</v>
      </c>
      <c r="AH171" s="330">
        <f t="shared" si="66"/>
        <v>9.7833557368072359</v>
      </c>
      <c r="AI171" s="330">
        <f t="shared" si="67"/>
        <v>165.09243356952354</v>
      </c>
      <c r="AJ171" s="330">
        <f t="shared" si="68"/>
        <v>4.2446452699022057</v>
      </c>
      <c r="AK171" s="339">
        <f t="shared" si="69"/>
        <v>173.67441961611021</v>
      </c>
      <c r="AL171" s="44">
        <f t="shared" si="70"/>
        <v>12.98432663220936</v>
      </c>
      <c r="BA171" s="8"/>
    </row>
    <row r="172" spans="1:53" ht="15" x14ac:dyDescent="0.15">
      <c r="A172" s="118"/>
      <c r="B172" s="330">
        <f t="shared" si="43"/>
        <v>2258.6087707286465</v>
      </c>
      <c r="C172" s="330">
        <f t="shared" si="44"/>
        <v>2224.8373565214256</v>
      </c>
      <c r="D172" s="330">
        <f t="shared" si="45"/>
        <v>9.7833557368072359</v>
      </c>
      <c r="E172" s="330">
        <f t="shared" si="40"/>
        <v>149.73169891028957</v>
      </c>
      <c r="F172" s="330">
        <f t="shared" si="46"/>
        <v>148.9542113146112</v>
      </c>
      <c r="G172" s="330">
        <f t="shared" si="47"/>
        <v>39865.863071452542</v>
      </c>
      <c r="H172" s="315">
        <f t="shared" si="71"/>
        <v>0.04</v>
      </c>
      <c r="I172" s="330">
        <f t="shared" si="48"/>
        <v>27.017131365776734</v>
      </c>
      <c r="J172" s="330">
        <f t="shared" si="37"/>
        <v>859</v>
      </c>
      <c r="K172" s="337">
        <f t="shared" si="49"/>
        <v>1</v>
      </c>
      <c r="L172" s="325">
        <f t="shared" si="50"/>
        <v>9.8233557368072351</v>
      </c>
      <c r="M172" s="325">
        <f t="shared" si="51"/>
        <v>9.8033557368072355</v>
      </c>
      <c r="N172" s="330">
        <f t="shared" si="52"/>
        <v>0.28221873289307098</v>
      </c>
      <c r="O172" s="330">
        <f t="shared" si="38"/>
        <v>46.392784902287559</v>
      </c>
      <c r="P172" s="334">
        <f t="shared" si="41"/>
        <v>196.39017291259432</v>
      </c>
      <c r="Q172" s="330">
        <f t="shared" si="53"/>
        <v>38964.425143096443</v>
      </c>
      <c r="R172" s="279">
        <f>IF(H172&gt;0, rate1(1,$L$52,$L$51,$L$54,L172,$L$53,$L$50,P172),"")</f>
        <v>2521.8204711347798</v>
      </c>
      <c r="S172" s="325">
        <f t="shared" si="54"/>
        <v>0.33304557210020569</v>
      </c>
      <c r="T172" s="325">
        <f t="shared" si="55"/>
        <v>0.42314545205399334</v>
      </c>
      <c r="U172" s="330">
        <f t="shared" si="39"/>
        <v>9.7833557368072359</v>
      </c>
      <c r="V172" s="338">
        <f t="shared" si="56"/>
        <v>9.7833557368072359</v>
      </c>
      <c r="W172" s="330">
        <f t="shared" si="57"/>
        <v>5.7588617009542986E-3</v>
      </c>
      <c r="X172" s="330">
        <f t="shared" si="58"/>
        <v>38515.666971798797</v>
      </c>
      <c r="Y172" s="330">
        <f t="shared" si="42"/>
        <v>195.58967215084957</v>
      </c>
      <c r="Z172" s="110">
        <f>IF(H172&gt;0, rate1(1,$L$52,$L$51,$L$54,U172,$L$53,$L$50,Y172),"")</f>
        <v>2521.3543225323442</v>
      </c>
      <c r="AA172" s="338">
        <f t="shared" si="59"/>
        <v>0.32927070887208093</v>
      </c>
      <c r="AB172" s="338">
        <f t="shared" si="60"/>
        <v>8.5859701926391495E-3</v>
      </c>
      <c r="AC172" s="330">
        <f t="shared" si="61"/>
        <v>0.42314545205399334</v>
      </c>
      <c r="AD172" s="330">
        <f t="shared" si="62"/>
        <v>9.4530142781484985E-2</v>
      </c>
      <c r="AE172" s="330">
        <f t="shared" si="63"/>
        <v>-3.7429558523386719E-3</v>
      </c>
      <c r="AF172" s="330">
        <f t="shared" si="64"/>
        <v>2258.4678440094854</v>
      </c>
      <c r="AG172" s="330">
        <f t="shared" si="65"/>
        <v>2224.4142110693715</v>
      </c>
      <c r="AH172" s="330">
        <f t="shared" si="66"/>
        <v>9.8241491410631419</v>
      </c>
      <c r="AI172" s="330">
        <f t="shared" si="67"/>
        <v>167.7936462557085</v>
      </c>
      <c r="AJ172" s="330">
        <f t="shared" si="68"/>
        <v>4.2912546160843466</v>
      </c>
      <c r="AK172" s="339">
        <f t="shared" si="69"/>
        <v>180.10685674048412</v>
      </c>
      <c r="AL172" s="44">
        <f t="shared" si="70"/>
        <v>13.126141032645581</v>
      </c>
      <c r="BA172" s="8"/>
    </row>
    <row r="173" spans="1:53" ht="15" x14ac:dyDescent="0.15">
      <c r="A173" s="118"/>
      <c r="B173" s="330">
        <f t="shared" si="43"/>
        <v>2258.4678440094854</v>
      </c>
      <c r="C173" s="330">
        <f t="shared" si="44"/>
        <v>2224.4142110693715</v>
      </c>
      <c r="D173" s="330">
        <f t="shared" si="45"/>
        <v>9.8241491410631419</v>
      </c>
      <c r="E173" s="330">
        <f t="shared" si="40"/>
        <v>151.30499965023904</v>
      </c>
      <c r="F173" s="330">
        <f t="shared" si="46"/>
        <v>150.51834928026432</v>
      </c>
      <c r="G173" s="330">
        <f t="shared" si="47"/>
        <v>40788.445369515757</v>
      </c>
      <c r="H173" s="315">
        <f t="shared" si="71"/>
        <v>0.04</v>
      </c>
      <c r="I173" s="330">
        <f t="shared" si="48"/>
        <v>27.242906352091087</v>
      </c>
      <c r="J173" s="330">
        <f t="shared" si="37"/>
        <v>859</v>
      </c>
      <c r="K173" s="337">
        <f t="shared" si="49"/>
        <v>1</v>
      </c>
      <c r="L173" s="325">
        <f t="shared" si="50"/>
        <v>9.864149141063141</v>
      </c>
      <c r="M173" s="325">
        <f t="shared" si="51"/>
        <v>9.8441491410631414</v>
      </c>
      <c r="N173" s="330">
        <f t="shared" si="52"/>
        <v>0.28341842864152511</v>
      </c>
      <c r="O173" s="330">
        <f t="shared" si="38"/>
        <v>46.309263969909949</v>
      </c>
      <c r="P173" s="334">
        <f t="shared" si="41"/>
        <v>197.47997693621184</v>
      </c>
      <c r="Q173" s="330">
        <f t="shared" si="53"/>
        <v>39887.321183776417</v>
      </c>
      <c r="R173" s="279">
        <f>IF(H173&gt;0, rate1(1,$L$52,$L$51,$L$54,L173,$L$53,$L$50,P173),"")</f>
        <v>2522.4487858234884</v>
      </c>
      <c r="S173" s="325">
        <f t="shared" si="54"/>
        <v>0.3414637727451087</v>
      </c>
      <c r="T173" s="325">
        <f t="shared" si="55"/>
        <v>0.43037636641943755</v>
      </c>
      <c r="U173" s="330">
        <f t="shared" si="39"/>
        <v>9.8241491410631419</v>
      </c>
      <c r="V173" s="338">
        <f t="shared" si="56"/>
        <v>9.8241491410631419</v>
      </c>
      <c r="W173" s="330">
        <f t="shared" si="57"/>
        <v>5.806986977617612E-3</v>
      </c>
      <c r="X173" s="330">
        <f t="shared" si="58"/>
        <v>39428.921165746455</v>
      </c>
      <c r="Y173" s="330">
        <f t="shared" si="42"/>
        <v>196.67836628337164</v>
      </c>
      <c r="Z173" s="110">
        <f>IF(H173&gt;0, rate1(1,$L$52,$L$51,$L$54,U173,$L$53,$L$50,Y173),"")</f>
        <v>2521.9873284827672</v>
      </c>
      <c r="AA173" s="338">
        <f t="shared" si="59"/>
        <v>0.33760130417488698</v>
      </c>
      <c r="AB173" s="338">
        <f t="shared" si="60"/>
        <v>8.7666038810420253E-3</v>
      </c>
      <c r="AC173" s="330">
        <f t="shared" si="61"/>
        <v>0.43037636641943755</v>
      </c>
      <c r="AD173" s="330">
        <f t="shared" si="62"/>
        <v>9.2941906482422121E-2</v>
      </c>
      <c r="AE173" s="330">
        <f t="shared" si="63"/>
        <v>-3.7216067936107588E-3</v>
      </c>
      <c r="AF173" s="330">
        <f t="shared" si="64"/>
        <v>2258.3208860717073</v>
      </c>
      <c r="AG173" s="330">
        <f t="shared" si="65"/>
        <v>2223.9838347029522</v>
      </c>
      <c r="AH173" s="330">
        <f t="shared" si="66"/>
        <v>9.8649461916810601</v>
      </c>
      <c r="AI173" s="330">
        <f t="shared" si="67"/>
        <v>170.61847552196593</v>
      </c>
      <c r="AJ173" s="330">
        <f t="shared" si="68"/>
        <v>4.3386486370626702</v>
      </c>
      <c r="AK173" s="339">
        <f t="shared" si="69"/>
        <v>186.79609526637392</v>
      </c>
      <c r="AL173" s="44">
        <f t="shared" si="70"/>
        <v>13.270275774779234</v>
      </c>
      <c r="BA173" s="8"/>
    </row>
    <row r="174" spans="1:53" ht="15" x14ac:dyDescent="0.15">
      <c r="A174" s="118"/>
      <c r="B174" s="330">
        <f t="shared" si="43"/>
        <v>2258.3208860717073</v>
      </c>
      <c r="C174" s="330">
        <f t="shared" si="44"/>
        <v>2223.9838347029522</v>
      </c>
      <c r="D174" s="330">
        <f t="shared" si="45"/>
        <v>9.8649461916810601</v>
      </c>
      <c r="E174" s="330">
        <f t="shared" si="40"/>
        <v>152.89730537354308</v>
      </c>
      <c r="F174" s="330">
        <f t="shared" si="46"/>
        <v>152.10115251189106</v>
      </c>
      <c r="G174" s="330">
        <f t="shared" si="47"/>
        <v>41730.89782737619</v>
      </c>
      <c r="H174" s="315">
        <f t="shared" si="71"/>
        <v>0.04</v>
      </c>
      <c r="I174" s="330">
        <f t="shared" si="48"/>
        <v>27.469641095004047</v>
      </c>
      <c r="J174" s="330">
        <f t="shared" si="37"/>
        <v>859</v>
      </c>
      <c r="K174" s="337">
        <f t="shared" si="49"/>
        <v>1</v>
      </c>
      <c r="L174" s="325">
        <f t="shared" si="50"/>
        <v>9.9049461916810593</v>
      </c>
      <c r="M174" s="325">
        <f t="shared" si="51"/>
        <v>9.8849461916810597</v>
      </c>
      <c r="N174" s="330">
        <f t="shared" si="52"/>
        <v>0.28461843190210345</v>
      </c>
      <c r="O174" s="330">
        <f t="shared" si="38"/>
        <v>46.222211334530684</v>
      </c>
      <c r="P174" s="334">
        <f t="shared" si="41"/>
        <v>198.57138646762297</v>
      </c>
      <c r="Q174" s="330">
        <f t="shared" si="53"/>
        <v>40830.177939975678</v>
      </c>
      <c r="R174" s="279">
        <f>IF(H174&gt;0, rate1(1,$L$52,$L$51,$L$54,L174,$L$53,$L$50,P174),"")</f>
        <v>2523.070857741046</v>
      </c>
      <c r="S174" s="325">
        <f t="shared" si="54"/>
        <v>0.35010725171649265</v>
      </c>
      <c r="T174" s="325">
        <f t="shared" si="55"/>
        <v>0.43794677299267593</v>
      </c>
      <c r="U174" s="330">
        <f t="shared" si="39"/>
        <v>9.8649461916810601</v>
      </c>
      <c r="V174" s="338">
        <f t="shared" si="56"/>
        <v>9.8649461916810601</v>
      </c>
      <c r="W174" s="330">
        <f t="shared" si="57"/>
        <v>5.8553168320827353E-3</v>
      </c>
      <c r="X174" s="330">
        <f t="shared" si="58"/>
        <v>40361.878017156785</v>
      </c>
      <c r="Y174" s="330">
        <f t="shared" si="42"/>
        <v>197.76866888068426</v>
      </c>
      <c r="Z174" s="110">
        <f>IF(H174&gt;0, rate1(1,$L$52,$L$51,$L$54,U174,$L$53,$L$50,Y174),"")</f>
        <v>2522.6140246558566</v>
      </c>
      <c r="AA174" s="338">
        <f t="shared" si="59"/>
        <v>0.34615438757322509</v>
      </c>
      <c r="AB174" s="338">
        <f t="shared" si="60"/>
        <v>8.955197864447673E-3</v>
      </c>
      <c r="AC174" s="330">
        <f t="shared" si="61"/>
        <v>0.43794677299267593</v>
      </c>
      <c r="AD174" s="330">
        <f t="shared" si="62"/>
        <v>9.1335300239029152E-2</v>
      </c>
      <c r="AE174" s="330">
        <f t="shared" si="63"/>
        <v>-3.7004800873571102E-3</v>
      </c>
      <c r="AF174" s="330">
        <f t="shared" si="64"/>
        <v>2258.1675577306169</v>
      </c>
      <c r="AG174" s="330">
        <f t="shared" si="65"/>
        <v>2223.5458879299595</v>
      </c>
      <c r="AH174" s="330">
        <f t="shared" si="66"/>
        <v>9.9057468875999923</v>
      </c>
      <c r="AI174" s="330">
        <f t="shared" si="67"/>
        <v>173.57688217475513</v>
      </c>
      <c r="AJ174" s="330">
        <f t="shared" si="68"/>
        <v>4.3868644376667687</v>
      </c>
      <c r="AK174" s="339">
        <f t="shared" si="69"/>
        <v>193.7553576342317</v>
      </c>
      <c r="AL174" s="44">
        <f t="shared" si="70"/>
        <v>13.416837045252603</v>
      </c>
      <c r="BA174" s="8"/>
    </row>
    <row r="175" spans="1:53" ht="15" x14ac:dyDescent="0.15">
      <c r="A175" s="118"/>
      <c r="B175" s="330">
        <f t="shared" si="43"/>
        <v>2258.1675577306169</v>
      </c>
      <c r="C175" s="330">
        <f t="shared" si="44"/>
        <v>2223.5458879299595</v>
      </c>
      <c r="D175" s="330">
        <f t="shared" si="45"/>
        <v>9.9057468875999923</v>
      </c>
      <c r="E175" s="330">
        <f t="shared" si="40"/>
        <v>154.50935013106033</v>
      </c>
      <c r="F175" s="330">
        <f t="shared" si="46"/>
        <v>153.7033277523017</v>
      </c>
      <c r="G175" s="330">
        <f t="shared" si="47"/>
        <v>42693.758108468908</v>
      </c>
      <c r="H175" s="315">
        <f t="shared" si="71"/>
        <v>0.04</v>
      </c>
      <c r="I175" s="330">
        <f t="shared" si="48"/>
        <v>27.697335840525923</v>
      </c>
      <c r="J175" s="330">
        <f t="shared" si="37"/>
        <v>859</v>
      </c>
      <c r="K175" s="337">
        <f t="shared" si="49"/>
        <v>1</v>
      </c>
      <c r="L175" s="325">
        <f t="shared" si="50"/>
        <v>9.9457468875999915</v>
      </c>
      <c r="M175" s="325">
        <f t="shared" si="51"/>
        <v>9.9257468875999919</v>
      </c>
      <c r="N175" s="330">
        <f t="shared" si="52"/>
        <v>0.28581874269738705</v>
      </c>
      <c r="O175" s="330">
        <f t="shared" si="38"/>
        <v>46.131433121217874</v>
      </c>
      <c r="P175" s="334">
        <f t="shared" si="41"/>
        <v>199.66439773796557</v>
      </c>
      <c r="Q175" s="330">
        <f t="shared" si="53"/>
        <v>41793.542628479001</v>
      </c>
      <c r="R175" s="279">
        <f>IF(H175&gt;0, rate1(1,$L$52,$L$51,$L$54,L175,$L$53,$L$50,P175),"")</f>
        <v>2523.6867753662714</v>
      </c>
      <c r="S175" s="325">
        <f t="shared" si="54"/>
        <v>0.35898540082596636</v>
      </c>
      <c r="T175" s="325">
        <f t="shared" si="55"/>
        <v>0.44588491910429651</v>
      </c>
      <c r="U175" s="330">
        <f t="shared" si="39"/>
        <v>9.9057468875999923</v>
      </c>
      <c r="V175" s="338">
        <f t="shared" si="56"/>
        <v>9.9057468875999923</v>
      </c>
      <c r="W175" s="330">
        <f t="shared" si="57"/>
        <v>5.9038513168303552E-3</v>
      </c>
      <c r="X175" s="330">
        <f t="shared" si="58"/>
        <v>41315.070664396</v>
      </c>
      <c r="Y175" s="330">
        <f t="shared" si="42"/>
        <v>198.86057615380562</v>
      </c>
      <c r="Z175" s="110">
        <f>IF(H175&gt;0, rate1(1,$L$52,$L$51,$L$54,U175,$L$53,$L$50,Y175),"")</f>
        <v>2523.2345007707868</v>
      </c>
      <c r="AA175" s="338">
        <f t="shared" si="59"/>
        <v>0.35493917787409174</v>
      </c>
      <c r="AB175" s="338">
        <f t="shared" si="60"/>
        <v>9.1523948042189322E-3</v>
      </c>
      <c r="AC175" s="330">
        <f t="shared" si="61"/>
        <v>0.44588491910429651</v>
      </c>
      <c r="AD175" s="330">
        <f t="shared" si="62"/>
        <v>8.9709246234102036E-2</v>
      </c>
      <c r="AE175" s="330">
        <f t="shared" si="63"/>
        <v>-3.6795557784744118E-3</v>
      </c>
      <c r="AF175" s="330">
        <f t="shared" si="64"/>
        <v>2258.00749155421</v>
      </c>
      <c r="AG175" s="330">
        <f t="shared" si="65"/>
        <v>2223.1000030108553</v>
      </c>
      <c r="AH175" s="330">
        <f t="shared" si="66"/>
        <v>9.9465512277753199</v>
      </c>
      <c r="AI175" s="330">
        <f t="shared" si="67"/>
        <v>176.67997607967166</v>
      </c>
      <c r="AJ175" s="330">
        <f t="shared" si="68"/>
        <v>4.4359422088000109</v>
      </c>
      <c r="AK175" s="339">
        <f t="shared" si="69"/>
        <v>200.99887676946094</v>
      </c>
      <c r="AL175" s="44">
        <f t="shared" si="70"/>
        <v>13.565939587040717</v>
      </c>
      <c r="BA175" s="8"/>
    </row>
    <row r="176" spans="1:53" ht="15" x14ac:dyDescent="0.15">
      <c r="A176" s="118"/>
      <c r="B176" s="330">
        <f t="shared" si="43"/>
        <v>2258.00749155421</v>
      </c>
      <c r="C176" s="330">
        <f t="shared" si="44"/>
        <v>2223.1000030108553</v>
      </c>
      <c r="D176" s="330">
        <f t="shared" si="45"/>
        <v>9.9465512277753199</v>
      </c>
      <c r="E176" s="330">
        <f t="shared" si="40"/>
        <v>156.14192887584386</v>
      </c>
      <c r="F176" s="330">
        <f t="shared" si="46"/>
        <v>155.32563950345209</v>
      </c>
      <c r="G176" s="330">
        <f t="shared" si="47"/>
        <v>43677.593773615932</v>
      </c>
      <c r="H176" s="315">
        <f t="shared" si="71"/>
        <v>0.04</v>
      </c>
      <c r="I176" s="330">
        <f t="shared" si="48"/>
        <v>27.925990834683763</v>
      </c>
      <c r="J176" s="330">
        <f t="shared" si="37"/>
        <v>859</v>
      </c>
      <c r="K176" s="337">
        <f t="shared" si="49"/>
        <v>1</v>
      </c>
      <c r="L176" s="325">
        <f t="shared" si="50"/>
        <v>9.986551227775319</v>
      </c>
      <c r="M176" s="325">
        <f t="shared" si="51"/>
        <v>9.9665512277753194</v>
      </c>
      <c r="N176" s="330">
        <f t="shared" si="52"/>
        <v>0.28701936105025538</v>
      </c>
      <c r="O176" s="330">
        <f t="shared" si="38"/>
        <v>46.036719810287906</v>
      </c>
      <c r="P176" s="334">
        <f t="shared" si="41"/>
        <v>200.75900700485724</v>
      </c>
      <c r="Q176" s="330">
        <f t="shared" si="53"/>
        <v>42777.993529803454</v>
      </c>
      <c r="R176" s="279">
        <f>IF(H176&gt;0, rate1(1,$L$52,$L$51,$L$54,L176,$L$53,$L$50,P176),"")</f>
        <v>2524.2966255501747</v>
      </c>
      <c r="S176" s="325">
        <f t="shared" si="54"/>
        <v>0.36810833553860062</v>
      </c>
      <c r="T176" s="325">
        <f t="shared" si="55"/>
        <v>0.4542224200645214</v>
      </c>
      <c r="U176" s="330">
        <f t="shared" si="39"/>
        <v>9.9465512277753199</v>
      </c>
      <c r="V176" s="338">
        <f t="shared" si="56"/>
        <v>9.9465512277753199</v>
      </c>
      <c r="W176" s="330">
        <f t="shared" si="57"/>
        <v>5.9525904842274713E-3</v>
      </c>
      <c r="X176" s="330">
        <f t="shared" si="58"/>
        <v>42289.061853202787</v>
      </c>
      <c r="Y176" s="330">
        <f t="shared" si="42"/>
        <v>199.95408434045146</v>
      </c>
      <c r="Z176" s="110">
        <f>IF(H176&gt;0, rate1(1,$L$52,$L$51,$L$54,U176,$L$53,$L$50,Y176),"")</f>
        <v>2523.8488448907337</v>
      </c>
      <c r="AA176" s="338">
        <f t="shared" si="59"/>
        <v>0.3639655993933138</v>
      </c>
      <c r="AB176" s="338">
        <f t="shared" si="60"/>
        <v>9.3589127860844445E-3</v>
      </c>
      <c r="AC176" s="330">
        <f t="shared" si="61"/>
        <v>0.4542224200645214</v>
      </c>
      <c r="AD176" s="330">
        <f t="shared" si="62"/>
        <v>8.8062583952412746E-2</v>
      </c>
      <c r="AE176" s="330">
        <f t="shared" si="63"/>
        <v>-3.6588131437965167E-3</v>
      </c>
      <c r="AF176" s="330">
        <f t="shared" si="64"/>
        <v>2257.8402884951956</v>
      </c>
      <c r="AG176" s="330">
        <f t="shared" si="65"/>
        <v>2222.6457805907908</v>
      </c>
      <c r="AH176" s="330">
        <f t="shared" si="66"/>
        <v>9.9873592111789229</v>
      </c>
      <c r="AI176" s="330">
        <f t="shared" si="67"/>
        <v>179.94019223692575</v>
      </c>
      <c r="AJ176" s="330">
        <f t="shared" si="68"/>
        <v>4.4859255955324899</v>
      </c>
      <c r="AK176" s="339">
        <f t="shared" si="69"/>
        <v>208.54200893081651</v>
      </c>
      <c r="AL176" s="44">
        <f t="shared" si="70"/>
        <v>13.717707686493155</v>
      </c>
      <c r="BA176" s="8"/>
    </row>
    <row r="177" spans="1:53" ht="15" x14ac:dyDescent="0.15">
      <c r="A177" s="118"/>
      <c r="B177" s="330">
        <f t="shared" si="43"/>
        <v>2257.8402884951956</v>
      </c>
      <c r="C177" s="330">
        <f t="shared" si="44"/>
        <v>2222.6457805907908</v>
      </c>
      <c r="D177" s="330">
        <f t="shared" si="45"/>
        <v>9.9873592111789229</v>
      </c>
      <c r="E177" s="330">
        <f t="shared" si="40"/>
        <v>157.79590471148998</v>
      </c>
      <c r="F177" s="330">
        <f t="shared" si="46"/>
        <v>156.96891679366692</v>
      </c>
      <c r="G177" s="330">
        <f t="shared" si="47"/>
        <v>44683.005431635247</v>
      </c>
      <c r="H177" s="315">
        <f t="shared" si="71"/>
        <v>0.04</v>
      </c>
      <c r="I177" s="330">
        <f t="shared" si="48"/>
        <v>28.155606323523898</v>
      </c>
      <c r="J177" s="330">
        <f t="shared" si="37"/>
        <v>859</v>
      </c>
      <c r="K177" s="337">
        <f t="shared" si="49"/>
        <v>1</v>
      </c>
      <c r="L177" s="325">
        <f t="shared" si="50"/>
        <v>10.027359211178922</v>
      </c>
      <c r="M177" s="325">
        <f t="shared" si="51"/>
        <v>10.007359211178922</v>
      </c>
      <c r="N177" s="330">
        <f t="shared" si="52"/>
        <v>0.28822028698415636</v>
      </c>
      <c r="O177" s="330">
        <f t="shared" si="38"/>
        <v>45.93784443325336</v>
      </c>
      <c r="P177" s="334">
        <f t="shared" si="41"/>
        <v>201.85521055211814</v>
      </c>
      <c r="Q177" s="330">
        <f t="shared" si="53"/>
        <v>43784.143320863579</v>
      </c>
      <c r="R177" s="279">
        <f>IF(H177&gt;0, rate1(1,$L$52,$L$51,$L$54,L177,$L$53,$L$50,P177),"")</f>
        <v>2524.9004935527551</v>
      </c>
      <c r="S177" s="325">
        <f t="shared" si="54"/>
        <v>0.37748697995598729</v>
      </c>
      <c r="T177" s="325">
        <f t="shared" si="55"/>
        <v>0.46299479320734316</v>
      </c>
      <c r="U177" s="330">
        <f t="shared" si="39"/>
        <v>9.9873592111789229</v>
      </c>
      <c r="V177" s="338">
        <f t="shared" si="56"/>
        <v>9.9873592111789229</v>
      </c>
      <c r="W177" s="330">
        <f t="shared" si="57"/>
        <v>6.0015343867831916E-3</v>
      </c>
      <c r="X177" s="330">
        <f t="shared" si="58"/>
        <v>43284.447055037541</v>
      </c>
      <c r="Y177" s="330">
        <f t="shared" si="42"/>
        <v>201.04918970475381</v>
      </c>
      <c r="Z177" s="110">
        <f>IF(H177&gt;0, rate1(1,$L$52,$L$51,$L$54,U177,$L$53,$L$50,Y177),"")</f>
        <v>2524.4571434604322</v>
      </c>
      <c r="AA177" s="338">
        <f t="shared" si="59"/>
        <v>0.37324436430208541</v>
      </c>
      <c r="AB177" s="338">
        <f t="shared" si="60"/>
        <v>9.57555711501544E-3</v>
      </c>
      <c r="AC177" s="330">
        <f t="shared" si="61"/>
        <v>0.46299479320734316</v>
      </c>
      <c r="AD177" s="330">
        <f t="shared" si="62"/>
        <v>8.6394060120859248E-2</v>
      </c>
      <c r="AE177" s="330">
        <f t="shared" si="63"/>
        <v>-3.6382305247011208E-3</v>
      </c>
      <c r="AF177" s="330">
        <f t="shared" si="64"/>
        <v>2257.6655139889726</v>
      </c>
      <c r="AG177" s="330">
        <f t="shared" si="65"/>
        <v>2222.1827857975836</v>
      </c>
      <c r="AH177" s="330">
        <f t="shared" si="66"/>
        <v>10.028170836798726</v>
      </c>
      <c r="AI177" s="330">
        <f t="shared" si="67"/>
        <v>183.37150093224827</v>
      </c>
      <c r="AJ177" s="330">
        <f t="shared" si="68"/>
        <v>4.5368621235692252</v>
      </c>
      <c r="AK177" s="339">
        <f t="shared" si="69"/>
        <v>216.40136355088731</v>
      </c>
      <c r="AL177" s="44">
        <f t="shared" si="70"/>
        <v>13.872276311624674</v>
      </c>
      <c r="BA177" s="8"/>
    </row>
    <row r="178" spans="1:53" ht="15" x14ac:dyDescent="0.15">
      <c r="A178" s="118"/>
      <c r="B178" s="330">
        <f t="shared" si="43"/>
        <v>2257.6655139889726</v>
      </c>
      <c r="C178" s="330">
        <f t="shared" si="44"/>
        <v>2222.1827857975836</v>
      </c>
      <c r="D178" s="330">
        <f t="shared" si="45"/>
        <v>10.028170836798726</v>
      </c>
      <c r="E178" s="330">
        <f t="shared" si="40"/>
        <v>159.47221728878753</v>
      </c>
      <c r="F178" s="330">
        <f t="shared" si="46"/>
        <v>158.63406100013876</v>
      </c>
      <c r="G178" s="330">
        <f t="shared" si="47"/>
        <v>45710.63036225368</v>
      </c>
      <c r="H178" s="315">
        <f t="shared" si="71"/>
        <v>0.04</v>
      </c>
      <c r="I178" s="330">
        <f t="shared" si="48"/>
        <v>28.386182553111212</v>
      </c>
      <c r="J178" s="330">
        <f t="shared" si="37"/>
        <v>859</v>
      </c>
      <c r="K178" s="337">
        <f t="shared" si="49"/>
        <v>1</v>
      </c>
      <c r="L178" s="325">
        <f t="shared" si="50"/>
        <v>10.068170836798725</v>
      </c>
      <c r="M178" s="325">
        <f t="shared" si="51"/>
        <v>10.048170836798725</v>
      </c>
      <c r="N178" s="330">
        <f t="shared" si="52"/>
        <v>0.28942152052295</v>
      </c>
      <c r="O178" s="330">
        <f t="shared" si="38"/>
        <v>45.834560492370365</v>
      </c>
      <c r="P178" s="334">
        <f t="shared" si="41"/>
        <v>202.95300468948199</v>
      </c>
      <c r="Q178" s="330">
        <f t="shared" si="53"/>
        <v>44812.642915529956</v>
      </c>
      <c r="R178" s="279">
        <f>IF(H178&gt;0, rate1(1,$L$52,$L$51,$L$54,L178,$L$53,$L$50,P178),"")</f>
        <v>2525.4984630788063</v>
      </c>
      <c r="S178" s="325">
        <f t="shared" si="54"/>
        <v>0.38713316509772522</v>
      </c>
      <c r="T178" s="325">
        <f t="shared" si="55"/>
        <v>0.47224209900197972</v>
      </c>
      <c r="U178" s="330">
        <f t="shared" si="39"/>
        <v>10.028170836798726</v>
      </c>
      <c r="V178" s="338">
        <f t="shared" si="56"/>
        <v>10.028170836798726</v>
      </c>
      <c r="W178" s="330">
        <f t="shared" si="57"/>
        <v>6.0506830769071485E-3</v>
      </c>
      <c r="X178" s="330">
        <f t="shared" si="58"/>
        <v>44301.858052824158</v>
      </c>
      <c r="Y178" s="330">
        <f t="shared" si="42"/>
        <v>202.14588853696966</v>
      </c>
      <c r="Z178" s="110">
        <f>IF(H178&gt;0, rate1(1,$L$52,$L$51,$L$54,U178,$L$53,$L$50,Y178),"")</f>
        <v>2525.0594813427188</v>
      </c>
      <c r="AA178" s="338">
        <f t="shared" si="59"/>
        <v>0.38278706777988197</v>
      </c>
      <c r="AB178" s="338">
        <f t="shared" si="60"/>
        <v>9.8032344447852218E-3</v>
      </c>
      <c r="AC178" s="330">
        <f t="shared" si="61"/>
        <v>0.47224209900197972</v>
      </c>
      <c r="AD178" s="330">
        <f t="shared" si="62"/>
        <v>8.4702317062656282E-2</v>
      </c>
      <c r="AE178" s="330">
        <f t="shared" si="63"/>
        <v>-3.6177851243796386E-3</v>
      </c>
      <c r="AF178" s="330">
        <f t="shared" si="64"/>
        <v>2257.4826934104935</v>
      </c>
      <c r="AG178" s="330">
        <f t="shared" si="65"/>
        <v>2221.7105436985817</v>
      </c>
      <c r="AH178" s="330">
        <f t="shared" si="66"/>
        <v>10.068986103638435</v>
      </c>
      <c r="AI178" s="330">
        <f t="shared" si="67"/>
        <v>186.98966002389673</v>
      </c>
      <c r="AJ178" s="330">
        <f t="shared" si="68"/>
        <v>4.5888036957980853</v>
      </c>
      <c r="AK178" s="339">
        <f t="shared" si="69"/>
        <v>224.59495332305008</v>
      </c>
      <c r="AL178" s="44">
        <f t="shared" si="70"/>
        <v>14.029792430925475</v>
      </c>
      <c r="BA178" s="8"/>
    </row>
    <row r="179" spans="1:53" ht="15" x14ac:dyDescent="0.15">
      <c r="A179" s="118"/>
      <c r="B179" s="330">
        <f t="shared" si="43"/>
        <v>2257.4826934104935</v>
      </c>
      <c r="C179" s="330">
        <f t="shared" si="44"/>
        <v>2221.7105436985817</v>
      </c>
      <c r="D179" s="330">
        <f t="shared" si="45"/>
        <v>10.068986103638435</v>
      </c>
      <c r="E179" s="330">
        <f t="shared" si="40"/>
        <v>161.17189258076206</v>
      </c>
      <c r="F179" s="330">
        <f t="shared" si="46"/>
        <v>160.3220549347748</v>
      </c>
      <c r="G179" s="330">
        <f t="shared" si="47"/>
        <v>46761.14670234597</v>
      </c>
      <c r="H179" s="315">
        <f t="shared" si="71"/>
        <v>0.04</v>
      </c>
      <c r="I179" s="330">
        <f t="shared" si="48"/>
        <v>28.617719769529504</v>
      </c>
      <c r="J179" s="330">
        <f t="shared" si="37"/>
        <v>859</v>
      </c>
      <c r="K179" s="337">
        <f t="shared" si="49"/>
        <v>1</v>
      </c>
      <c r="L179" s="325">
        <f t="shared" si="50"/>
        <v>10.108986103638435</v>
      </c>
      <c r="M179" s="325">
        <f t="shared" si="51"/>
        <v>10.088986103638435</v>
      </c>
      <c r="N179" s="330">
        <f t="shared" si="52"/>
        <v>0.29062306169099372</v>
      </c>
      <c r="O179" s="330">
        <f t="shared" si="38"/>
        <v>45.726599550297877</v>
      </c>
      <c r="P179" s="334">
        <f t="shared" si="41"/>
        <v>204.05238575231627</v>
      </c>
      <c r="Q179" s="330">
        <f t="shared" si="53"/>
        <v>45864.185912587142</v>
      </c>
      <c r="R179" s="279">
        <f>IF(H179&gt;0, rate1(1,$L$52,$L$51,$L$54,L179,$L$53,$L$50,P179),"")</f>
        <v>2526.0906163127706</v>
      </c>
      <c r="S179" s="325">
        <f t="shared" si="54"/>
        <v>0.39705974310955811</v>
      </c>
      <c r="T179" s="325">
        <f t="shared" si="55"/>
        <v>0.48200971550619454</v>
      </c>
      <c r="U179" s="330">
        <f t="shared" si="39"/>
        <v>10.068986103638435</v>
      </c>
      <c r="V179" s="338">
        <f t="shared" si="56"/>
        <v>10.068986103638435</v>
      </c>
      <c r="W179" s="330">
        <f t="shared" si="57"/>
        <v>6.1000366070800283E-3</v>
      </c>
      <c r="X179" s="330">
        <f t="shared" si="58"/>
        <v>45341.967084152573</v>
      </c>
      <c r="Y179" s="330">
        <f t="shared" si="42"/>
        <v>203.24417715319734</v>
      </c>
      <c r="Z179" s="110">
        <f>IF(H179&gt;0, rate1(1,$L$52,$L$51,$L$54,U179,$L$53,$L$50,Y179),"")</f>
        <v>2525.6559418540965</v>
      </c>
      <c r="AA179" s="338">
        <f t="shared" si="59"/>
        <v>0.39260629848850498</v>
      </c>
      <c r="AB179" s="338">
        <f t="shared" si="60"/>
        <v>1.0042969810026232E-2</v>
      </c>
      <c r="AC179" s="330">
        <f t="shared" si="61"/>
        <v>0.48200971550619454</v>
      </c>
      <c r="AD179" s="330">
        <f t="shared" si="62"/>
        <v>8.2985879149744937E-2</v>
      </c>
      <c r="AE179" s="330">
        <f t="shared" si="63"/>
        <v>-3.5974527620804262E-3</v>
      </c>
      <c r="AF179" s="330">
        <f t="shared" si="64"/>
        <v>2257.2913067566783</v>
      </c>
      <c r="AG179" s="330">
        <f t="shared" si="65"/>
        <v>2221.2285339830755</v>
      </c>
      <c r="AH179" s="330">
        <f t="shared" si="66"/>
        <v>10.109805010717352</v>
      </c>
      <c r="AI179" s="330">
        <f t="shared" si="67"/>
        <v>190.8125197067412</v>
      </c>
      <c r="AJ179" s="330">
        <f t="shared" si="68"/>
        <v>4.641807173494402</v>
      </c>
      <c r="AK179" s="339">
        <f t="shared" si="69"/>
        <v>233.14236855396589</v>
      </c>
      <c r="AL179" s="44">
        <f t="shared" si="70"/>
        <v>14.190416548886002</v>
      </c>
      <c r="BA179" s="8"/>
    </row>
    <row r="180" spans="1:53" ht="15" x14ac:dyDescent="0.15">
      <c r="A180" s="118"/>
      <c r="B180" s="330">
        <f t="shared" si="43"/>
        <v>2257.2913067566783</v>
      </c>
      <c r="C180" s="330">
        <f t="shared" si="44"/>
        <v>2221.2285339830755</v>
      </c>
      <c r="D180" s="330">
        <f t="shared" si="45"/>
        <v>10.109805010717352</v>
      </c>
      <c r="E180" s="330">
        <f t="shared" si="40"/>
        <v>162.89605432260402</v>
      </c>
      <c r="F180" s="330">
        <f t="shared" si="46"/>
        <v>162.03397345168304</v>
      </c>
      <c r="G180" s="330">
        <f t="shared" si="47"/>
        <v>47835.278308139634</v>
      </c>
      <c r="H180" s="315">
        <f t="shared" si="71"/>
        <v>0.04</v>
      </c>
      <c r="I180" s="330">
        <f t="shared" si="48"/>
        <v>28.850218218882219</v>
      </c>
      <c r="J180" s="330">
        <f t="shared" si="37"/>
        <v>859</v>
      </c>
      <c r="K180" s="337">
        <f t="shared" si="49"/>
        <v>1</v>
      </c>
      <c r="L180" s="325">
        <f t="shared" si="50"/>
        <v>10.149805010717351</v>
      </c>
      <c r="M180" s="325">
        <f t="shared" si="51"/>
        <v>10.129805010717352</v>
      </c>
      <c r="N180" s="330">
        <f t="shared" si="52"/>
        <v>0.2918249105130144</v>
      </c>
      <c r="O180" s="330">
        <f t="shared" si="38"/>
        <v>45.613668423731539</v>
      </c>
      <c r="P180" s="334">
        <f t="shared" si="41"/>
        <v>205.15335010134862</v>
      </c>
      <c r="Q180" s="330">
        <f t="shared" si="53"/>
        <v>46939.51377461142</v>
      </c>
      <c r="R180" s="279">
        <f>IF(H180&gt;0, rate1(1,$L$52,$L$51,$L$54,L180,$L$53,$L$50,P180),"")</f>
        <v>2526.6770339526665</v>
      </c>
      <c r="S180" s="325">
        <f t="shared" si="54"/>
        <v>0.40728072066123672</v>
      </c>
      <c r="T180" s="325">
        <f t="shared" si="55"/>
        <v>0.49234928014923668</v>
      </c>
      <c r="U180" s="330">
        <f t="shared" si="39"/>
        <v>10.109805010717352</v>
      </c>
      <c r="V180" s="338">
        <f t="shared" si="56"/>
        <v>10.109805010717352</v>
      </c>
      <c r="W180" s="330">
        <f t="shared" si="57"/>
        <v>6.1495950297256741E-3</v>
      </c>
      <c r="X180" s="330">
        <f t="shared" si="58"/>
        <v>46405.491653399404</v>
      </c>
      <c r="Y180" s="330">
        <f t="shared" si="42"/>
        <v>204.34405189510028</v>
      </c>
      <c r="Z180" s="110">
        <f>IF(H180&gt;0, rate1(1,$L$52,$L$51,$L$54,U180,$L$53,$L$50,Y180),"")</f>
        <v>2526.2466067993519</v>
      </c>
      <c r="AA180" s="338">
        <f t="shared" si="59"/>
        <v>0.40271576748550914</v>
      </c>
      <c r="AB180" s="338">
        <f t="shared" si="60"/>
        <v>1.029592729049059E-2</v>
      </c>
      <c r="AC180" s="330">
        <f t="shared" si="61"/>
        <v>0.49234928014923668</v>
      </c>
      <c r="AD180" s="330">
        <f t="shared" si="62"/>
        <v>8.1243136961377388E-2</v>
      </c>
      <c r="AE180" s="330">
        <f t="shared" si="63"/>
        <v>-3.5772075716204426E-3</v>
      </c>
      <c r="AF180" s="330">
        <f t="shared" si="64"/>
        <v>2257.0907823870421</v>
      </c>
      <c r="AG180" s="330">
        <f t="shared" si="65"/>
        <v>2220.7361847029265</v>
      </c>
      <c r="AH180" s="330">
        <f t="shared" si="66"/>
        <v>10.150627557070067</v>
      </c>
      <c r="AI180" s="330">
        <f t="shared" si="67"/>
        <v>194.86039313026825</v>
      </c>
      <c r="AJ180" s="330">
        <f t="shared" si="68"/>
        <v>4.6959350604750316</v>
      </c>
      <c r="AK180" s="339">
        <f t="shared" si="69"/>
        <v>242.06498078061711</v>
      </c>
      <c r="AL180" s="44">
        <f t="shared" si="70"/>
        <v>14.354324503314093</v>
      </c>
      <c r="BA180" s="8"/>
    </row>
    <row r="181" spans="1:53" ht="15" x14ac:dyDescent="0.15">
      <c r="A181" s="118"/>
      <c r="B181" s="330">
        <f t="shared" si="43"/>
        <v>2257.0907823870421</v>
      </c>
      <c r="C181" s="330">
        <f t="shared" si="44"/>
        <v>2220.7361847029265</v>
      </c>
      <c r="D181" s="330">
        <f t="shared" si="45"/>
        <v>10.150627557070067</v>
      </c>
      <c r="E181" s="330">
        <f t="shared" si="40"/>
        <v>164.64593747598263</v>
      </c>
      <c r="F181" s="330">
        <f t="shared" si="46"/>
        <v>163.77099589929333</v>
      </c>
      <c r="G181" s="330">
        <f t="shared" si="47"/>
        <v>48933.800433827717</v>
      </c>
      <c r="H181" s="315">
        <f t="shared" si="71"/>
        <v>0.04</v>
      </c>
      <c r="I181" s="330">
        <f t="shared" si="48"/>
        <v>29.083678147292449</v>
      </c>
      <c r="J181" s="330">
        <f t="shared" si="37"/>
        <v>859</v>
      </c>
      <c r="K181" s="337">
        <f t="shared" si="49"/>
        <v>1</v>
      </c>
      <c r="L181" s="325">
        <f t="shared" si="50"/>
        <v>10.190627557070066</v>
      </c>
      <c r="M181" s="325">
        <f t="shared" si="51"/>
        <v>10.170627557070066</v>
      </c>
      <c r="N181" s="330">
        <f t="shared" si="52"/>
        <v>0.29302706701427894</v>
      </c>
      <c r="O181" s="330">
        <f t="shared" si="38"/>
        <v>45.495445898647532</v>
      </c>
      <c r="P181" s="334">
        <f t="shared" si="41"/>
        <v>206.25589412239373</v>
      </c>
      <c r="Q181" s="330">
        <f t="shared" si="53"/>
        <v>48039.42189231002</v>
      </c>
      <c r="R181" s="279">
        <f>IF(H181&gt;0, rate1(1,$L$52,$L$51,$L$54,L181,$L$53,$L$50,P181),"")</f>
        <v>2527.2577952431157</v>
      </c>
      <c r="S181" s="325">
        <f t="shared" si="54"/>
        <v>0.41781141561569685</v>
      </c>
      <c r="T181" s="325">
        <f t="shared" si="55"/>
        <v>0.503319843215702</v>
      </c>
      <c r="U181" s="330">
        <f t="shared" si="39"/>
        <v>10.150627557070067</v>
      </c>
      <c r="V181" s="338">
        <f t="shared" si="56"/>
        <v>10.150627557070067</v>
      </c>
      <c r="W181" s="330">
        <f t="shared" si="57"/>
        <v>6.1993583973531941E-3</v>
      </c>
      <c r="X181" s="330">
        <f t="shared" si="58"/>
        <v>47493.200151733086</v>
      </c>
      <c r="Y181" s="330">
        <f t="shared" si="42"/>
        <v>205.44550912963086</v>
      </c>
      <c r="Z181" s="110">
        <f>IF(H181&gt;0, rate1(1,$L$52,$L$51,$L$54,U181,$L$53,$L$50,Y181),"")</f>
        <v>2526.8315565052544</v>
      </c>
      <c r="AA181" s="338">
        <f t="shared" si="59"/>
        <v>0.4131304594719839</v>
      </c>
      <c r="AB181" s="338">
        <f t="shared" si="60"/>
        <v>1.0563435259862917E-2</v>
      </c>
      <c r="AC181" s="330">
        <f t="shared" si="61"/>
        <v>0.503319843215702</v>
      </c>
      <c r="AD181" s="330">
        <f t="shared" si="62"/>
        <v>7.9472328657739136E-2</v>
      </c>
      <c r="AE181" s="330">
        <f t="shared" si="63"/>
        <v>-3.557021629140557E-3</v>
      </c>
      <c r="AF181" s="330">
        <f t="shared" si="64"/>
        <v>2256.8804896108404</v>
      </c>
      <c r="AG181" s="330">
        <f t="shared" si="65"/>
        <v>2220.2328648597108</v>
      </c>
      <c r="AH181" s="330">
        <f t="shared" si="66"/>
        <v>10.191453741746278</v>
      </c>
      <c r="AI181" s="330">
        <f t="shared" si="67"/>
        <v>199.15651033427079</v>
      </c>
      <c r="AJ181" s="330">
        <f t="shared" si="68"/>
        <v>4.751256313345662</v>
      </c>
      <c r="AK181" s="339">
        <f t="shared" si="69"/>
        <v>251.386181917237</v>
      </c>
      <c r="AL181" s="44">
        <f t="shared" si="70"/>
        <v>14.521709581012994</v>
      </c>
      <c r="BA181" s="8"/>
    </row>
    <row r="182" spans="1:53" ht="15" x14ac:dyDescent="0.15">
      <c r="A182" s="118"/>
      <c r="B182" s="330">
        <f t="shared" si="43"/>
        <v>2256.8804896108404</v>
      </c>
      <c r="C182" s="330">
        <f t="shared" si="44"/>
        <v>2220.2328648597108</v>
      </c>
      <c r="D182" s="330">
        <f t="shared" si="45"/>
        <v>10.191453741746278</v>
      </c>
      <c r="E182" s="330">
        <f t="shared" si="40"/>
        <v>166.42290417251445</v>
      </c>
      <c r="F182" s="330">
        <f t="shared" si="46"/>
        <v>165.53442082424854</v>
      </c>
      <c r="G182" s="330">
        <f t="shared" si="47"/>
        <v>50057.546403098742</v>
      </c>
      <c r="H182" s="315">
        <f t="shared" si="71"/>
        <v>0.04</v>
      </c>
      <c r="I182" s="330">
        <f t="shared" si="48"/>
        <v>29.318099800903656</v>
      </c>
      <c r="J182" s="330">
        <f t="shared" si="37"/>
        <v>859</v>
      </c>
      <c r="K182" s="337">
        <f t="shared" si="49"/>
        <v>1</v>
      </c>
      <c r="L182" s="325">
        <f t="shared" si="50"/>
        <v>10.231453741746277</v>
      </c>
      <c r="M182" s="325">
        <f t="shared" si="51"/>
        <v>10.211453741746277</v>
      </c>
      <c r="N182" s="330">
        <f t="shared" si="52"/>
        <v>0.29422953122042372</v>
      </c>
      <c r="O182" s="330">
        <f t="shared" si="38"/>
        <v>45.371578863790646</v>
      </c>
      <c r="P182" s="334">
        <f t="shared" si="41"/>
        <v>207.36001422608743</v>
      </c>
      <c r="Q182" s="330">
        <f t="shared" si="53"/>
        <v>49164.766729251824</v>
      </c>
      <c r="R182" s="279">
        <f>IF(H182&gt;0, rate1(1,$L$52,$L$51,$L$54,L182,$L$53,$L$50,P182),"")</f>
        <v>2527.8329780075078</v>
      </c>
      <c r="S182" s="325">
        <f t="shared" si="54"/>
        <v>0.42866864211546046</v>
      </c>
      <c r="T182" s="325">
        <f t="shared" si="55"/>
        <v>0.51498929152053408</v>
      </c>
      <c r="U182" s="330">
        <f t="shared" si="39"/>
        <v>10.191453741746278</v>
      </c>
      <c r="V182" s="338">
        <f t="shared" si="56"/>
        <v>10.191453741746278</v>
      </c>
      <c r="W182" s="330">
        <f t="shared" si="57"/>
        <v>6.2493267624432747E-3</v>
      </c>
      <c r="X182" s="330">
        <f t="shared" si="58"/>
        <v>48605.91845965691</v>
      </c>
      <c r="Y182" s="330">
        <f t="shared" si="42"/>
        <v>206.54854524876151</v>
      </c>
      <c r="Z182" s="110">
        <f>IF(H182&gt;0, rate1(1,$L$52,$L$51,$L$54,U182,$L$53,$L$50,Y182),"")</f>
        <v>2527.4108698533678</v>
      </c>
      <c r="AA182" s="338">
        <f t="shared" si="59"/>
        <v>0.42386681127807813</v>
      </c>
      <c r="AB182" s="338">
        <f t="shared" si="60"/>
        <v>1.0847017468836694E-2</v>
      </c>
      <c r="AC182" s="330">
        <f t="shared" si="61"/>
        <v>0.51498929152053408</v>
      </c>
      <c r="AD182" s="330">
        <f t="shared" si="62"/>
        <v>7.7671517949233104E-2</v>
      </c>
      <c r="AE182" s="330">
        <f t="shared" si="63"/>
        <v>-3.5368644885474393E-3</v>
      </c>
      <c r="AF182" s="330">
        <f t="shared" si="64"/>
        <v>2256.6597298505403</v>
      </c>
      <c r="AG182" s="330">
        <f t="shared" si="65"/>
        <v>2219.7178755681903</v>
      </c>
      <c r="AH182" s="330">
        <f t="shared" si="66"/>
        <v>10.232283563810556</v>
      </c>
      <c r="AI182" s="330">
        <f t="shared" si="67"/>
        <v>203.72757852319012</v>
      </c>
      <c r="AJ182" s="330">
        <f t="shared" si="68"/>
        <v>4.8078473073798813</v>
      </c>
      <c r="AK182" s="339">
        <f t="shared" si="69"/>
        <v>261.13166684903177</v>
      </c>
      <c r="AL182" s="44">
        <f t="shared" si="70"/>
        <v>14.692785023390133</v>
      </c>
      <c r="BA182" s="8"/>
    </row>
    <row r="183" spans="1:53" ht="15" x14ac:dyDescent="0.15">
      <c r="A183" s="118"/>
      <c r="B183" s="330">
        <f t="shared" si="43"/>
        <v>2256.6597298505403</v>
      </c>
      <c r="C183" s="330">
        <f t="shared" si="44"/>
        <v>2219.7178755681903</v>
      </c>
      <c r="D183" s="330">
        <f t="shared" si="45"/>
        <v>10.232283563810556</v>
      </c>
      <c r="E183" s="330">
        <f t="shared" si="40"/>
        <v>168.22846271673919</v>
      </c>
      <c r="F183" s="330">
        <f t="shared" si="46"/>
        <v>167.3256834446268</v>
      </c>
      <c r="G183" s="330">
        <f t="shared" si="47"/>
        <v>51207.415497303657</v>
      </c>
      <c r="H183" s="315">
        <f t="shared" si="71"/>
        <v>0.04</v>
      </c>
      <c r="I183" s="330">
        <f t="shared" si="48"/>
        <v>29.553483425880042</v>
      </c>
      <c r="J183" s="330">
        <f t="shared" si="37"/>
        <v>859</v>
      </c>
      <c r="K183" s="337">
        <f t="shared" si="49"/>
        <v>1</v>
      </c>
      <c r="L183" s="325">
        <f t="shared" si="50"/>
        <v>10.272283563810555</v>
      </c>
      <c r="M183" s="325">
        <f t="shared" si="51"/>
        <v>10.252283563810556</v>
      </c>
      <c r="N183" s="330">
        <f t="shared" si="52"/>
        <v>0.29543230315749724</v>
      </c>
      <c r="O183" s="330">
        <f t="shared" si="38"/>
        <v>45.24167773163812</v>
      </c>
      <c r="P183" s="334">
        <f t="shared" si="41"/>
        <v>208.46570684762338</v>
      </c>
      <c r="Q183" s="330">
        <f t="shared" si="53"/>
        <v>50316.474295019616</v>
      </c>
      <c r="R183" s="279">
        <f>IF(H183&gt;0, rate1(1,$L$52,$L$51,$L$54,L183,$L$53,$L$50,P183),"")</f>
        <v>2528.4026586793143</v>
      </c>
      <c r="S183" s="325">
        <f t="shared" si="54"/>
        <v>0.43987093062900634</v>
      </c>
      <c r="T183" s="325">
        <f t="shared" si="55"/>
        <v>0.52743612019504338</v>
      </c>
      <c r="U183" s="330">
        <f t="shared" si="39"/>
        <v>10.232283563810556</v>
      </c>
      <c r="V183" s="338">
        <f t="shared" si="56"/>
        <v>10.232283563810556</v>
      </c>
      <c r="W183" s="330">
        <f t="shared" si="57"/>
        <v>6.2995001773913373E-3</v>
      </c>
      <c r="X183" s="330">
        <f t="shared" si="58"/>
        <v>49744.537753454162</v>
      </c>
      <c r="Y183" s="330">
        <f t="shared" si="42"/>
        <v>207.6531566692187</v>
      </c>
      <c r="Z183" s="110">
        <f>IF(H183&gt;0, rate1(1,$L$52,$L$51,$L$54,U183,$L$53,$L$50,Y183),"")</f>
        <v>2527.9846243119937</v>
      </c>
      <c r="AA183" s="338">
        <f t="shared" si="59"/>
        <v>0.43494292381067151</v>
      </c>
      <c r="AB183" s="338">
        <f t="shared" si="60"/>
        <v>1.1148431623711975E-2</v>
      </c>
      <c r="AC183" s="330">
        <f t="shared" si="61"/>
        <v>0.52743612019504338</v>
      </c>
      <c r="AD183" s="330">
        <f t="shared" si="62"/>
        <v>7.5838567872841531E-2</v>
      </c>
      <c r="AE183" s="330">
        <f t="shared" si="63"/>
        <v>-3.5167025972150578E-3</v>
      </c>
      <c r="AF183" s="330">
        <f t="shared" si="64"/>
        <v>2256.4277260335029</v>
      </c>
      <c r="AG183" s="330">
        <f t="shared" si="65"/>
        <v>2219.1904394479952</v>
      </c>
      <c r="AH183" s="330">
        <f t="shared" si="66"/>
        <v>10.273117022341992</v>
      </c>
      <c r="AI183" s="330">
        <f t="shared" si="67"/>
        <v>208.60447934766228</v>
      </c>
      <c r="AJ183" s="330">
        <f t="shared" si="68"/>
        <v>4.8657929960875652</v>
      </c>
      <c r="AK183" s="339">
        <f t="shared" si="69"/>
        <v>271.32976956454729</v>
      </c>
      <c r="AL183" s="44">
        <f t="shared" si="70"/>
        <v>14.867787013341554</v>
      </c>
      <c r="BA183" s="8"/>
    </row>
    <row r="184" spans="1:53" ht="15" x14ac:dyDescent="0.15">
      <c r="A184" s="118"/>
      <c r="B184" s="330">
        <f t="shared" si="43"/>
        <v>2256.4277260335029</v>
      </c>
      <c r="C184" s="330">
        <f t="shared" si="44"/>
        <v>2219.1904394479952</v>
      </c>
      <c r="D184" s="330">
        <f t="shared" si="45"/>
        <v>10.273117022341992</v>
      </c>
      <c r="E184" s="330">
        <f t="shared" si="40"/>
        <v>170.06429039624447</v>
      </c>
      <c r="F184" s="330">
        <f t="shared" si="46"/>
        <v>169.14637655649182</v>
      </c>
      <c r="G184" s="330">
        <f t="shared" si="47"/>
        <v>52384.38234643788</v>
      </c>
      <c r="H184" s="315">
        <f t="shared" si="71"/>
        <v>0.04</v>
      </c>
      <c r="I184" s="330">
        <f t="shared" si="48"/>
        <v>29.789829268406177</v>
      </c>
      <c r="J184" s="330">
        <f t="shared" si="37"/>
        <v>859</v>
      </c>
      <c r="K184" s="337">
        <f t="shared" si="49"/>
        <v>1</v>
      </c>
      <c r="L184" s="325">
        <f t="shared" si="50"/>
        <v>10.313117022341991</v>
      </c>
      <c r="M184" s="325">
        <f t="shared" si="51"/>
        <v>10.293117022341992</v>
      </c>
      <c r="N184" s="330">
        <f t="shared" si="52"/>
        <v>0.29663538285196012</v>
      </c>
      <c r="O184" s="330">
        <f t="shared" si="38"/>
        <v>45.105310979937592</v>
      </c>
      <c r="P184" s="334">
        <f t="shared" si="41"/>
        <v>209.57296844648991</v>
      </c>
      <c r="Q184" s="330">
        <f t="shared" si="53"/>
        <v>51495.55026538251</v>
      </c>
      <c r="R184" s="279">
        <f>IF(H184&gt;0, rate1(1,$L$52,$L$51,$L$54,L184,$L$53,$L$50,P184),"")</f>
        <v>2528.966912332588</v>
      </c>
      <c r="S184" s="325">
        <f t="shared" si="54"/>
        <v>0.45143879135216891</v>
      </c>
      <c r="T184" s="325">
        <f t="shared" si="55"/>
        <v>0.54075165756460919</v>
      </c>
      <c r="U184" s="330">
        <f t="shared" si="39"/>
        <v>10.273117022341992</v>
      </c>
      <c r="V184" s="338">
        <f t="shared" si="56"/>
        <v>10.273117022341992</v>
      </c>
      <c r="W184" s="330">
        <f t="shared" si="57"/>
        <v>6.3498786946922792E-3</v>
      </c>
      <c r="X184" s="330">
        <f t="shared" si="58"/>
        <v>50910.02379869861</v>
      </c>
      <c r="Y184" s="330">
        <f t="shared" si="42"/>
        <v>208.75933983221668</v>
      </c>
      <c r="Z184" s="110">
        <f>IF(H184&gt;0, rate1(1,$L$52,$L$51,$L$54,U184,$L$53,$L$50,Y184),"")</f>
        <v>2528.5528959672811</v>
      </c>
      <c r="AA184" s="338">
        <f t="shared" si="59"/>
        <v>0.4463788154360121</v>
      </c>
      <c r="AB184" s="338">
        <f t="shared" si="60"/>
        <v>1.1469717690975309E-2</v>
      </c>
      <c r="AC184" s="330">
        <f t="shared" si="61"/>
        <v>0.54075165756460919</v>
      </c>
      <c r="AD184" s="330">
        <f t="shared" si="62"/>
        <v>7.3971109363119777E-2</v>
      </c>
      <c r="AE184" s="330">
        <f t="shared" si="63"/>
        <v>-3.4964985531634502E-3</v>
      </c>
      <c r="AF184" s="330">
        <f t="shared" si="64"/>
        <v>2256.1836097587902</v>
      </c>
      <c r="AG184" s="330">
        <f t="shared" si="65"/>
        <v>2218.6496877904306</v>
      </c>
      <c r="AH184" s="330">
        <f t="shared" si="66"/>
        <v>10.313954116434044</v>
      </c>
      <c r="AI184" s="330">
        <f t="shared" si="67"/>
        <v>213.82314451312766</v>
      </c>
      <c r="AJ184" s="330">
        <f t="shared" si="68"/>
        <v>4.9251883140078787</v>
      </c>
      <c r="AK184" s="339">
        <f t="shared" si="69"/>
        <v>282.01186581310174</v>
      </c>
      <c r="AL184" s="44">
        <f t="shared" si="70"/>
        <v>15.046978261101195</v>
      </c>
      <c r="BA184" s="8"/>
    </row>
    <row r="185" spans="1:53" ht="15" x14ac:dyDescent="0.15">
      <c r="A185" s="118"/>
      <c r="B185" s="330">
        <f t="shared" si="43"/>
        <v>2256.1836097587902</v>
      </c>
      <c r="C185" s="330">
        <f t="shared" si="44"/>
        <v>2218.6496877904306</v>
      </c>
      <c r="D185" s="330">
        <f t="shared" si="45"/>
        <v>10.313954116434044</v>
      </c>
      <c r="E185" s="330">
        <f t="shared" si="40"/>
        <v>171.93226107193485</v>
      </c>
      <c r="F185" s="330">
        <f t="shared" si="46"/>
        <v>170.99827573408965</v>
      </c>
      <c r="G185" s="330">
        <f t="shared" si="47"/>
        <v>53589.508192656125</v>
      </c>
      <c r="H185" s="315">
        <f t="shared" si="71"/>
        <v>0.04</v>
      </c>
      <c r="I185" s="330">
        <f t="shared" si="48"/>
        <v>30.027137574687732</v>
      </c>
      <c r="J185" s="330">
        <f t="shared" si="37"/>
        <v>859</v>
      </c>
      <c r="K185" s="337">
        <f t="shared" si="49"/>
        <v>1</v>
      </c>
      <c r="L185" s="325">
        <f t="shared" si="50"/>
        <v>10.353954116434043</v>
      </c>
      <c r="M185" s="325">
        <f t="shared" si="51"/>
        <v>10.333954116434043</v>
      </c>
      <c r="N185" s="330">
        <f t="shared" si="52"/>
        <v>0.29783877033069928</v>
      </c>
      <c r="O185" s="330">
        <f t="shared" si="38"/>
        <v>44.961998598783971</v>
      </c>
      <c r="P185" s="334">
        <f t="shared" si="41"/>
        <v>210.68179550621596</v>
      </c>
      <c r="Q185" s="330">
        <f t="shared" si="53"/>
        <v>52703.092162929759</v>
      </c>
      <c r="R185" s="279">
        <f>IF(H185&gt;0, rate1(1,$L$52,$L$51,$L$54,L185,$L$53,$L$50,P185),"")</f>
        <v>2529.5258127116681</v>
      </c>
      <c r="S185" s="325">
        <f t="shared" si="54"/>
        <v>0.463395031842738</v>
      </c>
      <c r="T185" s="325">
        <f t="shared" si="55"/>
        <v>0.55504288630330412</v>
      </c>
      <c r="U185" s="330">
        <f t="shared" si="39"/>
        <v>10.313954116434044</v>
      </c>
      <c r="V185" s="338">
        <f t="shared" si="56"/>
        <v>10.313954116434044</v>
      </c>
      <c r="W185" s="330">
        <f t="shared" si="57"/>
        <v>6.4004623668836302E-3</v>
      </c>
      <c r="X185" s="330">
        <f t="shared" si="58"/>
        <v>52103.428096646676</v>
      </c>
      <c r="Y185" s="330">
        <f t="shared" si="42"/>
        <v>209.86709120320077</v>
      </c>
      <c r="Z185" s="110">
        <f>IF(H185&gt;0, rate1(1,$L$52,$L$51,$L$54,U185,$L$53,$L$50,Y185),"")</f>
        <v>2529.1157595535237</v>
      </c>
      <c r="AA185" s="338">
        <f t="shared" si="59"/>
        <v>0.45819672710908738</v>
      </c>
      <c r="AB185" s="338">
        <f t="shared" si="60"/>
        <v>1.1813258957873272E-2</v>
      </c>
      <c r="AC185" s="330">
        <f t="shared" si="61"/>
        <v>0.55504288630330412</v>
      </c>
      <c r="AD185" s="330">
        <f t="shared" si="62"/>
        <v>7.2066503304650836E-2</v>
      </c>
      <c r="AE185" s="330">
        <f t="shared" si="63"/>
        <v>-3.4762101511221282E-3</v>
      </c>
      <c r="AF185" s="330">
        <f t="shared" si="64"/>
        <v>2255.9264056428178</v>
      </c>
      <c r="AG185" s="330">
        <f t="shared" si="65"/>
        <v>2218.0946449041271</v>
      </c>
      <c r="AH185" s="330">
        <f t="shared" si="66"/>
        <v>10.354794845194425</v>
      </c>
      <c r="AI185" s="330">
        <f t="shared" si="67"/>
        <v>219.42566607307893</v>
      </c>
      <c r="AJ185" s="330">
        <f t="shared" si="68"/>
        <v>4.9861398879170675</v>
      </c>
      <c r="AK185" s="339">
        <f t="shared" si="69"/>
        <v>293.21285916979508</v>
      </c>
      <c r="AL185" s="44">
        <f t="shared" si="70"/>
        <v>15.230652342237972</v>
      </c>
      <c r="BA185" s="8"/>
    </row>
    <row r="186" spans="1:53" ht="15" x14ac:dyDescent="0.15">
      <c r="A186" s="118"/>
      <c r="B186" s="330">
        <f t="shared" si="43"/>
        <v>2255.9264056428178</v>
      </c>
      <c r="C186" s="330">
        <f t="shared" si="44"/>
        <v>2218.0946449041271</v>
      </c>
      <c r="D186" s="330">
        <f t="shared" si="45"/>
        <v>10.354794845194425</v>
      </c>
      <c r="E186" s="330">
        <f t="shared" si="40"/>
        <v>173.83447882875896</v>
      </c>
      <c r="F186" s="330">
        <f t="shared" si="46"/>
        <v>172.88336995034689</v>
      </c>
      <c r="G186" s="330">
        <f t="shared" si="47"/>
        <v>54823.954509078081</v>
      </c>
      <c r="H186" s="315">
        <f t="shared" si="71"/>
        <v>0.04</v>
      </c>
      <c r="I186" s="330">
        <f t="shared" si="48"/>
        <v>30.265408590952575</v>
      </c>
      <c r="J186" s="330">
        <f t="shared" si="37"/>
        <v>859</v>
      </c>
      <c r="K186" s="337">
        <f t="shared" si="49"/>
        <v>1</v>
      </c>
      <c r="L186" s="325">
        <f t="shared" si="50"/>
        <v>10.394794845194424</v>
      </c>
      <c r="M186" s="325">
        <f t="shared" si="51"/>
        <v>10.374794845194424</v>
      </c>
      <c r="N186" s="330">
        <f t="shared" si="52"/>
        <v>0.29904246562105641</v>
      </c>
      <c r="O186" s="330">
        <f t="shared" si="38"/>
        <v>44.81120416335537</v>
      </c>
      <c r="P186" s="334">
        <f t="shared" si="41"/>
        <v>211.79218453412213</v>
      </c>
      <c r="Q186" s="330">
        <f t="shared" si="53"/>
        <v>53940.30414062152</v>
      </c>
      <c r="R186" s="279">
        <f>IF(H186&gt;0, rate1(1,$L$52,$L$51,$L$54,L186,$L$53,$L$50,P186),"")</f>
        <v>2530.0794322601196</v>
      </c>
      <c r="S186" s="325">
        <f t="shared" si="54"/>
        <v>0.4757651431344323</v>
      </c>
      <c r="T186" s="325">
        <f t="shared" si="55"/>
        <v>0.57043605877153913</v>
      </c>
      <c r="U186" s="330">
        <f t="shared" si="39"/>
        <v>10.354794845194425</v>
      </c>
      <c r="V186" s="338">
        <f t="shared" si="56"/>
        <v>10.354794845194425</v>
      </c>
      <c r="W186" s="330">
        <f t="shared" si="57"/>
        <v>6.4512512464034444E-3</v>
      </c>
      <c r="X186" s="330">
        <f t="shared" si="58"/>
        <v>53325.901361173012</v>
      </c>
      <c r="Y186" s="330">
        <f t="shared" si="42"/>
        <v>210.97640727159589</v>
      </c>
      <c r="Z186" s="110">
        <f>IF(H186&gt;0, rate1(1,$L$52,$L$51,$L$54,U186,$L$53,$L$50,Y186),"")</f>
        <v>2529.6732884826724</v>
      </c>
      <c r="AA186" s="338">
        <f t="shared" si="59"/>
        <v>0.47042149272676509</v>
      </c>
      <c r="AB186" s="338">
        <f t="shared" si="60"/>
        <v>1.2181860022266606E-2</v>
      </c>
      <c r="AC186" s="330">
        <f t="shared" si="61"/>
        <v>0.57043605877153913</v>
      </c>
      <c r="AD186" s="330">
        <f t="shared" si="62"/>
        <v>7.0121794344736699E-2</v>
      </c>
      <c r="AE186" s="330">
        <f t="shared" si="63"/>
        <v>-3.455789143678412E-3</v>
      </c>
      <c r="AF186" s="330">
        <f t="shared" si="64"/>
        <v>2255.6550120496672</v>
      </c>
      <c r="AG186" s="330">
        <f t="shared" si="65"/>
        <v>2217.5242088453556</v>
      </c>
      <c r="AH186" s="330">
        <f t="shared" si="66"/>
        <v>10.395639207744605</v>
      </c>
      <c r="AI186" s="330">
        <f t="shared" si="67"/>
        <v>225.46171930340097</v>
      </c>
      <c r="AJ186" s="330">
        <f t="shared" si="68"/>
        <v>5.0487681432791236</v>
      </c>
      <c r="AK186" s="339">
        <f t="shared" si="69"/>
        <v>304.97177269949736</v>
      </c>
      <c r="AL186" s="44">
        <f t="shared" si="70"/>
        <v>15.419138989394748</v>
      </c>
      <c r="BA186" s="8"/>
    </row>
    <row r="187" spans="1:53" ht="15" x14ac:dyDescent="0.15">
      <c r="A187" s="118"/>
      <c r="B187" s="330">
        <f t="shared" si="43"/>
        <v>2255.6550120496672</v>
      </c>
      <c r="C187" s="330">
        <f t="shared" si="44"/>
        <v>2217.5242088453556</v>
      </c>
      <c r="D187" s="330">
        <f t="shared" si="45"/>
        <v>10.395639207744605</v>
      </c>
      <c r="E187" s="330">
        <f t="shared" si="40"/>
        <v>175.77331939193613</v>
      </c>
      <c r="F187" s="330">
        <f t="shared" si="46"/>
        <v>174.80389911034754</v>
      </c>
      <c r="G187" s="330">
        <f t="shared" si="47"/>
        <v>56088.999611624764</v>
      </c>
      <c r="H187" s="315">
        <f t="shared" si="71"/>
        <v>0.04</v>
      </c>
      <c r="I187" s="330">
        <f t="shared" si="48"/>
        <v>30.504642563449309</v>
      </c>
      <c r="J187" s="330">
        <f t="shared" si="37"/>
        <v>859</v>
      </c>
      <c r="K187" s="337">
        <f t="shared" si="49"/>
        <v>1</v>
      </c>
      <c r="L187" s="325">
        <f t="shared" si="50"/>
        <v>10.435639207744604</v>
      </c>
      <c r="M187" s="325">
        <f t="shared" si="51"/>
        <v>10.415639207744604</v>
      </c>
      <c r="N187" s="330">
        <f t="shared" si="52"/>
        <v>0.30024646875071426</v>
      </c>
      <c r="O187" s="330">
        <f t="shared" si="38"/>
        <v>44.652325163978475</v>
      </c>
      <c r="P187" s="334">
        <f t="shared" si="41"/>
        <v>212.90413206106419</v>
      </c>
      <c r="Q187" s="330">
        <f t="shared" si="53"/>
        <v>55208.515088595392</v>
      </c>
      <c r="R187" s="279">
        <f>IF(H187&gt;0, rate1(1,$L$52,$L$51,$L$54,L187,$L$53,$L$50,P187),"")</f>
        <v>2530.6278421489205</v>
      </c>
      <c r="S187" s="325">
        <f t="shared" si="54"/>
        <v>0.48857777320393758</v>
      </c>
      <c r="T187" s="325">
        <f t="shared" si="55"/>
        <v>0.58708138406828025</v>
      </c>
      <c r="U187" s="330">
        <f t="shared" si="39"/>
        <v>10.395639207744605</v>
      </c>
      <c r="V187" s="338">
        <f t="shared" si="56"/>
        <v>10.395639207744605</v>
      </c>
      <c r="W187" s="330">
        <f t="shared" si="57"/>
        <v>6.5022453857750406E-3</v>
      </c>
      <c r="X187" s="330">
        <f t="shared" si="58"/>
        <v>54578.709957248961</v>
      </c>
      <c r="Y187" s="330">
        <f t="shared" si="42"/>
        <v>212.08728455054705</v>
      </c>
      <c r="Z187" s="110">
        <f>IF(H187&gt;0, rate1(1,$L$52,$L$51,$L$54,U187,$L$53,$L$50,Y187),"")</f>
        <v>2530.2255548730791</v>
      </c>
      <c r="AA187" s="338">
        <f t="shared" si="59"/>
        <v>0.48308099251996378</v>
      </c>
      <c r="AB187" s="338">
        <f t="shared" si="60"/>
        <v>1.2578847540300907E-2</v>
      </c>
      <c r="AC187" s="330">
        <f t="shared" si="61"/>
        <v>0.58708138406828025</v>
      </c>
      <c r="AD187" s="330">
        <f t="shared" si="62"/>
        <v>6.8133654184047196E-2</v>
      </c>
      <c r="AE187" s="330">
        <f t="shared" si="63"/>
        <v>-3.4351796130378093E-3</v>
      </c>
      <c r="AF187" s="330">
        <f t="shared" si="64"/>
        <v>2255.3681771343495</v>
      </c>
      <c r="AG187" s="330">
        <f t="shared" si="65"/>
        <v>2216.9371274612872</v>
      </c>
      <c r="AH187" s="330">
        <f t="shared" si="66"/>
        <v>10.436487203219945</v>
      </c>
      <c r="AI187" s="330">
        <f t="shared" si="67"/>
        <v>231.99040739619434</v>
      </c>
      <c r="AJ187" s="330">
        <f t="shared" si="68"/>
        <v>5.1132099231114001</v>
      </c>
      <c r="AK187" s="339">
        <f t="shared" si="69"/>
        <v>317.33247574212555</v>
      </c>
      <c r="AL187" s="44">
        <f t="shared" si="70"/>
        <v>15.612810606276369</v>
      </c>
      <c r="BA187" s="8"/>
    </row>
    <row r="188" spans="1:53" ht="15" x14ac:dyDescent="0.15">
      <c r="A188" s="118"/>
      <c r="B188" s="330">
        <f t="shared" si="43"/>
        <v>2255.3681771343495</v>
      </c>
      <c r="C188" s="330">
        <f t="shared" si="44"/>
        <v>2216.9371274612872</v>
      </c>
      <c r="D188" s="330">
        <f t="shared" si="45"/>
        <v>10.436487203219945</v>
      </c>
      <c r="E188" s="330">
        <f t="shared" si="40"/>
        <v>177.75148160927802</v>
      </c>
      <c r="F188" s="330">
        <f t="shared" si="46"/>
        <v>176.76240050060707</v>
      </c>
      <c r="G188" s="330">
        <f t="shared" si="47"/>
        <v>57386.059117141813</v>
      </c>
      <c r="H188" s="315">
        <f t="shared" si="71"/>
        <v>0.04</v>
      </c>
      <c r="I188" s="330">
        <f t="shared" si="48"/>
        <v>30.744839738449812</v>
      </c>
      <c r="J188" s="330">
        <f t="shared" si="37"/>
        <v>859</v>
      </c>
      <c r="K188" s="337">
        <f t="shared" si="49"/>
        <v>1</v>
      </c>
      <c r="L188" s="325">
        <f t="shared" si="50"/>
        <v>10.476487203219945</v>
      </c>
      <c r="M188" s="325">
        <f t="shared" si="51"/>
        <v>10.456487203219945</v>
      </c>
      <c r="N188" s="330">
        <f t="shared" si="52"/>
        <v>0.30145077974771084</v>
      </c>
      <c r="O188" s="330">
        <f t="shared" si="38"/>
        <v>44.484681102941387</v>
      </c>
      <c r="P188" s="334">
        <f t="shared" si="41"/>
        <v>214.01763464119702</v>
      </c>
      <c r="Q188" s="330">
        <f t="shared" si="53"/>
        <v>56509.20103343697</v>
      </c>
      <c r="R188" s="279">
        <f>IF(H188&gt;0, rate1(1,$L$52,$L$51,$L$54,L188,$L$53,$L$50,P188),"")</f>
        <v>2531.1711123039304</v>
      </c>
      <c r="S188" s="325">
        <f t="shared" si="54"/>
        <v>0.50186531311206251</v>
      </c>
      <c r="T188" s="325">
        <f t="shared" si="55"/>
        <v>0.60515918221034559</v>
      </c>
      <c r="U188" s="330">
        <f t="shared" si="39"/>
        <v>10.436487203219945</v>
      </c>
      <c r="V188" s="338">
        <f t="shared" si="56"/>
        <v>10.436487203219945</v>
      </c>
      <c r="W188" s="330">
        <f t="shared" si="57"/>
        <v>6.5534448374506837E-3</v>
      </c>
      <c r="X188" s="330">
        <f t="shared" si="58"/>
        <v>55863.256145191386</v>
      </c>
      <c r="Y188" s="330">
        <f t="shared" si="42"/>
        <v>213.19971957668105</v>
      </c>
      <c r="Z188" s="110">
        <f>IF(H188&gt;0, rate1(1,$L$52,$L$51,$L$54,U188,$L$53,$L$50,Y188),"")</f>
        <v>2530.772629577506</v>
      </c>
      <c r="AA188" s="338">
        <f t="shared" si="59"/>
        <v>0.49620671332811167</v>
      </c>
      <c r="AB188" s="338">
        <f t="shared" si="60"/>
        <v>1.3008201996385128E-2</v>
      </c>
      <c r="AC188" s="330">
        <f t="shared" si="61"/>
        <v>0.60515918221034559</v>
      </c>
      <c r="AD188" s="330">
        <f t="shared" si="62"/>
        <v>6.6098311280512828E-2</v>
      </c>
      <c r="AE188" s="330">
        <f t="shared" si="63"/>
        <v>-3.4143158035417993E-3</v>
      </c>
      <c r="AF188" s="330">
        <f t="shared" si="64"/>
        <v>2255.0644687318868</v>
      </c>
      <c r="AG188" s="330">
        <f t="shared" si="65"/>
        <v>2216.331968279077</v>
      </c>
      <c r="AH188" s="330">
        <f t="shared" si="66"/>
        <v>10.477338830769218</v>
      </c>
      <c r="AI188" s="330">
        <f t="shared" si="67"/>
        <v>239.08268361182255</v>
      </c>
      <c r="AJ188" s="330">
        <f t="shared" si="68"/>
        <v>5.1796217796702395</v>
      </c>
      <c r="AK188" s="339">
        <f t="shared" si="69"/>
        <v>330.34458561247135</v>
      </c>
      <c r="AL188" s="44">
        <f t="shared" si="70"/>
        <v>15.8120903662297</v>
      </c>
      <c r="BA188" s="8"/>
    </row>
    <row r="189" spans="1:53" ht="15" x14ac:dyDescent="0.15">
      <c r="A189" s="118"/>
      <c r="B189" s="330">
        <f t="shared" si="43"/>
        <v>2255.0644687318868</v>
      </c>
      <c r="C189" s="330">
        <f t="shared" si="44"/>
        <v>2216.331968279077</v>
      </c>
      <c r="D189" s="330">
        <f t="shared" si="45"/>
        <v>10.477338830769218</v>
      </c>
      <c r="E189" s="330">
        <f t="shared" si="40"/>
        <v>179.77205214853089</v>
      </c>
      <c r="F189" s="330">
        <f t="shared" si="46"/>
        <v>178.76176687890444</v>
      </c>
      <c r="G189" s="330">
        <f t="shared" si="47"/>
        <v>58382.879706541302</v>
      </c>
      <c r="H189" s="315">
        <f t="shared" si="71"/>
        <v>0.02</v>
      </c>
      <c r="I189" s="330">
        <f t="shared" si="48"/>
        <v>30.986000362247797</v>
      </c>
      <c r="J189" s="330">
        <f t="shared" si="37"/>
        <v>859</v>
      </c>
      <c r="K189" s="337">
        <f t="shared" si="49"/>
        <v>1</v>
      </c>
      <c r="L189" s="325">
        <f t="shared" si="50"/>
        <v>10.497338830769218</v>
      </c>
      <c r="M189" s="325">
        <f t="shared" si="51"/>
        <v>10.487338830769218</v>
      </c>
      <c r="N189" s="330">
        <f t="shared" si="52"/>
        <v>0.15455955082215667</v>
      </c>
      <c r="O189" s="330">
        <f t="shared" si="38"/>
        <v>44.307498696043481</v>
      </c>
      <c r="P189" s="334">
        <f t="shared" si="41"/>
        <v>214.72300365015249</v>
      </c>
      <c r="Q189" s="330">
        <f t="shared" si="53"/>
        <v>57676.407505090756</v>
      </c>
      <c r="R189" s="279">
        <f>IF(H189&gt;0, rate1(1,$L$52,$L$51,$L$54,L189,$L$53,$L$50,P189),"")</f>
        <v>2531.5122419922836</v>
      </c>
      <c r="S189" s="325">
        <f t="shared" si="54"/>
        <v>0.51421049502675731</v>
      </c>
      <c r="T189" s="325">
        <f t="shared" si="55"/>
        <v>0.31816156841566556</v>
      </c>
      <c r="U189" s="330">
        <f t="shared" si="39"/>
        <v>10.477338830769218</v>
      </c>
      <c r="V189" s="338">
        <f t="shared" si="56"/>
        <v>10.477338830769218</v>
      </c>
      <c r="W189" s="330">
        <f t="shared" si="57"/>
        <v>6.604849653925271E-3</v>
      </c>
      <c r="X189" s="330">
        <f t="shared" si="58"/>
        <v>57181.10327587137</v>
      </c>
      <c r="Y189" s="330">
        <f t="shared" si="42"/>
        <v>214.31370890985531</v>
      </c>
      <c r="Z189" s="110">
        <f>IF(H189&gt;0, rate1(1,$L$52,$L$51,$L$54,U189,$L$53,$L$50,Y189),"")</f>
        <v>2531.314582210412</v>
      </c>
      <c r="AA189" s="338">
        <f t="shared" si="59"/>
        <v>0.50983444809996614</v>
      </c>
      <c r="AB189" s="338">
        <f t="shared" si="60"/>
        <v>1.3474732421164285E-2</v>
      </c>
      <c r="AC189" s="330">
        <f t="shared" si="61"/>
        <v>0.31816156841566556</v>
      </c>
      <c r="AD189" s="330">
        <f t="shared" si="62"/>
        <v>6.286114347371706E-2</v>
      </c>
      <c r="AE189" s="330">
        <f t="shared" si="63"/>
        <v>-7.0120113830453171E-3</v>
      </c>
      <c r="AF189" s="330">
        <f t="shared" si="64"/>
        <v>2254.9008667142934</v>
      </c>
      <c r="AG189" s="330">
        <f t="shared" si="65"/>
        <v>2216.0138067106614</v>
      </c>
      <c r="AH189" s="330">
        <f t="shared" si="66"/>
        <v>10.498222590907607</v>
      </c>
      <c r="AI189" s="330">
        <f t="shared" si="67"/>
        <v>125.6804384107084</v>
      </c>
      <c r="AJ189" s="330">
        <f t="shared" si="68"/>
        <v>5.2145330125621028</v>
      </c>
      <c r="AK189" s="339">
        <f t="shared" si="69"/>
        <v>344.06459862810431</v>
      </c>
      <c r="AL189" s="44">
        <f t="shared" si="70"/>
        <v>16.017462391452256</v>
      </c>
      <c r="BA189" s="8"/>
    </row>
    <row r="190" spans="1:53" ht="15" x14ac:dyDescent="0.15">
      <c r="A190" s="118"/>
      <c r="B190" s="330">
        <f t="shared" si="43"/>
        <v>2254.9008667142934</v>
      </c>
      <c r="C190" s="330">
        <f t="shared" si="44"/>
        <v>2216.0138067106614</v>
      </c>
      <c r="D190" s="330">
        <f t="shared" si="45"/>
        <v>10.498222590907607</v>
      </c>
      <c r="E190" s="330">
        <f t="shared" si="40"/>
        <v>180.82536442836974</v>
      </c>
      <c r="F190" s="330">
        <f t="shared" si="46"/>
        <v>180.29870828845031</v>
      </c>
      <c r="G190" s="330">
        <f t="shared" si="47"/>
        <v>59236.981425482561</v>
      </c>
      <c r="H190" s="315">
        <f t="shared" ref="H190:H208" si="72">dv(S189)</f>
        <v>0.02</v>
      </c>
      <c r="I190" s="330">
        <f t="shared" si="48"/>
        <v>31.109648002905672</v>
      </c>
      <c r="J190" s="330">
        <f t="shared" ref="J190:J253" si="73">$B$7</f>
        <v>859</v>
      </c>
      <c r="K190" s="337">
        <f t="shared" si="49"/>
        <v>1</v>
      </c>
      <c r="L190" s="325">
        <f t="shared" si="50"/>
        <v>10.518222590907607</v>
      </c>
      <c r="M190" s="325">
        <f t="shared" si="51"/>
        <v>10.508222590907607</v>
      </c>
      <c r="N190" s="330">
        <f t="shared" si="52"/>
        <v>0.15488067432835351</v>
      </c>
      <c r="O190" s="330">
        <f t="shared" ref="O190:O253" si="74">IF(wh(B189,$F$51,$F$52,$F$53)&gt;0,wh(B189,$F$51,$F$52,$F$53),O189)</f>
        <v>44.119893272610824</v>
      </c>
      <c r="P190" s="334">
        <f t="shared" si="41"/>
        <v>215.29331902099085</v>
      </c>
      <c r="Q190" s="330">
        <f t="shared" si="53"/>
        <v>58371.81536800765</v>
      </c>
      <c r="R190" s="279">
        <f>IF(H190&gt;0, rate1(1,$L$52,$L$51,$L$54,L190,$L$53,$L$50,P190),"")</f>
        <v>2531.7863671333666</v>
      </c>
      <c r="S190" s="325">
        <f t="shared" si="54"/>
        <v>0.52256665017631743</v>
      </c>
      <c r="T190" s="325">
        <f t="shared" si="55"/>
        <v>0.32440271377261637</v>
      </c>
      <c r="U190" s="330">
        <f t="shared" ref="U190:U208" si="75">L190-K190*H190</f>
        <v>10.498222590907607</v>
      </c>
      <c r="V190" s="338">
        <f t="shared" si="56"/>
        <v>10.498222590907607</v>
      </c>
      <c r="W190" s="330">
        <f t="shared" si="57"/>
        <v>6.6312058815043429E-3</v>
      </c>
      <c r="X190" s="330">
        <f t="shared" si="58"/>
        <v>58030.859298635813</v>
      </c>
      <c r="Y190" s="330">
        <f t="shared" si="42"/>
        <v>214.88375236639683</v>
      </c>
      <c r="Z190" s="110">
        <f>IF(H190&gt;0, rate1(1,$L$52,$L$51,$L$54,U190,$L$53,$L$50,Y190),"")</f>
        <v>2531.5896590265943</v>
      </c>
      <c r="AA190" s="338">
        <f t="shared" si="59"/>
        <v>0.51955464900666082</v>
      </c>
      <c r="AB190" s="338">
        <f t="shared" si="60"/>
        <v>1.3802206364977974E-2</v>
      </c>
      <c r="AC190" s="330">
        <f t="shared" si="61"/>
        <v>0.32440271377261637</v>
      </c>
      <c r="AD190" s="330">
        <f t="shared" si="62"/>
        <v>6.1651765385719315E-2</v>
      </c>
      <c r="AE190" s="330">
        <f t="shared" si="63"/>
        <v>-3.7642244411069748E-3</v>
      </c>
      <c r="AF190" s="330">
        <f t="shared" si="64"/>
        <v>2254.731344674849</v>
      </c>
      <c r="AG190" s="330">
        <f t="shared" si="65"/>
        <v>2215.6894039968888</v>
      </c>
      <c r="AH190" s="330">
        <f t="shared" si="66"/>
        <v>10.51910815047991</v>
      </c>
      <c r="AI190" s="330">
        <f t="shared" si="67"/>
        <v>128.131945879748</v>
      </c>
      <c r="AJ190" s="330">
        <f t="shared" si="68"/>
        <v>5.2501252197509221</v>
      </c>
      <c r="AK190" s="339">
        <f t="shared" si="69"/>
        <v>351.40218454530208</v>
      </c>
      <c r="AL190" s="44">
        <f t="shared" si="70"/>
        <v>16.125421888047054</v>
      </c>
      <c r="BA190" s="8"/>
    </row>
    <row r="191" spans="1:53" ht="15" x14ac:dyDescent="0.15">
      <c r="A191" s="118"/>
      <c r="B191" s="330">
        <f t="shared" si="43"/>
        <v>2254.731344674849</v>
      </c>
      <c r="C191" s="330">
        <f t="shared" si="44"/>
        <v>2215.6894039968888</v>
      </c>
      <c r="D191" s="330">
        <f t="shared" si="45"/>
        <v>10.51910815047991</v>
      </c>
      <c r="E191" s="330">
        <f t="shared" ref="E191:E254" si="76">IF(H191&gt;0,IF(AND(C191&lt;$B$6,C191&gt;$K$12),bb2wang($B$6,$K$12,C191,$H$8,$H$9,I191,$H$10,$H$11,$K$10,$K$11,$H$13),E190)," ")</f>
        <v>181.893105248605</v>
      </c>
      <c r="F191" s="330">
        <f t="shared" si="46"/>
        <v>181.35923483848737</v>
      </c>
      <c r="G191" s="330">
        <f t="shared" si="47"/>
        <v>59941.070671014204</v>
      </c>
      <c r="H191" s="315">
        <f t="shared" si="72"/>
        <v>0.02</v>
      </c>
      <c r="I191" s="330">
        <f t="shared" si="48"/>
        <v>31.233552542368127</v>
      </c>
      <c r="J191" s="330">
        <f t="shared" si="73"/>
        <v>859</v>
      </c>
      <c r="K191" s="337">
        <f t="shared" si="49"/>
        <v>1</v>
      </c>
      <c r="L191" s="325">
        <f t="shared" si="50"/>
        <v>10.53910815047991</v>
      </c>
      <c r="M191" s="325">
        <f t="shared" si="51"/>
        <v>10.52910815047991</v>
      </c>
      <c r="N191" s="330">
        <f t="shared" si="52"/>
        <v>0.15520187799241114</v>
      </c>
      <c r="O191" s="330">
        <f t="shared" si="74"/>
        <v>44.018833751253624</v>
      </c>
      <c r="P191" s="334">
        <f t="shared" ref="P191:P254" si="77">IF(H191&gt;0, $C$54*$L$55*$L$55*M191*M191/(($B$19*(B191-C191))^0.333)*1000,"")</f>
        <v>215.86406209349448</v>
      </c>
      <c r="Q191" s="330">
        <f t="shared" si="53"/>
        <v>59077.526145092335</v>
      </c>
      <c r="R191" s="279">
        <f>IF(H191&gt;0, rate1(1,$L$52,$L$51,$L$54,L191,$L$53,$L$50,P191),"")</f>
        <v>2532.0591983823811</v>
      </c>
      <c r="S191" s="325">
        <f t="shared" si="54"/>
        <v>0.53004154834019701</v>
      </c>
      <c r="T191" s="325">
        <f t="shared" si="55"/>
        <v>0.33024595566750192</v>
      </c>
      <c r="U191" s="330">
        <f t="shared" si="75"/>
        <v>10.51910815047991</v>
      </c>
      <c r="V191" s="338">
        <f t="shared" si="56"/>
        <v>10.51910815047991</v>
      </c>
      <c r="W191" s="330">
        <f t="shared" si="57"/>
        <v>6.657616868537275E-3</v>
      </c>
      <c r="X191" s="330">
        <f t="shared" si="58"/>
        <v>58731.496881067833</v>
      </c>
      <c r="Y191" s="330">
        <f t="shared" ref="Y191:Y254" si="78">IF(H191&gt;0, $C$54*$L$55*$L$55*V191*V191/(($B$19*(B191-C191))^0.333)*1000,"")</f>
        <v>215.45422386071508</v>
      </c>
      <c r="Z191" s="110">
        <f>IF(H191&gt;0, rate1(1,$L$52,$L$51,$L$54,U191,$L$53,$L$50,Y191),"")</f>
        <v>2531.8634354761803</v>
      </c>
      <c r="AA191" s="338">
        <f t="shared" si="59"/>
        <v>0.52697772819937361</v>
      </c>
      <c r="AB191" s="338">
        <f t="shared" si="60"/>
        <v>1.4074637211465988E-2</v>
      </c>
      <c r="AC191" s="330">
        <f t="shared" si="61"/>
        <v>0.33024595566750192</v>
      </c>
      <c r="AD191" s="330">
        <f t="shared" si="62"/>
        <v>6.0560923326299233E-2</v>
      </c>
      <c r="AE191" s="330">
        <f t="shared" si="63"/>
        <v>-3.3326029986527374E-3</v>
      </c>
      <c r="AF191" s="330">
        <f t="shared" si="64"/>
        <v>2254.556300597174</v>
      </c>
      <c r="AG191" s="330">
        <f t="shared" si="65"/>
        <v>2215.3591580412212</v>
      </c>
      <c r="AH191" s="330">
        <f t="shared" si="66"/>
        <v>10.539995509566335</v>
      </c>
      <c r="AI191" s="330">
        <f t="shared" si="67"/>
        <v>130.42584307605495</v>
      </c>
      <c r="AJ191" s="330">
        <f t="shared" si="68"/>
        <v>5.2863546206053815</v>
      </c>
      <c r="AK191" s="339">
        <f t="shared" si="69"/>
        <v>358.99233424339167</v>
      </c>
      <c r="AL191" s="44">
        <f t="shared" si="70"/>
        <v>16.235487229557759</v>
      </c>
      <c r="BA191" s="8"/>
    </row>
    <row r="192" spans="1:53" ht="15" x14ac:dyDescent="0.15">
      <c r="A192" s="118"/>
      <c r="B192" s="330">
        <f t="shared" ref="B192:B208" si="79">IF(H192&gt;0, AF191,"")</f>
        <v>2254.556300597174</v>
      </c>
      <c r="C192" s="330">
        <f t="shared" ref="C192:C208" si="80">IF(H192&gt;0, AG191,"")</f>
        <v>2215.3591580412212</v>
      </c>
      <c r="D192" s="330">
        <f t="shared" ref="D192:D208" si="81">IF(H192&gt;0, AH191,"")</f>
        <v>10.539995509566335</v>
      </c>
      <c r="E192" s="330">
        <f t="shared" si="76"/>
        <v>182.97435967594663</v>
      </c>
      <c r="F192" s="330">
        <f t="shared" ref="F192:F208" si="82">IF(H192&gt;0, (E192+E191)/2,"")</f>
        <v>182.43373246227583</v>
      </c>
      <c r="G192" s="330">
        <f t="shared" ref="G192:G208" si="83">IF(H192&gt;0, F192*$S$53*$C$55*(B192-C192+N192)^1.5,"")</f>
        <v>60655.416172881596</v>
      </c>
      <c r="H192" s="315">
        <f t="shared" si="72"/>
        <v>0.02</v>
      </c>
      <c r="I192" s="330">
        <f t="shared" ref="I192:I208" si="84">IF(H192&gt;0, (B192-C192)*B$19,"")</f>
        <v>31.357714044762179</v>
      </c>
      <c r="J192" s="330">
        <f t="shared" si="73"/>
        <v>859</v>
      </c>
      <c r="K192" s="337">
        <f t="shared" ref="K192:K208" si="85">IF(H192&gt;0, IF((1-S191-0.015)&gt;0,1,-1),"")</f>
        <v>1</v>
      </c>
      <c r="L192" s="325">
        <f t="shared" ref="L192:L208" si="86">IF(H192&gt;0, D192+K192*H192,"")</f>
        <v>10.559995509566335</v>
      </c>
      <c r="M192" s="325">
        <f t="shared" ref="M192:M208" si="87">IF(H192&gt;0, (D192+L192)/2,"")</f>
        <v>10.549995509566335</v>
      </c>
      <c r="N192" s="330">
        <f t="shared" ref="N192:N208" si="88">IF(H192&gt;0, 2*($P$53*M192/$S$52/$S$51)^2-(B192-C192)*2,"")</f>
        <v>0.1555231618291657</v>
      </c>
      <c r="O192" s="330">
        <f t="shared" si="74"/>
        <v>43.914117339941768</v>
      </c>
      <c r="P192" s="334">
        <f t="shared" si="77"/>
        <v>216.43523246758278</v>
      </c>
      <c r="Q192" s="330">
        <f t="shared" ref="Q192:Q208" si="89">IF(H192&gt;0, M192/$S$54*(B192-C192+N192/2)*E192-J192,"")</f>
        <v>59793.349862277624</v>
      </c>
      <c r="R192" s="279">
        <f>IF(H192&gt;0, rate1(1,$L$52,$L$51,$L$54,L192,$L$53,$L$50,P192),"")</f>
        <v>2532.3307444607804</v>
      </c>
      <c r="S192" s="325">
        <f t="shared" ref="S192:S208" si="90">IF(H192&gt;0, Q192/O192/R192,"")</f>
        <v>0.53768546843133969</v>
      </c>
      <c r="T192" s="325">
        <f t="shared" ref="T192:T208" si="91">IF(H192&gt;0, N192/(1-S192),"")</f>
        <v>0.33640119704104149</v>
      </c>
      <c r="U192" s="330">
        <f t="shared" si="75"/>
        <v>10.539995509566335</v>
      </c>
      <c r="V192" s="338">
        <f t="shared" ref="V192:V208" si="92">IF(H192&gt;0, (D192+U192)/2,"")</f>
        <v>10.539995509566335</v>
      </c>
      <c r="W192" s="330">
        <f t="shared" ref="W192:W208" si="93">IF(H192&gt;0, 2*($P$53*V192/$S$52/$S$51)^2-(B192-C192)*2,"")</f>
        <v>6.6840826287943855E-3</v>
      </c>
      <c r="X192" s="330">
        <f t="shared" ref="X192:X208" si="94">IF(H192&gt;0, V192/$S$54*(B192-C192+W192/2)*F192-J192,"")</f>
        <v>59442.34405542427</v>
      </c>
      <c r="Y192" s="330">
        <f t="shared" si="78"/>
        <v>216.02512299163428</v>
      </c>
      <c r="Z192" s="110">
        <f>IF(H192&gt;0, rate1(1,$L$52,$L$51,$L$54,U192,$L$53,$L$50,Y192),"")</f>
        <v>2532.1359203377137</v>
      </c>
      <c r="AA192" s="338">
        <f t="shared" ref="AA192:AA208" si="95">IF(H192&gt;0, X192/O192/Z192,"")</f>
        <v>0.5345702122889664</v>
      </c>
      <c r="AB192" s="338">
        <f t="shared" ref="AB192:AB208" si="96">IF(H192&gt;0, W192/(1-AA192),"")</f>
        <v>1.4361097646256068E-2</v>
      </c>
      <c r="AC192" s="330">
        <f t="shared" ref="AC192:AC208" si="97">IF(H192&gt;0, delta_z(N192,S192,H192,AE191,AB192),"")</f>
        <v>0.33640119704104149</v>
      </c>
      <c r="AD192" s="330">
        <f t="shared" ref="AD192:AD208" si="98">IF(H192&gt;0, H192/AC192*K192,"")</f>
        <v>5.9452820548554615E-2</v>
      </c>
      <c r="AE192" s="330">
        <f t="shared" ref="AE192:AE208" si="99">IF(H192&gt;0, (AD192-AD191)/(AC192+AC191)*2,"")</f>
        <v>-3.3244056417025707E-3</v>
      </c>
      <c r="AF192" s="330">
        <f t="shared" ref="AF192:AF208" si="100">IF(H192&gt;0, B192-(AC192-N192),"")</f>
        <v>2254.3754225619623</v>
      </c>
      <c r="AG192" s="330">
        <f t="shared" ref="AG192:AG208" si="101">IF(H192&gt;0, C192-AC192,"")</f>
        <v>2215.0227568441801</v>
      </c>
      <c r="AH192" s="330">
        <f t="shared" ref="AH192:AH208" si="102">IF(H192&gt;0, $S$54*$S$53*$C$55*SQRT(AF192-AG192),"")</f>
        <v>10.560884668247366</v>
      </c>
      <c r="AI192" s="330">
        <f t="shared" ref="AI192:AI208" si="103">IF(H192&gt;0, AC192/R192*1000000,"")</f>
        <v>132.84251979204748</v>
      </c>
      <c r="AJ192" s="330">
        <f t="shared" ref="AJ192:AJ208" si="104">IF(H192&gt;0, AJ191+AI192/3600,"")</f>
        <v>5.3232553205476165</v>
      </c>
      <c r="AK192" s="339">
        <f t="shared" ref="AK192:AK208" si="105">IF(H192&gt;0, AK191+AI191*G191/1000000,"")</f>
        <v>366.81019892054007</v>
      </c>
      <c r="AL192" s="44">
        <f t="shared" ref="AL192:AL208" si="106">IF(H192&gt;0, AL191+AI191*J191/1000000,"")</f>
        <v>16.34752302876009</v>
      </c>
      <c r="BA192" s="8"/>
    </row>
    <row r="193" spans="1:53" ht="15" x14ac:dyDescent="0.15">
      <c r="A193" s="118"/>
      <c r="B193" s="330">
        <f t="shared" si="79"/>
        <v>2254.3754225619623</v>
      </c>
      <c r="C193" s="330">
        <f t="shared" si="80"/>
        <v>2215.0227568441801</v>
      </c>
      <c r="D193" s="330">
        <f t="shared" si="81"/>
        <v>10.560884668247366</v>
      </c>
      <c r="E193" s="330">
        <f t="shared" si="76"/>
        <v>184.06980033779496</v>
      </c>
      <c r="F193" s="330">
        <f t="shared" si="82"/>
        <v>183.52208000687079</v>
      </c>
      <c r="G193" s="330">
        <f t="shared" si="83"/>
        <v>61380.088794710842</v>
      </c>
      <c r="H193" s="315">
        <f t="shared" si="72"/>
        <v>0.02</v>
      </c>
      <c r="I193" s="330">
        <f t="shared" si="84"/>
        <v>31.482132574225762</v>
      </c>
      <c r="J193" s="330">
        <f t="shared" si="73"/>
        <v>859</v>
      </c>
      <c r="K193" s="337">
        <f t="shared" si="85"/>
        <v>1</v>
      </c>
      <c r="L193" s="325">
        <f t="shared" si="86"/>
        <v>10.580884668247366</v>
      </c>
      <c r="M193" s="325">
        <f t="shared" si="87"/>
        <v>10.570884668247366</v>
      </c>
      <c r="N193" s="330">
        <f t="shared" si="88"/>
        <v>0.15584452585346753</v>
      </c>
      <c r="O193" s="330">
        <f t="shared" si="74"/>
        <v>43.805989879373286</v>
      </c>
      <c r="P193" s="334">
        <f t="shared" si="77"/>
        <v>217.00682974458803</v>
      </c>
      <c r="Q193" s="330">
        <f t="shared" si="89"/>
        <v>60519.619466673517</v>
      </c>
      <c r="R193" s="279">
        <f>IF(H193&gt;0, rate1(1,$L$52,$L$51,$L$54,L193,$L$53,$L$50,P193),"")</f>
        <v>2532.6010140135627</v>
      </c>
      <c r="S193" s="325">
        <f t="shared" si="90"/>
        <v>0.5455014555013028</v>
      </c>
      <c r="T193" s="325">
        <f t="shared" si="91"/>
        <v>0.34289334419180795</v>
      </c>
      <c r="U193" s="330">
        <f t="shared" si="75"/>
        <v>10.560884668247366</v>
      </c>
      <c r="V193" s="338">
        <f t="shared" si="92"/>
        <v>10.560884668247366</v>
      </c>
      <c r="W193" s="330">
        <f t="shared" si="93"/>
        <v>6.7106031758754625E-3</v>
      </c>
      <c r="X193" s="330">
        <f t="shared" si="94"/>
        <v>60163.471539553968</v>
      </c>
      <c r="Y193" s="330">
        <f t="shared" si="78"/>
        <v>216.59644935939727</v>
      </c>
      <c r="Z193" s="110">
        <f>IF(H193&gt;0, rate1(1,$L$52,$L$51,$L$54,U193,$L$53,$L$50,Y193),"")</f>
        <v>2532.4071223126657</v>
      </c>
      <c r="AA193" s="338">
        <f t="shared" si="95"/>
        <v>0.54233278996540846</v>
      </c>
      <c r="AB193" s="338">
        <f t="shared" si="96"/>
        <v>1.4662626093244171E-2</v>
      </c>
      <c r="AC193" s="330">
        <f t="shared" si="97"/>
        <v>0.34289334419180795</v>
      </c>
      <c r="AD193" s="330">
        <f t="shared" si="98"/>
        <v>5.8327174728747093E-2</v>
      </c>
      <c r="AE193" s="330">
        <f t="shared" si="99"/>
        <v>-3.3141612407618969E-3</v>
      </c>
      <c r="AF193" s="330">
        <f t="shared" si="100"/>
        <v>2254.1883737436237</v>
      </c>
      <c r="AG193" s="330">
        <f t="shared" si="101"/>
        <v>2214.6798634999882</v>
      </c>
      <c r="AH193" s="330">
        <f t="shared" si="102"/>
        <v>10.581775626603884</v>
      </c>
      <c r="AI193" s="330">
        <f t="shared" si="103"/>
        <v>135.39177402776309</v>
      </c>
      <c r="AJ193" s="330">
        <f t="shared" si="104"/>
        <v>5.3608641466664393</v>
      </c>
      <c r="AK193" s="339">
        <f t="shared" si="105"/>
        <v>374.86781724398099</v>
      </c>
      <c r="AL193" s="44">
        <f t="shared" si="106"/>
        <v>16.46163475326146</v>
      </c>
      <c r="BA193" s="8"/>
    </row>
    <row r="194" spans="1:53" ht="15" x14ac:dyDescent="0.15">
      <c r="A194" s="118"/>
      <c r="B194" s="330">
        <f t="shared" si="79"/>
        <v>2254.1883737436237</v>
      </c>
      <c r="C194" s="330">
        <f t="shared" si="80"/>
        <v>2214.6798634999882</v>
      </c>
      <c r="D194" s="330">
        <f t="shared" si="81"/>
        <v>10.581775626603884</v>
      </c>
      <c r="E194" s="330">
        <f t="shared" si="76"/>
        <v>185.18015314971092</v>
      </c>
      <c r="F194" s="330">
        <f t="shared" si="82"/>
        <v>184.62497674375294</v>
      </c>
      <c r="G194" s="330">
        <f t="shared" si="83"/>
        <v>62115.435208317147</v>
      </c>
      <c r="H194" s="315">
        <f t="shared" si="72"/>
        <v>0.02</v>
      </c>
      <c r="I194" s="330">
        <f t="shared" si="84"/>
        <v>31.606808194908446</v>
      </c>
      <c r="J194" s="330">
        <f t="shared" si="73"/>
        <v>859</v>
      </c>
      <c r="K194" s="337">
        <f t="shared" si="85"/>
        <v>1</v>
      </c>
      <c r="L194" s="325">
        <f t="shared" si="86"/>
        <v>10.601775626603883</v>
      </c>
      <c r="M194" s="325">
        <f t="shared" si="87"/>
        <v>10.591775626603884</v>
      </c>
      <c r="N194" s="330">
        <f t="shared" si="88"/>
        <v>0.15616597008011013</v>
      </c>
      <c r="O194" s="330">
        <f t="shared" si="74"/>
        <v>43.694258692121331</v>
      </c>
      <c r="P194" s="334">
        <f t="shared" si="77"/>
        <v>217.57885352725154</v>
      </c>
      <c r="Q194" s="330">
        <f t="shared" si="89"/>
        <v>61256.691833078185</v>
      </c>
      <c r="R194" s="279">
        <f>IF(H194&gt;0, rate1(1,$L$52,$L$51,$L$54,L194,$L$53,$L$50,P194),"")</f>
        <v>2532.8700156100981</v>
      </c>
      <c r="S194" s="325">
        <f t="shared" si="90"/>
        <v>0.55349826088223919</v>
      </c>
      <c r="T194" s="325">
        <f t="shared" si="91"/>
        <v>0.34975444975573267</v>
      </c>
      <c r="U194" s="330">
        <f t="shared" si="75"/>
        <v>10.581775626603884</v>
      </c>
      <c r="V194" s="338">
        <f t="shared" si="92"/>
        <v>10.581775626603884</v>
      </c>
      <c r="W194" s="330">
        <f t="shared" si="93"/>
        <v>6.737178523465559E-3</v>
      </c>
      <c r="X194" s="330">
        <f t="shared" si="94"/>
        <v>60895.224256724527</v>
      </c>
      <c r="Y194" s="330">
        <f t="shared" si="78"/>
        <v>217.16820256566149</v>
      </c>
      <c r="Z194" s="110">
        <f>IF(H194&gt;0, rate1(1,$L$52,$L$51,$L$54,U194,$L$53,$L$50,Y194),"")</f>
        <v>2532.6770500262669</v>
      </c>
      <c r="AA194" s="338">
        <f t="shared" si="95"/>
        <v>0.55027406378229116</v>
      </c>
      <c r="AB194" s="338">
        <f t="shared" si="96"/>
        <v>1.4980631493319395E-2</v>
      </c>
      <c r="AC194" s="330">
        <f t="shared" si="97"/>
        <v>0.34975444975573267</v>
      </c>
      <c r="AD194" s="330">
        <f t="shared" si="98"/>
        <v>5.7182975124313452E-2</v>
      </c>
      <c r="AE194" s="330">
        <f t="shared" si="99"/>
        <v>-3.3038424851181995E-3</v>
      </c>
      <c r="AF194" s="330">
        <f t="shared" si="100"/>
        <v>2253.994785263948</v>
      </c>
      <c r="AG194" s="330">
        <f t="shared" si="101"/>
        <v>2214.3301090502323</v>
      </c>
      <c r="AH194" s="330">
        <f t="shared" si="102"/>
        <v>10.602668384717335</v>
      </c>
      <c r="AI194" s="330">
        <f t="shared" si="103"/>
        <v>138.08622140109566</v>
      </c>
      <c r="AJ194" s="330">
        <f t="shared" si="104"/>
        <v>5.3992214303889661</v>
      </c>
      <c r="AK194" s="339">
        <f t="shared" si="105"/>
        <v>383.17817635587852</v>
      </c>
      <c r="AL194" s="44">
        <f t="shared" si="106"/>
        <v>16.57793628715131</v>
      </c>
      <c r="BA194" s="8"/>
    </row>
    <row r="195" spans="1:53" ht="15" x14ac:dyDescent="0.15">
      <c r="A195" s="118"/>
      <c r="B195" s="330">
        <f t="shared" si="79"/>
        <v>2253.994785263948</v>
      </c>
      <c r="C195" s="330">
        <f t="shared" si="80"/>
        <v>2214.3301090502323</v>
      </c>
      <c r="D195" s="330">
        <f t="shared" si="81"/>
        <v>10.602668384717335</v>
      </c>
      <c r="E195" s="330">
        <f t="shared" si="76"/>
        <v>186.30621297611754</v>
      </c>
      <c r="F195" s="330">
        <f t="shared" si="82"/>
        <v>185.74318306291423</v>
      </c>
      <c r="G195" s="330">
        <f t="shared" si="83"/>
        <v>62861.829086933409</v>
      </c>
      <c r="H195" s="315">
        <f t="shared" si="72"/>
        <v>0.02</v>
      </c>
      <c r="I195" s="330">
        <f t="shared" si="84"/>
        <v>31.731740970972535</v>
      </c>
      <c r="J195" s="330">
        <f t="shared" si="73"/>
        <v>859</v>
      </c>
      <c r="K195" s="337">
        <f t="shared" si="85"/>
        <v>1</v>
      </c>
      <c r="L195" s="325">
        <f t="shared" si="86"/>
        <v>10.622668384717334</v>
      </c>
      <c r="M195" s="325">
        <f t="shared" si="87"/>
        <v>10.612668384717335</v>
      </c>
      <c r="N195" s="330">
        <f t="shared" si="88"/>
        <v>0.15648749452388699</v>
      </c>
      <c r="O195" s="330">
        <f t="shared" si="74"/>
        <v>43.578715715758349</v>
      </c>
      <c r="P195" s="334">
        <f t="shared" si="77"/>
        <v>218.15130341972093</v>
      </c>
      <c r="Q195" s="330">
        <f t="shared" si="89"/>
        <v>62004.953634404927</v>
      </c>
      <c r="R195" s="279">
        <f>IF(H195&gt;0, rate1(1,$L$52,$L$51,$L$54,L195,$L$53,$L$50,P195),"")</f>
        <v>2533.1377577449457</v>
      </c>
      <c r="S195" s="325">
        <f t="shared" si="90"/>
        <v>0.56168542091124896</v>
      </c>
      <c r="T195" s="325">
        <f t="shared" si="91"/>
        <v>0.35702096619560769</v>
      </c>
      <c r="U195" s="330">
        <f t="shared" si="75"/>
        <v>10.602668384717335</v>
      </c>
      <c r="V195" s="338">
        <f t="shared" si="92"/>
        <v>10.602668384717335</v>
      </c>
      <c r="W195" s="330">
        <f t="shared" si="93"/>
        <v>6.7638086852497281E-3</v>
      </c>
      <c r="X195" s="330">
        <f t="shared" si="94"/>
        <v>61637.973988208483</v>
      </c>
      <c r="Y195" s="330">
        <f t="shared" si="78"/>
        <v>217.7403822134963</v>
      </c>
      <c r="Z195" s="110">
        <f>IF(H195&gt;0, rate1(1,$L$52,$L$51,$L$54,U195,$L$53,$L$50,Y195),"")</f>
        <v>2532.9457120283355</v>
      </c>
      <c r="AA195" s="338">
        <f t="shared" si="95"/>
        <v>0.55840339004341921</v>
      </c>
      <c r="AB195" s="338">
        <f t="shared" si="96"/>
        <v>1.5316713336895335E-2</v>
      </c>
      <c r="AC195" s="330">
        <f t="shared" si="97"/>
        <v>0.35702096619560769</v>
      </c>
      <c r="AD195" s="330">
        <f t="shared" si="98"/>
        <v>5.6019119025749964E-2</v>
      </c>
      <c r="AE195" s="330">
        <f t="shared" si="99"/>
        <v>-3.2934255275331109E-3</v>
      </c>
      <c r="AF195" s="330">
        <f t="shared" si="100"/>
        <v>2253.7942517922761</v>
      </c>
      <c r="AG195" s="330">
        <f t="shared" si="101"/>
        <v>2213.9730880840366</v>
      </c>
      <c r="AH195" s="330">
        <f t="shared" si="102"/>
        <v>10.6235629426695</v>
      </c>
      <c r="AI195" s="330">
        <f t="shared" si="103"/>
        <v>140.94020947105361</v>
      </c>
      <c r="AJ195" s="330">
        <f t="shared" si="104"/>
        <v>5.4383714885753696</v>
      </c>
      <c r="AK195" s="339">
        <f t="shared" si="105"/>
        <v>391.75546209447964</v>
      </c>
      <c r="AL195" s="44">
        <f t="shared" si="106"/>
        <v>16.696552351334851</v>
      </c>
      <c r="BA195" s="8"/>
    </row>
    <row r="196" spans="1:53" ht="15" x14ac:dyDescent="0.15">
      <c r="A196" s="118"/>
      <c r="B196" s="330">
        <f t="shared" si="79"/>
        <v>2253.7942517922761</v>
      </c>
      <c r="C196" s="330">
        <f t="shared" si="80"/>
        <v>2213.9730880840366</v>
      </c>
      <c r="D196" s="330">
        <f t="shared" si="81"/>
        <v>10.6235629426695</v>
      </c>
      <c r="E196" s="330">
        <f t="shared" si="76"/>
        <v>187.44885308596901</v>
      </c>
      <c r="F196" s="330">
        <f t="shared" si="82"/>
        <v>186.87753303104327</v>
      </c>
      <c r="G196" s="330">
        <f t="shared" si="83"/>
        <v>63619.676050550581</v>
      </c>
      <c r="H196" s="315">
        <f t="shared" si="72"/>
        <v>0.02</v>
      </c>
      <c r="I196" s="330">
        <f t="shared" si="84"/>
        <v>31.856930966591609</v>
      </c>
      <c r="J196" s="330">
        <f t="shared" si="73"/>
        <v>859</v>
      </c>
      <c r="K196" s="337">
        <f t="shared" si="85"/>
        <v>1</v>
      </c>
      <c r="L196" s="325">
        <f t="shared" si="86"/>
        <v>10.643562942669499</v>
      </c>
      <c r="M196" s="325">
        <f t="shared" si="87"/>
        <v>10.633562942669499</v>
      </c>
      <c r="N196" s="330">
        <f t="shared" si="88"/>
        <v>0.15680909919966268</v>
      </c>
      <c r="O196" s="330">
        <f t="shared" si="74"/>
        <v>43.459133088452802</v>
      </c>
      <c r="P196" s="334">
        <f t="shared" si="77"/>
        <v>218.72417902753679</v>
      </c>
      <c r="Q196" s="330">
        <f t="shared" si="89"/>
        <v>62764.82530027641</v>
      </c>
      <c r="R196" s="279">
        <f>IF(H196&gt;0, rate1(1,$L$52,$L$51,$L$54,L196,$L$53,$L$50,P196),"")</f>
        <v>2533.4042488386549</v>
      </c>
      <c r="S196" s="325">
        <f t="shared" si="90"/>
        <v>0.57007339196512974</v>
      </c>
      <c r="T196" s="325">
        <f t="shared" si="91"/>
        <v>0.36473457624875427</v>
      </c>
      <c r="U196" s="330">
        <f t="shared" si="75"/>
        <v>10.6235629426695</v>
      </c>
      <c r="V196" s="338">
        <f t="shared" si="92"/>
        <v>10.6235629426695</v>
      </c>
      <c r="W196" s="330">
        <f t="shared" si="93"/>
        <v>6.7904936749130229E-3</v>
      </c>
      <c r="X196" s="330">
        <f t="shared" si="94"/>
        <v>62392.124291337561</v>
      </c>
      <c r="Y196" s="330">
        <f t="shared" si="78"/>
        <v>218.31298790736949</v>
      </c>
      <c r="Z196" s="110">
        <f>IF(H196&gt;0, rate1(1,$L$52,$L$51,$L$54,U196,$L$53,$L$50,Y196),"")</f>
        <v>2533.2131167940838</v>
      </c>
      <c r="AA196" s="338">
        <f t="shared" si="95"/>
        <v>0.56673102146840815</v>
      </c>
      <c r="AB196" s="338">
        <f t="shared" si="96"/>
        <v>1.5672697588290166E-2</v>
      </c>
      <c r="AC196" s="330">
        <f t="shared" si="97"/>
        <v>0.36473457624875427</v>
      </c>
      <c r="AD196" s="330">
        <f t="shared" si="98"/>
        <v>5.4834395482044211E-2</v>
      </c>
      <c r="AE196" s="330">
        <f t="shared" si="99"/>
        <v>-3.2828942045764185E-3</v>
      </c>
      <c r="AF196" s="330">
        <f t="shared" si="100"/>
        <v>2253.5863263152269</v>
      </c>
      <c r="AG196" s="330">
        <f t="shared" si="101"/>
        <v>2213.6083535077878</v>
      </c>
      <c r="AH196" s="330">
        <f t="shared" si="102"/>
        <v>10.644459300542598</v>
      </c>
      <c r="AI196" s="330">
        <f t="shared" si="103"/>
        <v>143.97014468415506</v>
      </c>
      <c r="AJ196" s="330">
        <f t="shared" si="104"/>
        <v>5.4783631954320793</v>
      </c>
      <c r="AK196" s="339">
        <f t="shared" si="105"/>
        <v>400.61522145372561</v>
      </c>
      <c r="AL196" s="44">
        <f t="shared" si="106"/>
        <v>16.817619991270487</v>
      </c>
      <c r="BA196" s="8"/>
    </row>
    <row r="197" spans="1:53" ht="15" x14ac:dyDescent="0.15">
      <c r="A197" s="118"/>
      <c r="B197" s="330">
        <f t="shared" si="79"/>
        <v>2253.5863263152269</v>
      </c>
      <c r="C197" s="330">
        <f t="shared" si="80"/>
        <v>2213.6083535077878</v>
      </c>
      <c r="D197" s="330">
        <f t="shared" si="81"/>
        <v>10.644459300542598</v>
      </c>
      <c r="E197" s="330">
        <f t="shared" si="76"/>
        <v>188.60903639409565</v>
      </c>
      <c r="F197" s="330">
        <f t="shared" si="82"/>
        <v>188.02894474003233</v>
      </c>
      <c r="G197" s="330">
        <f t="shared" si="83"/>
        <v>64389.418013576302</v>
      </c>
      <c r="H197" s="315">
        <f t="shared" si="72"/>
        <v>0.02</v>
      </c>
      <c r="I197" s="330">
        <f t="shared" si="84"/>
        <v>31.98237824595126</v>
      </c>
      <c r="J197" s="330">
        <f t="shared" si="73"/>
        <v>859</v>
      </c>
      <c r="K197" s="337">
        <f t="shared" si="85"/>
        <v>1</v>
      </c>
      <c r="L197" s="325">
        <f t="shared" si="86"/>
        <v>10.664459300542598</v>
      </c>
      <c r="M197" s="325">
        <f t="shared" si="87"/>
        <v>10.654459300542598</v>
      </c>
      <c r="N197" s="330">
        <f t="shared" si="88"/>
        <v>0.15713078412231596</v>
      </c>
      <c r="O197" s="330">
        <f t="shared" si="74"/>
        <v>43.335260431126358</v>
      </c>
      <c r="P197" s="334">
        <f t="shared" si="77"/>
        <v>219.29747995762821</v>
      </c>
      <c r="Q197" s="330">
        <f t="shared" si="89"/>
        <v>63536.765707614599</v>
      </c>
      <c r="R197" s="279">
        <f>IF(H197&gt;0, rate1(1,$L$52,$L$51,$L$54,L197,$L$53,$L$50,P197),"")</f>
        <v>2533.6694972385603</v>
      </c>
      <c r="S197" s="325">
        <f t="shared" si="90"/>
        <v>0.57867368010063036</v>
      </c>
      <c r="T197" s="325">
        <f t="shared" si="91"/>
        <v>0.37294319557307831</v>
      </c>
      <c r="U197" s="330">
        <f t="shared" si="75"/>
        <v>10.644459300542598</v>
      </c>
      <c r="V197" s="338">
        <f t="shared" si="92"/>
        <v>10.644459300542598</v>
      </c>
      <c r="W197" s="330">
        <f t="shared" si="93"/>
        <v>6.8172335061262856E-3</v>
      </c>
      <c r="X197" s="330">
        <f t="shared" si="94"/>
        <v>63158.114823640768</v>
      </c>
      <c r="Y197" s="330">
        <f t="shared" si="78"/>
        <v>218.88601925314293</v>
      </c>
      <c r="Z197" s="110">
        <f>IF(H197&gt;0, rate1(1,$L$52,$L$51,$L$54,U197,$L$53,$L$50,Y197),"")</f>
        <v>2533.4792727249219</v>
      </c>
      <c r="AA197" s="338">
        <f t="shared" si="95"/>
        <v>0.57526823253407666</v>
      </c>
      <c r="AB197" s="338">
        <f t="shared" si="96"/>
        <v>1.6050679577842595E-2</v>
      </c>
      <c r="AC197" s="330">
        <f t="shared" si="97"/>
        <v>0.37294319557307831</v>
      </c>
      <c r="AD197" s="330">
        <f t="shared" si="98"/>
        <v>5.3627469913393275E-2</v>
      </c>
      <c r="AE197" s="330">
        <f t="shared" si="99"/>
        <v>-3.2722297316081766E-3</v>
      </c>
      <c r="AF197" s="330">
        <f t="shared" si="100"/>
        <v>2253.3705139037761</v>
      </c>
      <c r="AG197" s="330">
        <f t="shared" si="101"/>
        <v>2213.2354103122148</v>
      </c>
      <c r="AH197" s="330">
        <f t="shared" si="102"/>
        <v>10.665357458419285</v>
      </c>
      <c r="AI197" s="330">
        <f t="shared" si="103"/>
        <v>147.19488709144903</v>
      </c>
      <c r="AJ197" s="330">
        <f t="shared" si="104"/>
        <v>5.5192506640685925</v>
      </c>
      <c r="AK197" s="339">
        <f t="shared" si="105"/>
        <v>409.77455541948245</v>
      </c>
      <c r="AL197" s="44">
        <f t="shared" si="106"/>
        <v>16.941290345554176</v>
      </c>
      <c r="BA197" s="8"/>
    </row>
    <row r="198" spans="1:53" ht="15" x14ac:dyDescent="0.15">
      <c r="A198" s="118"/>
      <c r="B198" s="330">
        <f t="shared" si="79"/>
        <v>2253.3705139037761</v>
      </c>
      <c r="C198" s="330">
        <f t="shared" si="80"/>
        <v>2213.2354103122148</v>
      </c>
      <c r="D198" s="330">
        <f t="shared" si="81"/>
        <v>10.665357458419285</v>
      </c>
      <c r="E198" s="330">
        <f t="shared" si="76"/>
        <v>189.78782885644935</v>
      </c>
      <c r="F198" s="330">
        <f t="shared" si="82"/>
        <v>189.19843262527252</v>
      </c>
      <c r="G198" s="330">
        <f t="shared" si="83"/>
        <v>65171.538345429966</v>
      </c>
      <c r="H198" s="315">
        <f t="shared" si="72"/>
        <v>0.02</v>
      </c>
      <c r="I198" s="330">
        <f t="shared" si="84"/>
        <v>32.108082873249082</v>
      </c>
      <c r="J198" s="330">
        <f t="shared" si="73"/>
        <v>859</v>
      </c>
      <c r="K198" s="337">
        <f t="shared" si="85"/>
        <v>1</v>
      </c>
      <c r="L198" s="325">
        <f t="shared" si="86"/>
        <v>10.685357458419285</v>
      </c>
      <c r="M198" s="325">
        <f t="shared" si="87"/>
        <v>10.675357458419285</v>
      </c>
      <c r="N198" s="330">
        <f t="shared" si="88"/>
        <v>0.15745254930664032</v>
      </c>
      <c r="O198" s="330">
        <f t="shared" si="74"/>
        <v>43.206821616632084</v>
      </c>
      <c r="P198" s="334">
        <f t="shared" si="77"/>
        <v>219.87120581830547</v>
      </c>
      <c r="Q198" s="330">
        <f t="shared" si="89"/>
        <v>64321.277756483651</v>
      </c>
      <c r="R198" s="279">
        <f>IF(H198&gt;0, rate1(1,$L$52,$L$51,$L$54,L198,$L$53,$L$50,P198),"")</f>
        <v>2533.9335112195658</v>
      </c>
      <c r="S198" s="325">
        <f t="shared" si="90"/>
        <v>0.58749899525215565</v>
      </c>
      <c r="T198" s="325">
        <f t="shared" si="91"/>
        <v>0.38170222010219995</v>
      </c>
      <c r="U198" s="330">
        <f t="shared" si="75"/>
        <v>10.665357458419285</v>
      </c>
      <c r="V198" s="338">
        <f t="shared" si="92"/>
        <v>10.665357458419285</v>
      </c>
      <c r="W198" s="330">
        <f t="shared" si="93"/>
        <v>6.8440281925603585E-3</v>
      </c>
      <c r="X198" s="330">
        <f t="shared" si="94"/>
        <v>63936.426475495442</v>
      </c>
      <c r="Y198" s="330">
        <f t="shared" si="78"/>
        <v>219.45947585806513</v>
      </c>
      <c r="Z198" s="110">
        <f>IF(H198&gt;0, rate1(1,$L$52,$L$51,$L$54,U198,$L$53,$L$50,Y198),"")</f>
        <v>2533.7441881492487</v>
      </c>
      <c r="AA198" s="338">
        <f t="shared" si="95"/>
        <v>0.58402746845774434</v>
      </c>
      <c r="AB198" s="338">
        <f t="shared" si="96"/>
        <v>1.645307724331101E-2</v>
      </c>
      <c r="AC198" s="330">
        <f t="shared" si="97"/>
        <v>0.38170222010219995</v>
      </c>
      <c r="AD198" s="330">
        <f t="shared" si="98"/>
        <v>5.2396865794086929E-2</v>
      </c>
      <c r="AE198" s="330">
        <f t="shared" si="99"/>
        <v>-3.2614101768713884E-3</v>
      </c>
      <c r="AF198" s="330">
        <f t="shared" si="100"/>
        <v>2253.1462642329807</v>
      </c>
      <c r="AG198" s="330">
        <f t="shared" si="101"/>
        <v>2212.8537080921124</v>
      </c>
      <c r="AH198" s="330">
        <f t="shared" si="102"/>
        <v>10.686257416382654</v>
      </c>
      <c r="AI198" s="330">
        <f t="shared" si="103"/>
        <v>150.63624140575385</v>
      </c>
      <c r="AJ198" s="330">
        <f t="shared" si="104"/>
        <v>5.5610940644590796</v>
      </c>
      <c r="AK198" s="339">
        <f t="shared" si="105"/>
        <v>419.25234853387491</v>
      </c>
      <c r="AL198" s="44">
        <f t="shared" si="106"/>
        <v>17.06773075356573</v>
      </c>
      <c r="BA198" s="8"/>
    </row>
    <row r="199" spans="1:53" ht="15" x14ac:dyDescent="0.15">
      <c r="A199" s="118"/>
      <c r="B199" s="330">
        <f t="shared" si="79"/>
        <v>2253.1462642329807</v>
      </c>
      <c r="C199" s="330">
        <f t="shared" si="80"/>
        <v>2212.8537080921124</v>
      </c>
      <c r="D199" s="330">
        <f t="shared" si="81"/>
        <v>10.686257416382654</v>
      </c>
      <c r="E199" s="330">
        <f t="shared" si="76"/>
        <v>190.98641554474983</v>
      </c>
      <c r="F199" s="330">
        <f t="shared" si="82"/>
        <v>190.38712220059961</v>
      </c>
      <c r="G199" s="330">
        <f t="shared" si="83"/>
        <v>65966.568028636073</v>
      </c>
      <c r="H199" s="315">
        <f t="shared" si="72"/>
        <v>0.02</v>
      </c>
      <c r="I199" s="330">
        <f t="shared" si="84"/>
        <v>32.234044912694664</v>
      </c>
      <c r="J199" s="330">
        <f t="shared" si="73"/>
        <v>859</v>
      </c>
      <c r="K199" s="337">
        <f t="shared" si="85"/>
        <v>1</v>
      </c>
      <c r="L199" s="325">
        <f t="shared" si="86"/>
        <v>10.706257416382654</v>
      </c>
      <c r="M199" s="325">
        <f t="shared" si="87"/>
        <v>10.696257416382654</v>
      </c>
      <c r="N199" s="330">
        <f t="shared" si="88"/>
        <v>0.15777439476748611</v>
      </c>
      <c r="O199" s="330">
        <f t="shared" si="74"/>
        <v>43.07351091958207</v>
      </c>
      <c r="P199" s="334">
        <f t="shared" si="77"/>
        <v>220.4453562192534</v>
      </c>
      <c r="Q199" s="330">
        <f t="shared" si="89"/>
        <v>65118.915045153204</v>
      </c>
      <c r="R199" s="279">
        <f>IF(H199&gt;0, rate1(1,$L$52,$L$51,$L$54,L199,$L$53,$L$50,P199),"")</f>
        <v>2534.196298984918</v>
      </c>
      <c r="S199" s="325">
        <f t="shared" si="90"/>
        <v>0.59656343569345383</v>
      </c>
      <c r="T199" s="325">
        <f t="shared" si="91"/>
        <v>0.39107609157508894</v>
      </c>
      <c r="U199" s="330">
        <f t="shared" si="75"/>
        <v>10.686257416382654</v>
      </c>
      <c r="V199" s="338">
        <f t="shared" si="92"/>
        <v>10.686257416382654</v>
      </c>
      <c r="W199" s="330">
        <f t="shared" si="93"/>
        <v>6.8708777479571381E-3</v>
      </c>
      <c r="X199" s="330">
        <f t="shared" si="94"/>
        <v>64727.587494846724</v>
      </c>
      <c r="Y199" s="330">
        <f t="shared" si="78"/>
        <v>220.03335733076449</v>
      </c>
      <c r="Z199" s="110">
        <f>IF(H199&gt;0, rate1(1,$L$52,$L$51,$L$54,U199,$L$53,$L$50,Y199),"")</f>
        <v>2534.0078713232328</v>
      </c>
      <c r="AA199" s="338">
        <f t="shared" si="95"/>
        <v>0.5930225231936469</v>
      </c>
      <c r="AB199" s="338">
        <f t="shared" si="96"/>
        <v>1.6882697789259774E-2</v>
      </c>
      <c r="AC199" s="330">
        <f t="shared" si="97"/>
        <v>0.39107609157508894</v>
      </c>
      <c r="AD199" s="330">
        <f t="shared" si="98"/>
        <v>5.1140942724083358E-2</v>
      </c>
      <c r="AE199" s="330">
        <f t="shared" si="99"/>
        <v>-3.2504097255981047E-3</v>
      </c>
      <c r="AF199" s="330">
        <f t="shared" si="100"/>
        <v>2252.9129625361729</v>
      </c>
      <c r="AG199" s="330">
        <f t="shared" si="101"/>
        <v>2212.4626320005373</v>
      </c>
      <c r="AH199" s="330">
        <f t="shared" si="102"/>
        <v>10.707159174516047</v>
      </c>
      <c r="AI199" s="330">
        <f t="shared" si="103"/>
        <v>154.31957332260959</v>
      </c>
      <c r="AJ199" s="330">
        <f t="shared" si="104"/>
        <v>5.6039606126042489</v>
      </c>
      <c r="AK199" s="339">
        <f t="shared" si="105"/>
        <v>429.06954411686144</v>
      </c>
      <c r="AL199" s="44">
        <f t="shared" si="106"/>
        <v>17.197127284933273</v>
      </c>
      <c r="BA199" s="8"/>
    </row>
    <row r="200" spans="1:53" ht="15" x14ac:dyDescent="0.15">
      <c r="A200" s="118"/>
      <c r="B200" s="330">
        <f t="shared" si="79"/>
        <v>2252.9129625361729</v>
      </c>
      <c r="C200" s="330">
        <f t="shared" si="80"/>
        <v>2212.4626320005373</v>
      </c>
      <c r="D200" s="330">
        <f t="shared" si="81"/>
        <v>10.707159174516047</v>
      </c>
      <c r="E200" s="330">
        <f t="shared" si="76"/>
        <v>192.20612008371842</v>
      </c>
      <c r="F200" s="330">
        <f t="shared" si="82"/>
        <v>191.59626781423412</v>
      </c>
      <c r="G200" s="330">
        <f t="shared" si="83"/>
        <v>66775.093061579551</v>
      </c>
      <c r="H200" s="315">
        <f t="shared" si="72"/>
        <v>0.02</v>
      </c>
      <c r="I200" s="330">
        <f t="shared" si="84"/>
        <v>32.360264428508529</v>
      </c>
      <c r="J200" s="330">
        <f t="shared" si="73"/>
        <v>859</v>
      </c>
      <c r="K200" s="337">
        <f t="shared" si="85"/>
        <v>1</v>
      </c>
      <c r="L200" s="325">
        <f t="shared" si="86"/>
        <v>10.727159174516046</v>
      </c>
      <c r="M200" s="325">
        <f t="shared" si="87"/>
        <v>10.717159174516047</v>
      </c>
      <c r="N200" s="330">
        <f t="shared" si="88"/>
        <v>0.15809632051976052</v>
      </c>
      <c r="O200" s="330">
        <f t="shared" si="74"/>
        <v>42.934988395664156</v>
      </c>
      <c r="P200" s="334">
        <f t="shared" si="77"/>
        <v>221.01993077151897</v>
      </c>
      <c r="Q200" s="330">
        <f t="shared" si="89"/>
        <v>65930.289922165946</v>
      </c>
      <c r="R200" s="279">
        <f>IF(H200&gt;0, rate1(1,$L$52,$L$51,$L$54,L200,$L$53,$L$50,P200),"")</f>
        <v>2534.457868666967</v>
      </c>
      <c r="S200" s="325">
        <f t="shared" si="90"/>
        <v>0.60588271032369934</v>
      </c>
      <c r="T200" s="325">
        <f t="shared" si="91"/>
        <v>0.40114028148729369</v>
      </c>
      <c r="U200" s="330">
        <f t="shared" si="75"/>
        <v>10.707159174516047</v>
      </c>
      <c r="V200" s="338">
        <f t="shared" si="92"/>
        <v>10.707159174516047</v>
      </c>
      <c r="W200" s="330">
        <f t="shared" si="93"/>
        <v>6.8977821859732558E-3</v>
      </c>
      <c r="X200" s="330">
        <f t="shared" si="94"/>
        <v>65532.180849810669</v>
      </c>
      <c r="Y200" s="330">
        <f t="shared" si="78"/>
        <v>220.607663281237</v>
      </c>
      <c r="Z200" s="110">
        <f>IF(H200&gt;0, rate1(1,$L$52,$L$51,$L$54,U200,$L$53,$L$50,Y200),"")</f>
        <v>2534.2703304315819</v>
      </c>
      <c r="AA200" s="338">
        <f t="shared" si="95"/>
        <v>0.60226875363161869</v>
      </c>
      <c r="AB200" s="338">
        <f t="shared" si="96"/>
        <v>1.7342821940583678E-2</v>
      </c>
      <c r="AC200" s="330">
        <f t="shared" si="97"/>
        <v>0.40114028148729369</v>
      </c>
      <c r="AD200" s="330">
        <f t="shared" si="98"/>
        <v>4.9857869984651519E-2</v>
      </c>
      <c r="AE200" s="330">
        <f t="shared" si="99"/>
        <v>-3.2391977319832636E-3</v>
      </c>
      <c r="AF200" s="330">
        <f t="shared" si="100"/>
        <v>2252.6699185752054</v>
      </c>
      <c r="AG200" s="330">
        <f t="shared" si="101"/>
        <v>2212.0614917190501</v>
      </c>
      <c r="AH200" s="330">
        <f t="shared" si="102"/>
        <v>10.728062732903407</v>
      </c>
      <c r="AI200" s="330">
        <f t="shared" si="103"/>
        <v>158.27459057280717</v>
      </c>
      <c r="AJ200" s="330">
        <f t="shared" si="104"/>
        <v>5.6479257766522508</v>
      </c>
      <c r="AK200" s="339">
        <f t="shared" si="105"/>
        <v>439.24947674859743</v>
      </c>
      <c r="AL200" s="44">
        <f t="shared" si="106"/>
        <v>17.329687798417396</v>
      </c>
      <c r="BA200" s="8"/>
    </row>
    <row r="201" spans="1:53" ht="15" x14ac:dyDescent="0.15">
      <c r="A201" s="118"/>
      <c r="B201" s="330">
        <f t="shared" si="79"/>
        <v>2252.6699185752054</v>
      </c>
      <c r="C201" s="330">
        <f t="shared" si="80"/>
        <v>2212.0614917190501</v>
      </c>
      <c r="D201" s="330">
        <f t="shared" si="81"/>
        <v>10.728062732903407</v>
      </c>
      <c r="E201" s="330">
        <f t="shared" si="76"/>
        <v>193.44842834929807</v>
      </c>
      <c r="F201" s="330">
        <f t="shared" si="82"/>
        <v>192.82727421650824</v>
      </c>
      <c r="G201" s="330">
        <f t="shared" si="83"/>
        <v>67597.763428898004</v>
      </c>
      <c r="H201" s="315">
        <f t="shared" si="72"/>
        <v>0.02</v>
      </c>
      <c r="I201" s="330">
        <f t="shared" si="84"/>
        <v>32.486741484924281</v>
      </c>
      <c r="J201" s="330">
        <f t="shared" si="73"/>
        <v>859</v>
      </c>
      <c r="K201" s="337">
        <f t="shared" si="85"/>
        <v>1</v>
      </c>
      <c r="L201" s="325">
        <f t="shared" si="86"/>
        <v>10.748062732903406</v>
      </c>
      <c r="M201" s="325">
        <f t="shared" si="87"/>
        <v>10.738062732903407</v>
      </c>
      <c r="N201" s="330">
        <f t="shared" si="88"/>
        <v>0.15841832657829968</v>
      </c>
      <c r="O201" s="330">
        <f t="shared" si="74"/>
        <v>42.790874293906455</v>
      </c>
      <c r="P201" s="334">
        <f t="shared" si="77"/>
        <v>221.59492908751395</v>
      </c>
      <c r="Q201" s="330">
        <f t="shared" si="89"/>
        <v>66756.083280189545</v>
      </c>
      <c r="R201" s="279">
        <f>IF(H201&gt;0, rate1(1,$L$52,$L$51,$L$54,L201,$L$53,$L$50,P201),"")</f>
        <v>2534.7182283279276</v>
      </c>
      <c r="S201" s="325">
        <f t="shared" si="90"/>
        <v>0.61547440866718794</v>
      </c>
      <c r="T201" s="325">
        <f t="shared" si="91"/>
        <v>0.41198383189322374</v>
      </c>
      <c r="U201" s="330">
        <f t="shared" si="75"/>
        <v>10.728062732903407</v>
      </c>
      <c r="V201" s="338">
        <f t="shared" si="92"/>
        <v>10.728062732903407</v>
      </c>
      <c r="W201" s="330">
        <f t="shared" si="93"/>
        <v>6.9247415202227103E-3</v>
      </c>
      <c r="X201" s="330">
        <f t="shared" si="94"/>
        <v>66350.853150372379</v>
      </c>
      <c r="Y201" s="330">
        <f t="shared" si="78"/>
        <v>221.18239332084877</v>
      </c>
      <c r="Z201" s="110">
        <f>IF(H201&gt;0, rate1(1,$L$52,$L$51,$L$54,U201,$L$53,$L$50,Y201),"")</f>
        <v>2534.5315735883082</v>
      </c>
      <c r="AA201" s="338">
        <f t="shared" si="95"/>
        <v>0.61178333938198515</v>
      </c>
      <c r="AB201" s="338">
        <f t="shared" si="96"/>
        <v>1.7837311539383671E-2</v>
      </c>
      <c r="AC201" s="330">
        <f t="shared" si="97"/>
        <v>0.41198383189322374</v>
      </c>
      <c r="AD201" s="330">
        <f t="shared" si="98"/>
        <v>4.8545594394062329E-2</v>
      </c>
      <c r="AE201" s="330">
        <f t="shared" si="99"/>
        <v>-3.2277374855690334E-3</v>
      </c>
      <c r="AF201" s="330">
        <f t="shared" si="100"/>
        <v>2252.4163530698906</v>
      </c>
      <c r="AG201" s="330">
        <f t="shared" si="101"/>
        <v>2211.6495078871567</v>
      </c>
      <c r="AH201" s="330">
        <f t="shared" si="102"/>
        <v>10.748968091629045</v>
      </c>
      <c r="AI201" s="330">
        <f t="shared" si="103"/>
        <v>162.53634320726698</v>
      </c>
      <c r="AJ201" s="330">
        <f t="shared" si="104"/>
        <v>5.6930747608764918</v>
      </c>
      <c r="AK201" s="339">
        <f t="shared" si="105"/>
        <v>449.81827726338003</v>
      </c>
      <c r="AL201" s="44">
        <f t="shared" si="106"/>
        <v>17.465645671719436</v>
      </c>
      <c r="BA201" s="8"/>
    </row>
    <row r="202" spans="1:53" ht="15" x14ac:dyDescent="0.15">
      <c r="A202" s="118"/>
      <c r="B202" s="330">
        <f t="shared" si="79"/>
        <v>2252.4163530698906</v>
      </c>
      <c r="C202" s="330">
        <f t="shared" si="80"/>
        <v>2211.6495078871567</v>
      </c>
      <c r="D202" s="330">
        <f t="shared" si="81"/>
        <v>10.748968091629045</v>
      </c>
      <c r="E202" s="330">
        <f t="shared" si="76"/>
        <v>194.71501762332591</v>
      </c>
      <c r="F202" s="330">
        <f t="shared" si="82"/>
        <v>194.081722986312</v>
      </c>
      <c r="G202" s="330">
        <f t="shared" si="83"/>
        <v>68435.304066438868</v>
      </c>
      <c r="H202" s="315">
        <f t="shared" si="72"/>
        <v>0.02</v>
      </c>
      <c r="I202" s="330">
        <f t="shared" si="84"/>
        <v>32.613476146187168</v>
      </c>
      <c r="J202" s="330">
        <f t="shared" si="73"/>
        <v>859</v>
      </c>
      <c r="K202" s="337">
        <f t="shared" si="85"/>
        <v>1</v>
      </c>
      <c r="L202" s="325">
        <f t="shared" si="86"/>
        <v>10.768968091629045</v>
      </c>
      <c r="M202" s="325">
        <f t="shared" si="87"/>
        <v>10.758968091629045</v>
      </c>
      <c r="N202" s="330">
        <f t="shared" si="88"/>
        <v>0.15874041295802499</v>
      </c>
      <c r="O202" s="330">
        <f t="shared" si="74"/>
        <v>42.640742243425365</v>
      </c>
      <c r="P202" s="334">
        <f t="shared" si="77"/>
        <v>222.17035078100187</v>
      </c>
      <c r="Q202" s="330">
        <f t="shared" si="89"/>
        <v>67597.056576319796</v>
      </c>
      <c r="R202" s="279">
        <f>IF(H202&gt;0, rate1(1,$L$52,$L$51,$L$54,L202,$L$53,$L$50,P202),"")</f>
        <v>2534.977385960618</v>
      </c>
      <c r="S202" s="325">
        <f t="shared" si="90"/>
        <v>0.62535833167116817</v>
      </c>
      <c r="T202" s="325">
        <f t="shared" si="91"/>
        <v>0.42371264698377004</v>
      </c>
      <c r="U202" s="330">
        <f t="shared" si="75"/>
        <v>10.748968091629045</v>
      </c>
      <c r="V202" s="338">
        <f t="shared" si="92"/>
        <v>10.748968091629045</v>
      </c>
      <c r="W202" s="330">
        <f t="shared" si="93"/>
        <v>6.9517557645184525E-3</v>
      </c>
      <c r="X202" s="330">
        <f t="shared" si="94"/>
        <v>67184.325553772855</v>
      </c>
      <c r="Y202" s="330">
        <f t="shared" si="78"/>
        <v>221.75754706232294</v>
      </c>
      <c r="Z202" s="110">
        <f>IF(H202&gt;0, rate1(1,$L$52,$L$51,$L$54,U202,$L$53,$L$50,Y202),"")</f>
        <v>2534.7916088374777</v>
      </c>
      <c r="AA202" s="338">
        <f t="shared" si="95"/>
        <v>0.62158560053522716</v>
      </c>
      <c r="AB202" s="338">
        <f t="shared" si="96"/>
        <v>1.8370748508383865E-2</v>
      </c>
      <c r="AC202" s="330">
        <f t="shared" si="97"/>
        <v>0.42371264698377004</v>
      </c>
      <c r="AD202" s="330">
        <f t="shared" si="98"/>
        <v>4.7201800895893681E-2</v>
      </c>
      <c r="AE202" s="330">
        <f t="shared" si="99"/>
        <v>-3.2159845880275414E-3</v>
      </c>
      <c r="AF202" s="330">
        <f t="shared" si="100"/>
        <v>2252.151380835865</v>
      </c>
      <c r="AG202" s="330">
        <f t="shared" si="101"/>
        <v>2211.2257952401728</v>
      </c>
      <c r="AH202" s="330">
        <f t="shared" si="102"/>
        <v>10.769875250777568</v>
      </c>
      <c r="AI202" s="330">
        <f t="shared" si="103"/>
        <v>167.14651946419872</v>
      </c>
      <c r="AJ202" s="330">
        <f t="shared" si="104"/>
        <v>5.7395043496165465</v>
      </c>
      <c r="AK202" s="339">
        <f t="shared" si="105"/>
        <v>460.80537054010301</v>
      </c>
      <c r="AL202" s="44">
        <f t="shared" si="106"/>
        <v>17.605264390534479</v>
      </c>
      <c r="BA202" s="8"/>
    </row>
    <row r="203" spans="1:53" ht="15" x14ac:dyDescent="0.15">
      <c r="A203" s="118"/>
      <c r="B203" s="330">
        <f t="shared" si="79"/>
        <v>2252.151380835865</v>
      </c>
      <c r="C203" s="330">
        <f t="shared" si="80"/>
        <v>2211.2257952401728</v>
      </c>
      <c r="D203" s="330">
        <f t="shared" si="81"/>
        <v>10.769875250777568</v>
      </c>
      <c r="E203" s="330">
        <f t="shared" si="76"/>
        <v>196.00779281636113</v>
      </c>
      <c r="F203" s="330">
        <f t="shared" si="82"/>
        <v>195.3614052198435</v>
      </c>
      <c r="G203" s="330">
        <f t="shared" si="83"/>
        <v>69288.5283923565</v>
      </c>
      <c r="H203" s="315">
        <f t="shared" si="72"/>
        <v>0.02</v>
      </c>
      <c r="I203" s="330">
        <f t="shared" si="84"/>
        <v>32.740468476553723</v>
      </c>
      <c r="J203" s="330">
        <f t="shared" si="73"/>
        <v>859</v>
      </c>
      <c r="K203" s="337">
        <f t="shared" si="85"/>
        <v>1</v>
      </c>
      <c r="L203" s="325">
        <f t="shared" si="86"/>
        <v>10.789875250777568</v>
      </c>
      <c r="M203" s="325">
        <f t="shared" si="87"/>
        <v>10.779875250777568</v>
      </c>
      <c r="N203" s="330">
        <f t="shared" si="88"/>
        <v>0.15906257967378679</v>
      </c>
      <c r="O203" s="330">
        <f t="shared" si="74"/>
        <v>42.484110870678464</v>
      </c>
      <c r="P203" s="334">
        <f t="shared" si="77"/>
        <v>222.74619546708877</v>
      </c>
      <c r="Q203" s="330">
        <f t="shared" si="89"/>
        <v>68454.066731357743</v>
      </c>
      <c r="R203" s="279">
        <f>IF(H203&gt;0, rate1(1,$L$52,$L$51,$L$54,L203,$L$53,$L$50,P203),"")</f>
        <v>2535.2353494891963</v>
      </c>
      <c r="S203" s="325">
        <f t="shared" si="90"/>
        <v>0.63555690083245986</v>
      </c>
      <c r="T203" s="325">
        <f t="shared" si="91"/>
        <v>0.4364538114101133</v>
      </c>
      <c r="U203" s="330">
        <f t="shared" si="75"/>
        <v>10.769875250777568</v>
      </c>
      <c r="V203" s="338">
        <f t="shared" si="92"/>
        <v>10.769875250777568</v>
      </c>
      <c r="W203" s="330">
        <f t="shared" si="93"/>
        <v>6.9788249325171137E-3</v>
      </c>
      <c r="X203" s="330">
        <f t="shared" si="94"/>
        <v>68033.407222035486</v>
      </c>
      <c r="Y203" s="330">
        <f t="shared" si="78"/>
        <v>222.33312411973063</v>
      </c>
      <c r="Z203" s="110">
        <f>IF(H203&gt;0, rate1(1,$L$52,$L$51,$L$54,U203,$L$53,$L$50,Y203),"")</f>
        <v>2535.0504441539506</v>
      </c>
      <c r="AA203" s="338">
        <f t="shared" si="95"/>
        <v>0.63169738995418434</v>
      </c>
      <c r="AB203" s="338">
        <f t="shared" si="96"/>
        <v>1.8948616551071877E-2</v>
      </c>
      <c r="AC203" s="330">
        <f t="shared" si="97"/>
        <v>0.4364538114101133</v>
      </c>
      <c r="AD203" s="330">
        <f t="shared" si="98"/>
        <v>4.5823863779269475E-2</v>
      </c>
      <c r="AE203" s="330">
        <f t="shared" si="99"/>
        <v>-3.2038847903860667E-3</v>
      </c>
      <c r="AF203" s="330">
        <f t="shared" si="100"/>
        <v>2251.8739896041288</v>
      </c>
      <c r="AG203" s="330">
        <f t="shared" si="101"/>
        <v>2210.7893414287628</v>
      </c>
      <c r="AH203" s="330">
        <f t="shared" si="102"/>
        <v>10.790784210434055</v>
      </c>
      <c r="AI203" s="330">
        <f t="shared" si="103"/>
        <v>172.15514587158577</v>
      </c>
      <c r="AJ203" s="330">
        <f t="shared" si="104"/>
        <v>5.7873252234697645</v>
      </c>
      <c r="AK203" s="339">
        <f t="shared" si="105"/>
        <v>472.24409342328238</v>
      </c>
      <c r="AL203" s="44">
        <f t="shared" si="106"/>
        <v>17.748843250754227</v>
      </c>
      <c r="BA203" s="8"/>
    </row>
    <row r="204" spans="1:53" ht="15" x14ac:dyDescent="0.15">
      <c r="A204" s="118"/>
      <c r="B204" s="330">
        <f t="shared" si="79"/>
        <v>2251.8739896041288</v>
      </c>
      <c r="C204" s="330">
        <f t="shared" si="80"/>
        <v>2210.7893414287628</v>
      </c>
      <c r="D204" s="330">
        <f t="shared" si="81"/>
        <v>10.790784210434055</v>
      </c>
      <c r="E204" s="330">
        <f t="shared" si="76"/>
        <v>197.32893196258522</v>
      </c>
      <c r="F204" s="330">
        <f t="shared" si="82"/>
        <v>196.66836238947317</v>
      </c>
      <c r="G204" s="330">
        <f t="shared" si="83"/>
        <v>70158.35518011832</v>
      </c>
      <c r="H204" s="315">
        <f t="shared" si="72"/>
        <v>0.02</v>
      </c>
      <c r="I204" s="330">
        <f t="shared" si="84"/>
        <v>32.867718540292849</v>
      </c>
      <c r="J204" s="330">
        <f t="shared" si="73"/>
        <v>859</v>
      </c>
      <c r="K204" s="337">
        <f t="shared" si="85"/>
        <v>1</v>
      </c>
      <c r="L204" s="325">
        <f t="shared" si="86"/>
        <v>10.810784210434054</v>
      </c>
      <c r="M204" s="325">
        <f t="shared" si="87"/>
        <v>10.800784210434054</v>
      </c>
      <c r="N204" s="330">
        <f t="shared" si="88"/>
        <v>0.15938482674056331</v>
      </c>
      <c r="O204" s="330">
        <f t="shared" si="74"/>
        <v>42.320433383459815</v>
      </c>
      <c r="P204" s="334">
        <f t="shared" si="77"/>
        <v>223.32246276222165</v>
      </c>
      <c r="Q204" s="330">
        <f t="shared" si="89"/>
        <v>69328.084799066215</v>
      </c>
      <c r="R204" s="279">
        <f>IF(H204&gt;0, rate1(1,$L$52,$L$51,$L$54,L204,$L$53,$L$50,P204),"")</f>
        <v>2535.4921267698883</v>
      </c>
      <c r="S204" s="325">
        <f t="shared" si="90"/>
        <v>0.64609566946136698</v>
      </c>
      <c r="T204" s="325">
        <f t="shared" si="91"/>
        <v>0.4503613349347374</v>
      </c>
      <c r="U204" s="330">
        <f t="shared" si="75"/>
        <v>10.790784210434055</v>
      </c>
      <c r="V204" s="338">
        <f t="shared" si="92"/>
        <v>10.790784210434055</v>
      </c>
      <c r="W204" s="330">
        <f t="shared" si="93"/>
        <v>7.0059490378895362E-3</v>
      </c>
      <c r="X204" s="330">
        <f t="shared" si="94"/>
        <v>68899.01210315802</v>
      </c>
      <c r="Y204" s="330">
        <f t="shared" si="78"/>
        <v>222.90912410848881</v>
      </c>
      <c r="Z204" s="110">
        <f>IF(H204&gt;0, rate1(1,$L$52,$L$51,$L$54,U204,$L$53,$L$50,Y204),"")</f>
        <v>2535.3080874441193</v>
      </c>
      <c r="AA204" s="338">
        <f t="shared" si="95"/>
        <v>0.64214358252612636</v>
      </c>
      <c r="AB204" s="338">
        <f t="shared" si="96"/>
        <v>1.9577541985539567E-2</v>
      </c>
      <c r="AC204" s="330">
        <f t="shared" si="97"/>
        <v>0.4503613349347374</v>
      </c>
      <c r="AD204" s="330">
        <f t="shared" si="98"/>
        <v>4.4408785676279768E-2</v>
      </c>
      <c r="AE204" s="330">
        <f t="shared" si="99"/>
        <v>-3.1913710739429205E-3</v>
      </c>
      <c r="AF204" s="330">
        <f t="shared" si="100"/>
        <v>2251.5830130959348</v>
      </c>
      <c r="AG204" s="330">
        <f t="shared" si="101"/>
        <v>2210.338980093828</v>
      </c>
      <c r="AH204" s="330">
        <f t="shared" si="102"/>
        <v>10.811694970683993</v>
      </c>
      <c r="AI204" s="330">
        <f t="shared" si="103"/>
        <v>177.62284890565959</v>
      </c>
      <c r="AJ204" s="330">
        <f t="shared" si="104"/>
        <v>5.8366649037213367</v>
      </c>
      <c r="AK204" s="339">
        <f t="shared" si="105"/>
        <v>484.17247013589605</v>
      </c>
      <c r="AL204" s="44">
        <f t="shared" si="106"/>
        <v>17.896724521057919</v>
      </c>
      <c r="BA204" s="8"/>
    </row>
    <row r="205" spans="1:53" ht="15" x14ac:dyDescent="0.15">
      <c r="A205" s="118"/>
      <c r="B205" s="330">
        <f t="shared" si="79"/>
        <v>2251.5830130959348</v>
      </c>
      <c r="C205" s="330">
        <f t="shared" si="80"/>
        <v>2210.338980093828</v>
      </c>
      <c r="D205" s="330">
        <f t="shared" si="81"/>
        <v>10.811694970683993</v>
      </c>
      <c r="E205" s="330">
        <f t="shared" si="76"/>
        <v>198.68094404807593</v>
      </c>
      <c r="F205" s="330">
        <f t="shared" si="82"/>
        <v>198.00493800533059</v>
      </c>
      <c r="G205" s="330">
        <f t="shared" si="83"/>
        <v>71045.829842356994</v>
      </c>
      <c r="H205" s="315">
        <f t="shared" si="72"/>
        <v>0.02</v>
      </c>
      <c r="I205" s="330">
        <f t="shared" si="84"/>
        <v>32.995226401685436</v>
      </c>
      <c r="J205" s="330">
        <f t="shared" si="73"/>
        <v>859</v>
      </c>
      <c r="K205" s="337">
        <f t="shared" si="85"/>
        <v>1</v>
      </c>
      <c r="L205" s="325">
        <f t="shared" si="86"/>
        <v>10.831694970683992</v>
      </c>
      <c r="M205" s="325">
        <f t="shared" si="87"/>
        <v>10.821694970683993</v>
      </c>
      <c r="N205" s="330">
        <f t="shared" si="88"/>
        <v>0.15970715417317649</v>
      </c>
      <c r="O205" s="330">
        <f t="shared" si="74"/>
        <v>42.14908448739903</v>
      </c>
      <c r="P205" s="334">
        <f t="shared" si="77"/>
        <v>223.89915228417976</v>
      </c>
      <c r="Q205" s="330">
        <f t="shared" si="89"/>
        <v>70220.219641275413</v>
      </c>
      <c r="R205" s="279">
        <f>IF(H205&gt;0, rate1(1,$L$52,$L$51,$L$54,L205,$L$53,$L$50,P205),"")</f>
        <v>2535.7477255917038</v>
      </c>
      <c r="S205" s="325">
        <f t="shared" si="90"/>
        <v>0.65700396890487722</v>
      </c>
      <c r="T205" s="325">
        <f t="shared" si="91"/>
        <v>0.46562391309095075</v>
      </c>
      <c r="U205" s="330">
        <f t="shared" si="75"/>
        <v>10.811694970683993</v>
      </c>
      <c r="V205" s="338">
        <f t="shared" si="92"/>
        <v>10.811694970683993</v>
      </c>
      <c r="W205" s="330">
        <f t="shared" si="93"/>
        <v>7.0331280944060381E-3</v>
      </c>
      <c r="X205" s="330">
        <f t="shared" si="94"/>
        <v>69782.180099056975</v>
      </c>
      <c r="Y205" s="330">
        <f t="shared" si="78"/>
        <v>223.48554664535223</v>
      </c>
      <c r="Z205" s="110">
        <f>IF(H205&gt;0, rate1(1,$L$52,$L$51,$L$54,U205,$L$53,$L$50,Y205),"")</f>
        <v>2535.5645465466268</v>
      </c>
      <c r="AA205" s="338">
        <f t="shared" si="95"/>
        <v>0.65295269220147711</v>
      </c>
      <c r="AB205" s="338">
        <f t="shared" si="96"/>
        <v>2.0265617788595831E-2</v>
      </c>
      <c r="AC205" s="330">
        <f t="shared" si="97"/>
        <v>0.46562391309095075</v>
      </c>
      <c r="AD205" s="330">
        <f t="shared" si="98"/>
        <v>4.2953120399753568E-2</v>
      </c>
      <c r="AE205" s="330">
        <f t="shared" si="99"/>
        <v>-3.1783596507994776E-3</v>
      </c>
      <c r="AF205" s="330">
        <f t="shared" si="100"/>
        <v>2251.2770963370172</v>
      </c>
      <c r="AG205" s="330">
        <f t="shared" si="101"/>
        <v>2209.8733561807371</v>
      </c>
      <c r="AH205" s="330">
        <f t="shared" si="102"/>
        <v>10.832607531613217</v>
      </c>
      <c r="AI205" s="330">
        <f t="shared" si="103"/>
        <v>183.62391037235369</v>
      </c>
      <c r="AJ205" s="330">
        <f t="shared" si="104"/>
        <v>5.8876715454914352</v>
      </c>
      <c r="AK205" s="339">
        <f t="shared" si="105"/>
        <v>496.63419705752381</v>
      </c>
      <c r="AL205" s="44">
        <f t="shared" si="106"/>
        <v>18.049302548267882</v>
      </c>
      <c r="BA205" s="8"/>
    </row>
    <row r="206" spans="1:53" ht="15" x14ac:dyDescent="0.15">
      <c r="A206" s="118"/>
      <c r="B206" s="330">
        <f t="shared" si="79"/>
        <v>2251.2770963370172</v>
      </c>
      <c r="C206" s="330">
        <f t="shared" si="80"/>
        <v>2209.8733561807371</v>
      </c>
      <c r="D206" s="330">
        <f t="shared" si="81"/>
        <v>10.832607531613217</v>
      </c>
      <c r="E206" s="330">
        <f t="shared" si="76"/>
        <v>198.68094404807593</v>
      </c>
      <c r="F206" s="330">
        <f t="shared" si="82"/>
        <v>198.68094404807593</v>
      </c>
      <c r="G206" s="330">
        <f t="shared" si="83"/>
        <v>71702.090606458005</v>
      </c>
      <c r="H206" s="315">
        <f t="shared" si="72"/>
        <v>0.02</v>
      </c>
      <c r="I206" s="330">
        <f t="shared" si="84"/>
        <v>33.122992125024034</v>
      </c>
      <c r="J206" s="330">
        <f t="shared" si="73"/>
        <v>859</v>
      </c>
      <c r="K206" s="337">
        <f t="shared" si="85"/>
        <v>1</v>
      </c>
      <c r="L206" s="325">
        <f t="shared" si="86"/>
        <v>10.852607531613216</v>
      </c>
      <c r="M206" s="325">
        <f t="shared" si="87"/>
        <v>10.842607531613217</v>
      </c>
      <c r="N206" s="330">
        <f t="shared" si="88"/>
        <v>0.16002956198657614</v>
      </c>
      <c r="O206" s="330">
        <f t="shared" si="74"/>
        <v>41.969343753899217</v>
      </c>
      <c r="P206" s="334">
        <f t="shared" si="77"/>
        <v>224.47626365206617</v>
      </c>
      <c r="Q206" s="330">
        <f t="shared" si="89"/>
        <v>70633.091066018766</v>
      </c>
      <c r="R206" s="279">
        <f>IF(H206&gt;0, rate1(1,$L$52,$L$51,$L$54,L206,$L$53,$L$50,P206),"")</f>
        <v>2536.0021536771433</v>
      </c>
      <c r="S206" s="325">
        <f t="shared" si="90"/>
        <v>0.66363061945811341</v>
      </c>
      <c r="T206" s="325">
        <f t="shared" si="91"/>
        <v>0.47575543805078407</v>
      </c>
      <c r="U206" s="330">
        <f t="shared" si="75"/>
        <v>10.832607531613217</v>
      </c>
      <c r="V206" s="338">
        <f t="shared" si="92"/>
        <v>10.832607531613217</v>
      </c>
      <c r="W206" s="330">
        <f t="shared" si="93"/>
        <v>7.0603621156806184E-3</v>
      </c>
      <c r="X206" s="330">
        <f t="shared" si="94"/>
        <v>70435.464688205815</v>
      </c>
      <c r="Y206" s="330">
        <f t="shared" si="78"/>
        <v>224.06239134840433</v>
      </c>
      <c r="Z206" s="110">
        <f>IF(H206&gt;0, rate1(1,$L$52,$L$51,$L$54,U206,$L$53,$L$50,Y206),"")</f>
        <v>2535.8198292330858</v>
      </c>
      <c r="AA206" s="338">
        <f t="shared" si="95"/>
        <v>0.66182140934227363</v>
      </c>
      <c r="AB206" s="338">
        <f t="shared" si="96"/>
        <v>2.087761410900927E-2</v>
      </c>
      <c r="AC206" s="330">
        <f t="shared" si="97"/>
        <v>0.47575543805078407</v>
      </c>
      <c r="AD206" s="330">
        <f t="shared" si="98"/>
        <v>4.2038405450375786E-2</v>
      </c>
      <c r="AE206" s="330">
        <f t="shared" si="99"/>
        <v>-1.9433503576818131E-3</v>
      </c>
      <c r="AF206" s="330">
        <f t="shared" si="100"/>
        <v>2250.9613704609528</v>
      </c>
      <c r="AG206" s="330">
        <f t="shared" si="101"/>
        <v>2209.3976007426863</v>
      </c>
      <c r="AH206" s="330">
        <f t="shared" si="102"/>
        <v>10.853521893307963</v>
      </c>
      <c r="AI206" s="330">
        <f t="shared" si="103"/>
        <v>187.60056546519485</v>
      </c>
      <c r="AJ206" s="330">
        <f t="shared" si="104"/>
        <v>5.9397828136762119</v>
      </c>
      <c r="AK206" s="339">
        <f t="shared" si="105"/>
        <v>509.67991014882625</v>
      </c>
      <c r="AL206" s="44">
        <f t="shared" si="106"/>
        <v>18.207035487277732</v>
      </c>
      <c r="BA206" s="8"/>
    </row>
    <row r="207" spans="1:53" ht="15" x14ac:dyDescent="0.15">
      <c r="A207" s="118"/>
      <c r="B207" s="330">
        <f t="shared" si="79"/>
        <v>2250.9613704609528</v>
      </c>
      <c r="C207" s="330">
        <f t="shared" si="80"/>
        <v>2209.3976007426863</v>
      </c>
      <c r="D207" s="330">
        <f t="shared" si="81"/>
        <v>10.853521893307963</v>
      </c>
      <c r="E207" s="330">
        <f t="shared" si="76"/>
        <v>198.68094404807593</v>
      </c>
      <c r="F207" s="330">
        <f t="shared" si="82"/>
        <v>198.68094404807593</v>
      </c>
      <c r="G207" s="330">
        <f t="shared" si="83"/>
        <v>72117.428033833305</v>
      </c>
      <c r="H207" s="315">
        <f t="shared" si="72"/>
        <v>0.02</v>
      </c>
      <c r="I207" s="330">
        <f t="shared" si="84"/>
        <v>33.251015774613187</v>
      </c>
      <c r="J207" s="330">
        <f t="shared" si="73"/>
        <v>859</v>
      </c>
      <c r="K207" s="337">
        <f t="shared" si="85"/>
        <v>1</v>
      </c>
      <c r="L207" s="325">
        <f t="shared" si="86"/>
        <v>10.873521893307963</v>
      </c>
      <c r="M207" s="325">
        <f t="shared" si="87"/>
        <v>10.863521893307963</v>
      </c>
      <c r="N207" s="330">
        <f t="shared" si="88"/>
        <v>0.16035205019571208</v>
      </c>
      <c r="O207" s="330">
        <f t="shared" si="74"/>
        <v>41.780374194194842</v>
      </c>
      <c r="P207" s="334">
        <f t="shared" si="77"/>
        <v>225.05379648630267</v>
      </c>
      <c r="Q207" s="330">
        <f t="shared" si="89"/>
        <v>71047.593967279288</v>
      </c>
      <c r="R207" s="279">
        <f>IF(H207&gt;0, rate1(1,$L$52,$L$51,$L$54,L207,$L$53,$L$50,P207),"")</f>
        <v>2536.2554186828984</v>
      </c>
      <c r="S207" s="325">
        <f t="shared" si="90"/>
        <v>0.67047727395909984</v>
      </c>
      <c r="T207" s="325">
        <f t="shared" si="91"/>
        <v>0.4866190933848043</v>
      </c>
      <c r="U207" s="330">
        <f t="shared" si="75"/>
        <v>10.853521893307963</v>
      </c>
      <c r="V207" s="338">
        <f t="shared" si="92"/>
        <v>10.853521893307963</v>
      </c>
      <c r="W207" s="330">
        <f t="shared" si="93"/>
        <v>7.087651115512017E-3</v>
      </c>
      <c r="X207" s="330">
        <f t="shared" si="94"/>
        <v>70849.204096715141</v>
      </c>
      <c r="Y207" s="330">
        <f t="shared" si="78"/>
        <v>224.63965783705271</v>
      </c>
      <c r="Z207" s="110">
        <f>IF(H207&gt;0, rate1(1,$L$52,$L$51,$L$54,U207,$L$53,$L$50,Y207),"")</f>
        <v>2536.0739432087798</v>
      </c>
      <c r="AA207" s="338">
        <f t="shared" si="95"/>
        <v>0.66865290939875732</v>
      </c>
      <c r="AB207" s="338">
        <f t="shared" si="96"/>
        <v>2.1390413003630687E-2</v>
      </c>
      <c r="AC207" s="330">
        <f t="shared" si="97"/>
        <v>0.4866190933848043</v>
      </c>
      <c r="AD207" s="330">
        <f t="shared" si="98"/>
        <v>4.109990806337839E-2</v>
      </c>
      <c r="AE207" s="330">
        <f t="shared" si="99"/>
        <v>-1.9503786859309865E-3</v>
      </c>
      <c r="AF207" s="330">
        <f t="shared" si="100"/>
        <v>2250.6351034177637</v>
      </c>
      <c r="AG207" s="330">
        <f t="shared" si="101"/>
        <v>2208.9109816493014</v>
      </c>
      <c r="AH207" s="330">
        <f t="shared" si="102"/>
        <v>10.874438055854924</v>
      </c>
      <c r="AI207" s="330">
        <f t="shared" si="103"/>
        <v>191.86517643302275</v>
      </c>
      <c r="AJ207" s="330">
        <f t="shared" si="104"/>
        <v>5.9930786960187179</v>
      </c>
      <c r="AK207" s="339">
        <f t="shared" si="105"/>
        <v>523.13126289163438</v>
      </c>
      <c r="AL207" s="44">
        <f t="shared" si="106"/>
        <v>18.368184373012333</v>
      </c>
      <c r="BA207" s="8"/>
    </row>
    <row r="208" spans="1:53" ht="15" x14ac:dyDescent="0.15">
      <c r="A208" s="118"/>
      <c r="B208" s="330">
        <f t="shared" si="79"/>
        <v>2250.6351034177637</v>
      </c>
      <c r="C208" s="330">
        <f t="shared" si="80"/>
        <v>2208.9109816493014</v>
      </c>
      <c r="D208" s="330">
        <f t="shared" si="81"/>
        <v>10.874438055854924</v>
      </c>
      <c r="E208" s="330">
        <f t="shared" si="76"/>
        <v>198.68094404807593</v>
      </c>
      <c r="F208" s="330">
        <f t="shared" si="82"/>
        <v>198.68094404807593</v>
      </c>
      <c r="G208" s="330">
        <f t="shared" si="83"/>
        <v>72534.402247347447</v>
      </c>
      <c r="H208" s="315">
        <f t="shared" si="72"/>
        <v>0.02</v>
      </c>
      <c r="I208" s="330">
        <f t="shared" si="84"/>
        <v>33.37929741476983</v>
      </c>
      <c r="J208" s="330">
        <f t="shared" si="73"/>
        <v>859</v>
      </c>
      <c r="K208" s="337">
        <f t="shared" si="85"/>
        <v>1</v>
      </c>
      <c r="L208" s="325">
        <f t="shared" si="86"/>
        <v>10.894438055854923</v>
      </c>
      <c r="M208" s="325">
        <f t="shared" si="87"/>
        <v>10.884438055854924</v>
      </c>
      <c r="N208" s="330">
        <f t="shared" si="88"/>
        <v>0.16067461881544887</v>
      </c>
      <c r="O208" s="330">
        <f t="shared" si="74"/>
        <v>41.585345389632955</v>
      </c>
      <c r="P208" s="334">
        <f t="shared" si="77"/>
        <v>225.63175040862464</v>
      </c>
      <c r="Q208" s="330">
        <f t="shared" si="89"/>
        <v>71463.731837955915</v>
      </c>
      <c r="R208" s="279">
        <f>IF(H208&gt;0, rate1(1,$L$52,$L$51,$L$54,L208,$L$53,$L$50,P208),"")</f>
        <v>2536.5075282005432</v>
      </c>
      <c r="S208" s="325">
        <f t="shared" si="90"/>
        <v>0.67749988030513231</v>
      </c>
      <c r="T208" s="325">
        <f t="shared" si="91"/>
        <v>0.49821568738476923</v>
      </c>
      <c r="U208" s="330">
        <f t="shared" si="75"/>
        <v>10.874438055854924</v>
      </c>
      <c r="V208" s="338">
        <f t="shared" si="92"/>
        <v>10.874438055854924</v>
      </c>
      <c r="W208" s="330">
        <f t="shared" si="93"/>
        <v>7.1149951075000217E-3</v>
      </c>
      <c r="X208" s="330">
        <f t="shared" si="94"/>
        <v>71264.576936744867</v>
      </c>
      <c r="Y208" s="330">
        <f t="shared" si="78"/>
        <v>225.21734573202332</v>
      </c>
      <c r="Z208" s="110">
        <f>IF(H208&gt;0, rate1(1,$L$52,$L$51,$L$54,U208,$L$53,$L$50,Y208),"")</f>
        <v>2536.326896113364</v>
      </c>
      <c r="AA208" s="338">
        <f t="shared" si="95"/>
        <v>0.67565994149955078</v>
      </c>
      <c r="AB208" s="338">
        <f t="shared" si="96"/>
        <v>2.1936837344099347E-2</v>
      </c>
      <c r="AC208" s="330">
        <f t="shared" si="97"/>
        <v>0.49821568738476923</v>
      </c>
      <c r="AD208" s="330">
        <f t="shared" si="98"/>
        <v>4.0143256237040383E-2</v>
      </c>
      <c r="AE208" s="330">
        <f t="shared" si="99"/>
        <v>-1.9427661269039607E-3</v>
      </c>
      <c r="AF208" s="330">
        <f t="shared" si="100"/>
        <v>2250.2975623491943</v>
      </c>
      <c r="AG208" s="330">
        <f t="shared" si="101"/>
        <v>2208.4127659619166</v>
      </c>
      <c r="AH208" s="330">
        <f t="shared" si="102"/>
        <v>10.895356019341067</v>
      </c>
      <c r="AI208" s="330">
        <f t="shared" si="103"/>
        <v>196.41798096227805</v>
      </c>
      <c r="AJ208" s="330">
        <f t="shared" si="104"/>
        <v>6.0476392462860176</v>
      </c>
      <c r="AK208" s="339">
        <f t="shared" si="105"/>
        <v>536.96808594524168</v>
      </c>
      <c r="AL208" s="44">
        <f t="shared" si="106"/>
        <v>18.5329965595683</v>
      </c>
      <c r="BA208" s="8"/>
    </row>
    <row r="209" spans="1:53" ht="15" x14ac:dyDescent="0.15">
      <c r="A209" s="118"/>
      <c r="B209" s="330">
        <f t="shared" ref="B209:B272" si="107">IF(H209&gt;0, AF208,"")</f>
        <v>2250.2975623491943</v>
      </c>
      <c r="C209" s="330">
        <f t="shared" ref="C209:C272" si="108">IF(H209&gt;0, AG208,"")</f>
        <v>2208.4127659619166</v>
      </c>
      <c r="D209" s="330">
        <f t="shared" ref="D209:D272" si="109">IF(H209&gt;0, AH208,"")</f>
        <v>10.895356019341067</v>
      </c>
      <c r="E209" s="330">
        <f t="shared" si="76"/>
        <v>198.68094404807593</v>
      </c>
      <c r="F209" s="330">
        <f t="shared" ref="F209:F272" si="110">IF(H209&gt;0, (E209+E208)/2,"")</f>
        <v>198.68094404807593</v>
      </c>
      <c r="G209" s="330">
        <f t="shared" ref="G209:G272" si="111">IF(H209&gt;0, F209*$S$53*$C$55*(B209-C209+N209)^1.5,"")</f>
        <v>72953.016742537176</v>
      </c>
      <c r="H209" s="315">
        <f t="shared" ref="H209:H272" si="112">dv(S208)</f>
        <v>0.02</v>
      </c>
      <c r="I209" s="330">
        <f t="shared" ref="I209:I272" si="113">IF(H209&gt;0, (B209-C209)*B$19,"")</f>
        <v>33.507837109822141</v>
      </c>
      <c r="J209" s="330">
        <f t="shared" si="73"/>
        <v>859</v>
      </c>
      <c r="K209" s="337">
        <f t="shared" ref="K209:K272" si="114">IF(H209&gt;0, IF((1-S208-0.015)&gt;0,1,-1),"")</f>
        <v>1</v>
      </c>
      <c r="L209" s="325">
        <f t="shared" ref="L209:L272" si="115">IF(H209&gt;0, D209+K209*H209,"")</f>
        <v>10.915356019341067</v>
      </c>
      <c r="M209" s="325">
        <f t="shared" ref="M209:M272" si="116">IF(H209&gt;0, (D209+L209)/2,"")</f>
        <v>10.905356019341067</v>
      </c>
      <c r="N209" s="330">
        <f t="shared" ref="N209:N272" si="117">IF(H209&gt;0, 2*($P$53*M209/$S$52/$S$51)^2-(B209-C209)*2,"")</f>
        <v>0.16099726786080737</v>
      </c>
      <c r="O209" s="330">
        <f t="shared" si="74"/>
        <v>41.383805141509157</v>
      </c>
      <c r="P209" s="334">
        <f t="shared" si="77"/>
        <v>226.21012504206954</v>
      </c>
      <c r="Q209" s="330">
        <f t="shared" ref="Q209:Q272" si="118">IF(H209&gt;0, M209/$S$54*(B209-C209+N209/2)*E209-J209,"")</f>
        <v>71881.508172605871</v>
      </c>
      <c r="R209" s="279">
        <f>IF(H209&gt;0, rate1(1,$L$52,$L$51,$L$54,L209,$L$53,$L$50,P209),"")</f>
        <v>2536.7584897572124</v>
      </c>
      <c r="S209" s="325">
        <f t="shared" ref="S209:S272" si="119">IF(H209&gt;0, Q209/O209/R209,"")</f>
        <v>0.68471152451580675</v>
      </c>
      <c r="T209" s="325">
        <f t="shared" ref="T209:T272" si="120">IF(H209&gt;0, N209/(1-S209),"")</f>
        <v>0.51063480076003875</v>
      </c>
      <c r="U209" s="330">
        <f t="shared" ref="U209:U272" si="121">L209-K209*H209</f>
        <v>10.895356019341067</v>
      </c>
      <c r="V209" s="338">
        <f t="shared" ref="V209:V272" si="122">IF(H209&gt;0, (D209+U209)/2,"")</f>
        <v>10.895356019341067</v>
      </c>
      <c r="W209" s="330">
        <f t="shared" ref="W209:W272" si="123">IF(H209&gt;0, 2*($P$53*V209/$S$52/$S$51)^2-(B209-C209)*2,"")</f>
        <v>7.1423941054433726E-3</v>
      </c>
      <c r="X209" s="330">
        <f t="shared" ref="X209:X272" si="124">IF(H209&gt;0, V209/$S$54*(B209-C209+W209/2)*F209-J209,"")</f>
        <v>71681.586702468732</v>
      </c>
      <c r="Y209" s="330">
        <f t="shared" si="78"/>
        <v>225.79545465534949</v>
      </c>
      <c r="Z209" s="110">
        <f>IF(H209&gt;0, rate1(1,$L$52,$L$51,$L$54,U209,$L$53,$L$50,Y209),"")</f>
        <v>2536.5786955215526</v>
      </c>
      <c r="AA209" s="338">
        <f t="shared" ref="AA209:AA272" si="125">IF(H209&gt;0, X209/O209/Z209,"")</f>
        <v>0.68285555860497038</v>
      </c>
      <c r="AB209" s="338">
        <f t="shared" ref="AB209:AB272" si="126">IF(H209&gt;0, W209/(1-AA209),"")</f>
        <v>2.2520949993718887E-2</v>
      </c>
      <c r="AC209" s="330">
        <f t="shared" ref="AC209:AC272" si="127">IF(H209&gt;0, delta_z(N209,S209,H209,AE208,AB209),"")</f>
        <v>0.51063480076003875</v>
      </c>
      <c r="AD209" s="330">
        <f t="shared" ref="AD209:AD272" si="128">IF(H209&gt;0, H209/AC209*K209,"")</f>
        <v>3.9166934901874319E-2</v>
      </c>
      <c r="AE209" s="330">
        <f t="shared" ref="AE209:AE272" si="129">IF(H209&gt;0, (AD209-AD208)/(AC209+AC208)*2,"")</f>
        <v>-1.9355124404240264E-3</v>
      </c>
      <c r="AF209" s="330">
        <f t="shared" ref="AF209:AF272" si="130">IF(H209&gt;0, B209-(AC209-N209),"")</f>
        <v>2249.9479248162952</v>
      </c>
      <c r="AG209" s="330">
        <f t="shared" ref="AG209:AG272" si="131">IF(H209&gt;0, C209-AC209,"")</f>
        <v>2207.9021311611568</v>
      </c>
      <c r="AH209" s="330">
        <f t="shared" ref="AH209:AH272" si="132">IF(H209&gt;0, $S$54*$S$53*$C$55*SQRT(AF209-AG209),"")</f>
        <v>10.916275783853809</v>
      </c>
      <c r="AI209" s="330">
        <f t="shared" ref="AI209:AI272" si="133">IF(H209&gt;0, AC209/R209*1000000,"")</f>
        <v>201.29421181474413</v>
      </c>
      <c r="AJ209" s="330">
        <f t="shared" ref="AJ209:AJ272" si="134">IF(H209&gt;0, AJ208+AI209/3600,"")</f>
        <v>6.1035543051234464</v>
      </c>
      <c r="AK209" s="339">
        <f t="shared" ref="AK209:AK272" si="135">IF(H209&gt;0, AK208+AI208*G208/1000000,"")</f>
        <v>551.21514678497135</v>
      </c>
      <c r="AL209" s="44">
        <f t="shared" ref="AL209:AL272" si="136">IF(H209&gt;0, AL208+AI208*J208/1000000,"")</f>
        <v>18.701719605214898</v>
      </c>
      <c r="BA209" s="8"/>
    </row>
    <row r="210" spans="1:53" ht="15" x14ac:dyDescent="0.15">
      <c r="A210" s="118"/>
      <c r="B210" s="330">
        <f t="shared" si="107"/>
        <v>2249.9479248162952</v>
      </c>
      <c r="C210" s="330">
        <f t="shared" si="108"/>
        <v>2207.9021311611568</v>
      </c>
      <c r="D210" s="330">
        <f t="shared" si="109"/>
        <v>10.916275783853809</v>
      </c>
      <c r="E210" s="330">
        <f t="shared" si="76"/>
        <v>198.68094404807593</v>
      </c>
      <c r="F210" s="330">
        <f t="shared" si="110"/>
        <v>198.68094404807593</v>
      </c>
      <c r="G210" s="330">
        <f t="shared" si="111"/>
        <v>73373.275016601372</v>
      </c>
      <c r="H210" s="315">
        <f t="shared" si="112"/>
        <v>0.02</v>
      </c>
      <c r="I210" s="330">
        <f t="shared" si="113"/>
        <v>33.636634924110695</v>
      </c>
      <c r="J210" s="330">
        <f t="shared" si="73"/>
        <v>859</v>
      </c>
      <c r="K210" s="337">
        <f t="shared" si="114"/>
        <v>1</v>
      </c>
      <c r="L210" s="325">
        <f t="shared" si="115"/>
        <v>10.936275783853809</v>
      </c>
      <c r="M210" s="325">
        <f t="shared" si="116"/>
        <v>10.926275783853809</v>
      </c>
      <c r="N210" s="330">
        <f t="shared" si="117"/>
        <v>0.16131999734666636</v>
      </c>
      <c r="O210" s="330">
        <f t="shared" si="74"/>
        <v>41.175300751833419</v>
      </c>
      <c r="P210" s="334">
        <f t="shared" si="77"/>
        <v>226.78892001097509</v>
      </c>
      <c r="Q210" s="330">
        <f t="shared" si="118"/>
        <v>72300.926467448604</v>
      </c>
      <c r="R210" s="279">
        <f>IF(H210&gt;0, rate1(1,$L$52,$L$51,$L$54,L210,$L$53,$L$50,P210),"")</f>
        <v>2537.0083108162794</v>
      </c>
      <c r="S210" s="325">
        <f t="shared" si="119"/>
        <v>0.69212604539036249</v>
      </c>
      <c r="T210" s="325">
        <f t="shared" si="120"/>
        <v>0.52398065809499461</v>
      </c>
      <c r="U210" s="330">
        <f t="shared" si="121"/>
        <v>10.916275783853809</v>
      </c>
      <c r="V210" s="338">
        <f t="shared" si="122"/>
        <v>10.916275783853809</v>
      </c>
      <c r="W210" s="330">
        <f t="shared" si="123"/>
        <v>7.1698481230555444E-3</v>
      </c>
      <c r="X210" s="330">
        <f t="shared" si="124"/>
        <v>72100.236889722713</v>
      </c>
      <c r="Y210" s="330">
        <f t="shared" si="78"/>
        <v>226.37398423036976</v>
      </c>
      <c r="Z210" s="110">
        <f>IF(H210&gt;0, rate1(1,$L$52,$L$51,$L$54,U210,$L$53,$L$50,Y210),"")</f>
        <v>2536.829348943796</v>
      </c>
      <c r="AA210" s="338">
        <f t="shared" si="125"/>
        <v>0.69025356467094112</v>
      </c>
      <c r="AB210" s="338">
        <f t="shared" si="126"/>
        <v>2.3147475823050753E-2</v>
      </c>
      <c r="AC210" s="330">
        <f t="shared" si="127"/>
        <v>0.52398065809499461</v>
      </c>
      <c r="AD210" s="330">
        <f t="shared" si="128"/>
        <v>3.8169347839503875E-2</v>
      </c>
      <c r="AE210" s="330">
        <f t="shared" si="129"/>
        <v>-1.9284209487347736E-3</v>
      </c>
      <c r="AF210" s="330">
        <f t="shared" si="130"/>
        <v>2249.5852641555471</v>
      </c>
      <c r="AG210" s="330">
        <f t="shared" si="131"/>
        <v>2207.378150503062</v>
      </c>
      <c r="AH210" s="330">
        <f t="shared" si="132"/>
        <v>10.937197349480956</v>
      </c>
      <c r="AI210" s="330">
        <f t="shared" si="133"/>
        <v>206.5348607101742</v>
      </c>
      <c r="AJ210" s="330">
        <f t="shared" si="134"/>
        <v>6.1609250997651612</v>
      </c>
      <c r="AK210" s="339">
        <f t="shared" si="135"/>
        <v>565.90016678966822</v>
      </c>
      <c r="AL210" s="44">
        <f t="shared" si="136"/>
        <v>18.874631333163762</v>
      </c>
    </row>
    <row r="211" spans="1:53" ht="15" x14ac:dyDescent="0.15">
      <c r="A211" s="118"/>
      <c r="B211" s="330">
        <f t="shared" si="107"/>
        <v>2249.5852641555471</v>
      </c>
      <c r="C211" s="330">
        <f t="shared" si="108"/>
        <v>2207.378150503062</v>
      </c>
      <c r="D211" s="330">
        <f t="shared" si="109"/>
        <v>10.937197349480956</v>
      </c>
      <c r="E211" s="330">
        <f t="shared" si="76"/>
        <v>198.68094404807593</v>
      </c>
      <c r="F211" s="330">
        <f t="shared" si="110"/>
        <v>198.68094404807593</v>
      </c>
      <c r="G211" s="330">
        <f t="shared" si="111"/>
        <v>73795.180568401527</v>
      </c>
      <c r="H211" s="315">
        <f t="shared" si="112"/>
        <v>0.02</v>
      </c>
      <c r="I211" s="330">
        <f t="shared" si="113"/>
        <v>33.76569092198806</v>
      </c>
      <c r="J211" s="330">
        <f t="shared" si="73"/>
        <v>859</v>
      </c>
      <c r="K211" s="337">
        <f t="shared" si="114"/>
        <v>1</v>
      </c>
      <c r="L211" s="325">
        <f t="shared" si="115"/>
        <v>10.957197349480955</v>
      </c>
      <c r="M211" s="325">
        <f t="shared" si="116"/>
        <v>10.947197349480955</v>
      </c>
      <c r="N211" s="330">
        <f t="shared" si="117"/>
        <v>0.16164280728806091</v>
      </c>
      <c r="O211" s="330">
        <f t="shared" si="74"/>
        <v>40.959324187222066</v>
      </c>
      <c r="P211" s="334">
        <f t="shared" si="77"/>
        <v>227.3681349409712</v>
      </c>
      <c r="Q211" s="330">
        <f t="shared" si="118"/>
        <v>72721.990220365216</v>
      </c>
      <c r="R211" s="279">
        <f>IF(H211&gt;0, rate1(1,$L$52,$L$51,$L$54,L211,$L$53,$L$50,P211),"")</f>
        <v>2537.2569987780166</v>
      </c>
      <c r="S211" s="325">
        <f t="shared" si="119"/>
        <v>0.69975903476466494</v>
      </c>
      <c r="T211" s="325">
        <f t="shared" si="120"/>
        <v>0.53837692388632563</v>
      </c>
      <c r="U211" s="330">
        <f t="shared" si="121"/>
        <v>10.937197349480956</v>
      </c>
      <c r="V211" s="338">
        <f t="shared" si="122"/>
        <v>10.937197349480956</v>
      </c>
      <c r="W211" s="330">
        <f t="shared" si="123"/>
        <v>7.1973571740215903E-3</v>
      </c>
      <c r="X211" s="330">
        <f t="shared" si="124"/>
        <v>72520.530996004294</v>
      </c>
      <c r="Y211" s="330">
        <f t="shared" si="78"/>
        <v>226.95293408171972</v>
      </c>
      <c r="Z211" s="110">
        <f>IF(H211&gt;0, rate1(1,$L$52,$L$51,$L$54,U211,$L$53,$L$50,Y211),"")</f>
        <v>2537.0788638269555</v>
      </c>
      <c r="AA211" s="338">
        <f t="shared" si="125"/>
        <v>0.69786951222203319</v>
      </c>
      <c r="AB211" s="338">
        <f t="shared" si="126"/>
        <v>2.3822015536912211E-2</v>
      </c>
      <c r="AC211" s="330">
        <f t="shared" si="127"/>
        <v>0.53837692388632563</v>
      </c>
      <c r="AD211" s="330">
        <f t="shared" si="128"/>
        <v>3.7148694739046535E-2</v>
      </c>
      <c r="AE211" s="330">
        <f t="shared" si="129"/>
        <v>-1.9214869226118756E-3</v>
      </c>
      <c r="AF211" s="330">
        <f t="shared" si="130"/>
        <v>2249.208530038949</v>
      </c>
      <c r="AG211" s="330">
        <f t="shared" si="131"/>
        <v>2206.8397735791755</v>
      </c>
      <c r="AH211" s="330">
        <f t="shared" si="132"/>
        <v>10.958120716310686</v>
      </c>
      <c r="AI211" s="330">
        <f t="shared" si="133"/>
        <v>212.18856589837628</v>
      </c>
      <c r="AJ211" s="330">
        <f t="shared" si="134"/>
        <v>6.2198663680702655</v>
      </c>
      <c r="AK211" s="339">
        <f t="shared" si="135"/>
        <v>581.05430592507128</v>
      </c>
      <c r="AL211" s="44">
        <f t="shared" si="136"/>
        <v>19.052044778513803</v>
      </c>
    </row>
    <row r="212" spans="1:53" ht="15" x14ac:dyDescent="0.15">
      <c r="A212" s="118"/>
      <c r="B212" s="330">
        <f t="shared" si="107"/>
        <v>2249.208530038949</v>
      </c>
      <c r="C212" s="330">
        <f t="shared" si="108"/>
        <v>2206.8397735791755</v>
      </c>
      <c r="D212" s="330">
        <f t="shared" si="109"/>
        <v>10.958120716310686</v>
      </c>
      <c r="E212" s="330">
        <f t="shared" si="76"/>
        <v>198.68094404807593</v>
      </c>
      <c r="F212" s="330">
        <f t="shared" si="110"/>
        <v>198.68094404807593</v>
      </c>
      <c r="G212" s="330">
        <f t="shared" si="111"/>
        <v>74218.736898461138</v>
      </c>
      <c r="H212" s="315">
        <f t="shared" si="112"/>
        <v>0.02</v>
      </c>
      <c r="I212" s="330">
        <f t="shared" si="113"/>
        <v>33.895005167818816</v>
      </c>
      <c r="J212" s="330">
        <f t="shared" si="73"/>
        <v>859</v>
      </c>
      <c r="K212" s="337">
        <f t="shared" si="114"/>
        <v>1</v>
      </c>
      <c r="L212" s="325">
        <f t="shared" si="115"/>
        <v>10.978120716310686</v>
      </c>
      <c r="M212" s="325">
        <f t="shared" si="116"/>
        <v>10.968120716310686</v>
      </c>
      <c r="N212" s="330">
        <f t="shared" si="117"/>
        <v>0.16196569769991243</v>
      </c>
      <c r="O212" s="330">
        <f t="shared" si="74"/>
        <v>40.735303033146884</v>
      </c>
      <c r="P212" s="334">
        <f t="shared" si="77"/>
        <v>227.94776945897289</v>
      </c>
      <c r="Q212" s="330">
        <f t="shared" si="118"/>
        <v>73144.702930898988</v>
      </c>
      <c r="R212" s="279">
        <f>IF(H212&gt;0, rate1(1,$L$52,$L$51,$L$54,L212,$L$53,$L$50,P212),"")</f>
        <v>2537.5045609802569</v>
      </c>
      <c r="S212" s="325">
        <f t="shared" si="119"/>
        <v>0.70762814399055052</v>
      </c>
      <c r="T212" s="325">
        <f t="shared" si="120"/>
        <v>0.55397157548118336</v>
      </c>
      <c r="U212" s="330">
        <f t="shared" si="121"/>
        <v>10.958120716310686</v>
      </c>
      <c r="V212" s="338">
        <f t="shared" si="122"/>
        <v>10.958120716310686</v>
      </c>
      <c r="W212" s="330">
        <f t="shared" si="123"/>
        <v>7.2249212720407741E-3</v>
      </c>
      <c r="X212" s="330">
        <f t="shared" si="124"/>
        <v>72942.472520473006</v>
      </c>
      <c r="Y212" s="330">
        <f t="shared" si="78"/>
        <v>227.53230383532522</v>
      </c>
      <c r="Z212" s="110">
        <f>IF(H212&gt;0, rate1(1,$L$52,$L$51,$L$54,U212,$L$53,$L$50,Y212),"")</f>
        <v>2537.3272475549625</v>
      </c>
      <c r="AA212" s="338">
        <f t="shared" si="125"/>
        <v>0.70572100804731175</v>
      </c>
      <c r="AB212" s="338">
        <f t="shared" si="126"/>
        <v>2.455126417315694E-2</v>
      </c>
      <c r="AC212" s="330">
        <f t="shared" si="127"/>
        <v>0.55397157548118336</v>
      </c>
      <c r="AD212" s="330">
        <f t="shared" si="128"/>
        <v>3.6102935394524291E-2</v>
      </c>
      <c r="AE212" s="330">
        <f t="shared" si="129"/>
        <v>-1.9146991003837317E-3</v>
      </c>
      <c r="AF212" s="330">
        <f t="shared" si="130"/>
        <v>2248.8165241611678</v>
      </c>
      <c r="AG212" s="330">
        <f t="shared" si="131"/>
        <v>2206.2858020036942</v>
      </c>
      <c r="AH212" s="330">
        <f t="shared" si="132"/>
        <v>10.97904588443145</v>
      </c>
      <c r="AI212" s="330">
        <f t="shared" si="133"/>
        <v>218.31352896846815</v>
      </c>
      <c r="AJ212" s="330">
        <f t="shared" si="134"/>
        <v>6.2805090150059515</v>
      </c>
      <c r="AK212" s="339">
        <f t="shared" si="135"/>
        <v>596.71279946009213</v>
      </c>
      <c r="AL212" s="44">
        <f t="shared" si="136"/>
        <v>19.23431475662051</v>
      </c>
    </row>
    <row r="213" spans="1:53" ht="15" x14ac:dyDescent="0.15">
      <c r="A213" s="118"/>
      <c r="B213" s="330">
        <f t="shared" si="107"/>
        <v>2248.8165241611678</v>
      </c>
      <c r="C213" s="330">
        <f t="shared" si="108"/>
        <v>2206.2858020036942</v>
      </c>
      <c r="D213" s="330">
        <f t="shared" si="109"/>
        <v>10.97904588443145</v>
      </c>
      <c r="E213" s="330">
        <f t="shared" si="76"/>
        <v>198.68094404807593</v>
      </c>
      <c r="F213" s="330">
        <f t="shared" si="110"/>
        <v>198.68094404807593</v>
      </c>
      <c r="G213" s="330">
        <f t="shared" si="111"/>
        <v>74643.947508964513</v>
      </c>
      <c r="H213" s="315">
        <f t="shared" si="112"/>
        <v>0.02</v>
      </c>
      <c r="I213" s="330">
        <f t="shared" si="113"/>
        <v>34.024577725978816</v>
      </c>
      <c r="J213" s="330">
        <f t="shared" si="73"/>
        <v>859</v>
      </c>
      <c r="K213" s="337">
        <f t="shared" si="114"/>
        <v>1</v>
      </c>
      <c r="L213" s="325">
        <f t="shared" si="115"/>
        <v>10.99904588443145</v>
      </c>
      <c r="M213" s="325">
        <f t="shared" si="116"/>
        <v>10.98904588443145</v>
      </c>
      <c r="N213" s="330">
        <f t="shared" si="117"/>
        <v>0.16228866859711388</v>
      </c>
      <c r="O213" s="330">
        <f t="shared" si="74"/>
        <v>40.502588485597954</v>
      </c>
      <c r="P213" s="334">
        <f t="shared" si="77"/>
        <v>228.5278231931714</v>
      </c>
      <c r="Q213" s="330">
        <f t="shared" si="118"/>
        <v>73569.068100253513</v>
      </c>
      <c r="R213" s="279">
        <f>IF(H213&gt;0, rate1(1,$L$52,$L$51,$L$54,L213,$L$53,$L$50,P213),"")</f>
        <v>2537.7510046990374</v>
      </c>
      <c r="S213" s="325">
        <f t="shared" si="119"/>
        <v>0.71575347794134614</v>
      </c>
      <c r="T213" s="325">
        <f t="shared" si="120"/>
        <v>0.5709433748625633</v>
      </c>
      <c r="U213" s="330">
        <f t="shared" si="121"/>
        <v>10.97904588443145</v>
      </c>
      <c r="V213" s="338">
        <f t="shared" si="122"/>
        <v>10.97904588443145</v>
      </c>
      <c r="W213" s="330">
        <f t="shared" si="123"/>
        <v>7.2525404309118358E-3</v>
      </c>
      <c r="X213" s="330">
        <f t="shared" si="124"/>
        <v>73366.064963948884</v>
      </c>
      <c r="Y213" s="330">
        <f t="shared" si="78"/>
        <v>228.11209311839318</v>
      </c>
      <c r="Z213" s="110">
        <f>IF(H213&gt;0, rate1(1,$L$52,$L$51,$L$54,U213,$L$53,$L$50,Y213),"")</f>
        <v>2537.5745074494762</v>
      </c>
      <c r="AA213" s="338">
        <f t="shared" si="125"/>
        <v>0.71382810619583947</v>
      </c>
      <c r="AB213" s="338">
        <f t="shared" si="126"/>
        <v>2.5343300959789764E-2</v>
      </c>
      <c r="AC213" s="330">
        <f t="shared" si="127"/>
        <v>0.5709433748625633</v>
      </c>
      <c r="AD213" s="330">
        <f t="shared" si="128"/>
        <v>3.5029743544733087E-2</v>
      </c>
      <c r="AE213" s="330">
        <f t="shared" si="129"/>
        <v>-1.9080408691577303E-3</v>
      </c>
      <c r="AF213" s="330">
        <f t="shared" si="130"/>
        <v>2248.4078694549025</v>
      </c>
      <c r="AG213" s="330">
        <f t="shared" si="131"/>
        <v>2205.7148586288317</v>
      </c>
      <c r="AH213" s="330">
        <f t="shared" si="132"/>
        <v>10.999972853932183</v>
      </c>
      <c r="AI213" s="330">
        <f t="shared" si="133"/>
        <v>224.98006061484108</v>
      </c>
      <c r="AJ213" s="330">
        <f t="shared" si="134"/>
        <v>6.3430034762878522</v>
      </c>
      <c r="AK213" s="339">
        <f t="shared" si="135"/>
        <v>612.91575382797748</v>
      </c>
      <c r="AL213" s="44">
        <f t="shared" si="136"/>
        <v>19.421846078004425</v>
      </c>
    </row>
    <row r="214" spans="1:53" ht="15" x14ac:dyDescent="0.15">
      <c r="A214" s="118"/>
      <c r="B214" s="330">
        <f t="shared" si="107"/>
        <v>2248.4078694549025</v>
      </c>
      <c r="C214" s="330">
        <f t="shared" si="108"/>
        <v>2205.7148586288317</v>
      </c>
      <c r="D214" s="330">
        <f t="shared" si="109"/>
        <v>10.999972853932183</v>
      </c>
      <c r="E214" s="330">
        <f t="shared" si="76"/>
        <v>198.68094404807593</v>
      </c>
      <c r="F214" s="330">
        <f t="shared" si="110"/>
        <v>198.68094404807593</v>
      </c>
      <c r="G214" s="330">
        <f t="shared" si="111"/>
        <v>75070.815903762472</v>
      </c>
      <c r="H214" s="315">
        <f t="shared" si="112"/>
        <v>0.02</v>
      </c>
      <c r="I214" s="330">
        <f t="shared" si="113"/>
        <v>34.154408660856646</v>
      </c>
      <c r="J214" s="330">
        <f t="shared" si="73"/>
        <v>859</v>
      </c>
      <c r="K214" s="337">
        <f t="shared" si="114"/>
        <v>1</v>
      </c>
      <c r="L214" s="325">
        <f t="shared" si="115"/>
        <v>11.019972853932183</v>
      </c>
      <c r="M214" s="325">
        <f t="shared" si="116"/>
        <v>11.009972853932183</v>
      </c>
      <c r="N214" s="330">
        <f t="shared" si="117"/>
        <v>0.16261171999479984</v>
      </c>
      <c r="O214" s="330">
        <f t="shared" si="74"/>
        <v>40.260440332656174</v>
      </c>
      <c r="P214" s="334">
        <f t="shared" si="77"/>
        <v>229.10829577303366</v>
      </c>
      <c r="Q214" s="330">
        <f t="shared" si="118"/>
        <v>73995.089231298247</v>
      </c>
      <c r="R214" s="279">
        <f>IF(H214&gt;0, rate1(1,$L$52,$L$51,$L$54,L214,$L$53,$L$50,P214),"")</f>
        <v>2537.9963371492422</v>
      </c>
      <c r="S214" s="325">
        <f t="shared" si="119"/>
        <v>0.72415808991179864</v>
      </c>
      <c r="T214" s="325">
        <f t="shared" si="120"/>
        <v>0.5895105640140188</v>
      </c>
      <c r="U214" s="330">
        <f t="shared" si="121"/>
        <v>10.999972853932183</v>
      </c>
      <c r="V214" s="338">
        <f t="shared" si="122"/>
        <v>10.999972853932183</v>
      </c>
      <c r="W214" s="330">
        <f t="shared" si="123"/>
        <v>7.2802146642487742E-3</v>
      </c>
      <c r="X214" s="330">
        <f t="shared" si="124"/>
        <v>73791.311828917285</v>
      </c>
      <c r="Y214" s="330">
        <f t="shared" si="78"/>
        <v>228.69230155941099</v>
      </c>
      <c r="Z214" s="110">
        <f>IF(H214&gt;0, rate1(1,$L$52,$L$51,$L$54,U214,$L$53,$L$50,Y214),"")</f>
        <v>2537.8206507705281</v>
      </c>
      <c r="AA214" s="338">
        <f t="shared" si="125"/>
        <v>0.72221380160717652</v>
      </c>
      <c r="AB214" s="338">
        <f t="shared" si="126"/>
        <v>2.6207978317028067E-2</v>
      </c>
      <c r="AC214" s="330">
        <f t="shared" si="127"/>
        <v>0.5895105640140188</v>
      </c>
      <c r="AD214" s="330">
        <f t="shared" si="128"/>
        <v>3.3926448855841694E-2</v>
      </c>
      <c r="AE214" s="330">
        <f t="shared" si="129"/>
        <v>-1.9014881193121303E-3</v>
      </c>
      <c r="AF214" s="330">
        <f t="shared" si="130"/>
        <v>2247.9809706108831</v>
      </c>
      <c r="AG214" s="330">
        <f t="shared" si="131"/>
        <v>2205.1253480648179</v>
      </c>
      <c r="AH214" s="330">
        <f t="shared" si="132"/>
        <v>11.020901624902079</v>
      </c>
      <c r="AI214" s="330">
        <f t="shared" si="133"/>
        <v>232.27400110284466</v>
      </c>
      <c r="AJ214" s="330">
        <f t="shared" si="134"/>
        <v>6.4075240321497535</v>
      </c>
      <c r="AK214" s="339">
        <f t="shared" si="135"/>
        <v>629.70915366307531</v>
      </c>
      <c r="AL214" s="44">
        <f t="shared" si="136"/>
        <v>19.615103950072573</v>
      </c>
    </row>
    <row r="215" spans="1:53" ht="15" x14ac:dyDescent="0.15">
      <c r="A215" s="118"/>
      <c r="B215" s="330">
        <f t="shared" si="107"/>
        <v>2247.9809706108831</v>
      </c>
      <c r="C215" s="330">
        <f t="shared" si="108"/>
        <v>2205.1253480648179</v>
      </c>
      <c r="D215" s="330">
        <f t="shared" si="109"/>
        <v>11.020901624902079</v>
      </c>
      <c r="E215" s="330">
        <f t="shared" si="76"/>
        <v>198.68094404807593</v>
      </c>
      <c r="F215" s="330">
        <f t="shared" si="110"/>
        <v>198.68094404807593</v>
      </c>
      <c r="G215" s="330">
        <f t="shared" si="111"/>
        <v>75499.345588366821</v>
      </c>
      <c r="H215" s="315">
        <f t="shared" si="112"/>
        <v>0.02</v>
      </c>
      <c r="I215" s="330">
        <f t="shared" si="113"/>
        <v>34.284498036852163</v>
      </c>
      <c r="J215" s="330">
        <f t="shared" si="73"/>
        <v>859</v>
      </c>
      <c r="K215" s="337">
        <f t="shared" si="114"/>
        <v>1</v>
      </c>
      <c r="L215" s="325">
        <f t="shared" si="115"/>
        <v>11.040901624902078</v>
      </c>
      <c r="M215" s="325">
        <f t="shared" si="116"/>
        <v>11.030901624902079</v>
      </c>
      <c r="N215" s="330">
        <f t="shared" si="117"/>
        <v>0.16293485190780643</v>
      </c>
      <c r="O215" s="330">
        <f t="shared" si="74"/>
        <v>40.008007938343155</v>
      </c>
      <c r="P215" s="334">
        <f t="shared" si="77"/>
        <v>229.68918682928938</v>
      </c>
      <c r="Q215" s="330">
        <f t="shared" si="118"/>
        <v>74422.769828563803</v>
      </c>
      <c r="R215" s="279">
        <f>IF(H215&gt;0, rate1(1,$L$52,$L$51,$L$54,L215,$L$53,$L$50,P215),"")</f>
        <v>2538.2405654852369</v>
      </c>
      <c r="S215" s="325">
        <f t="shared" si="119"/>
        <v>0.73286861082807742</v>
      </c>
      <c r="T215" s="325">
        <f t="shared" si="120"/>
        <v>0.60994274170806451</v>
      </c>
      <c r="U215" s="330">
        <f t="shared" si="121"/>
        <v>11.020901624902079</v>
      </c>
      <c r="V215" s="338">
        <f t="shared" si="122"/>
        <v>11.020901624902079</v>
      </c>
      <c r="W215" s="330">
        <f t="shared" si="123"/>
        <v>7.3079439859213835E-3</v>
      </c>
      <c r="X215" s="330">
        <f t="shared" si="124"/>
        <v>74218.216619525294</v>
      </c>
      <c r="Y215" s="330">
        <f t="shared" si="78"/>
        <v>229.27292878813381</v>
      </c>
      <c r="Z215" s="110">
        <f>IF(H215&gt;0, rate1(1,$L$52,$L$51,$L$54,U215,$L$53,$L$50,Y215),"")</f>
        <v>2538.0656847171599</v>
      </c>
      <c r="AA215" s="338">
        <f t="shared" si="125"/>
        <v>0.73090465770645185</v>
      </c>
      <c r="AB215" s="338">
        <f t="shared" si="126"/>
        <v>2.7157452535723801E-2</v>
      </c>
      <c r="AC215" s="330">
        <f t="shared" si="127"/>
        <v>0.60994274170806451</v>
      </c>
      <c r="AD215" s="330">
        <f t="shared" si="128"/>
        <v>3.2789963110295611E-2</v>
      </c>
      <c r="AE215" s="330">
        <f t="shared" si="129"/>
        <v>-1.8950062334638473E-3</v>
      </c>
      <c r="AF215" s="330">
        <f t="shared" si="130"/>
        <v>2247.5339627210828</v>
      </c>
      <c r="AG215" s="330">
        <f t="shared" si="131"/>
        <v>2204.5154053231099</v>
      </c>
      <c r="AH215" s="330">
        <f t="shared" si="132"/>
        <v>11.041832197430871</v>
      </c>
      <c r="AI215" s="330">
        <f t="shared" si="133"/>
        <v>240.30139223287586</v>
      </c>
      <c r="AJ215" s="330">
        <f t="shared" si="134"/>
        <v>6.4742744188811079</v>
      </c>
      <c r="AK215" s="339">
        <f t="shared" si="135"/>
        <v>647.14615243909725</v>
      </c>
      <c r="AL215" s="44">
        <f t="shared" si="136"/>
        <v>19.814627317019916</v>
      </c>
    </row>
    <row r="216" spans="1:53" ht="15" x14ac:dyDescent="0.15">
      <c r="A216" s="118"/>
      <c r="B216" s="330">
        <f t="shared" si="107"/>
        <v>2247.5339627210828</v>
      </c>
      <c r="C216" s="330">
        <f t="shared" si="108"/>
        <v>2204.5154053231099</v>
      </c>
      <c r="D216" s="330">
        <f t="shared" si="109"/>
        <v>11.041832197430871</v>
      </c>
      <c r="E216" s="330">
        <f t="shared" si="76"/>
        <v>198.68094404807593</v>
      </c>
      <c r="F216" s="330">
        <f t="shared" si="110"/>
        <v>198.68094404807593</v>
      </c>
      <c r="G216" s="330">
        <f t="shared" si="111"/>
        <v>75929.54006995853</v>
      </c>
      <c r="H216" s="315">
        <f t="shared" si="112"/>
        <v>0.02</v>
      </c>
      <c r="I216" s="330">
        <f t="shared" si="113"/>
        <v>34.41484591837834</v>
      </c>
      <c r="J216" s="330">
        <f t="shared" si="73"/>
        <v>859</v>
      </c>
      <c r="K216" s="337">
        <f t="shared" si="114"/>
        <v>1</v>
      </c>
      <c r="L216" s="325">
        <f t="shared" si="115"/>
        <v>11.061832197430871</v>
      </c>
      <c r="M216" s="325">
        <f t="shared" si="116"/>
        <v>11.051832197430871</v>
      </c>
      <c r="N216" s="330">
        <f t="shared" si="117"/>
        <v>0.16325806435122558</v>
      </c>
      <c r="O216" s="330">
        <f t="shared" si="74"/>
        <v>39.744305855207607</v>
      </c>
      <c r="P216" s="334">
        <f t="shared" si="77"/>
        <v>230.27049599393314</v>
      </c>
      <c r="Q216" s="330">
        <f t="shared" si="118"/>
        <v>74852.113398249057</v>
      </c>
      <c r="R216" s="279">
        <f>IF(H216&gt;0, rate1(1,$L$52,$L$51,$L$54,L216,$L$53,$L$50,P216),"")</f>
        <v>2538.483696801492</v>
      </c>
      <c r="S216" s="325">
        <f t="shared" si="119"/>
        <v>0.74191605967042917</v>
      </c>
      <c r="T216" s="325">
        <f t="shared" si="120"/>
        <v>0.63257738603473945</v>
      </c>
      <c r="U216" s="330">
        <f t="shared" si="121"/>
        <v>11.041832197430871</v>
      </c>
      <c r="V216" s="338">
        <f t="shared" si="122"/>
        <v>11.041832197430871</v>
      </c>
      <c r="W216" s="330">
        <f t="shared" si="123"/>
        <v>7.3357284095152409E-3</v>
      </c>
      <c r="X216" s="330">
        <f t="shared" si="124"/>
        <v>74646.782841587497</v>
      </c>
      <c r="Y216" s="330">
        <f t="shared" si="78"/>
        <v>229.85397443558642</v>
      </c>
      <c r="Z216" s="110">
        <f>IF(H216&gt;0, rate1(1,$L$52,$L$51,$L$54,U216,$L$53,$L$50,Y216),"")</f>
        <v>2538.3096164280596</v>
      </c>
      <c r="AA216" s="338">
        <f t="shared" si="125"/>
        <v>0.73993161474565095</v>
      </c>
      <c r="AB216" s="338">
        <f t="shared" si="126"/>
        <v>2.8206921046327247E-2</v>
      </c>
      <c r="AC216" s="330">
        <f t="shared" si="127"/>
        <v>0.63257738603473945</v>
      </c>
      <c r="AD216" s="330">
        <f t="shared" si="128"/>
        <v>3.161668507527339E-2</v>
      </c>
      <c r="AE216" s="330">
        <f t="shared" si="129"/>
        <v>-1.8885457206292988E-3</v>
      </c>
      <c r="AF216" s="330">
        <f t="shared" si="130"/>
        <v>2247.0646433993993</v>
      </c>
      <c r="AG216" s="330">
        <f t="shared" si="131"/>
        <v>2203.882827937075</v>
      </c>
      <c r="AH216" s="330">
        <f t="shared" si="132"/>
        <v>11.062764571608543</v>
      </c>
      <c r="AI216" s="330">
        <f t="shared" si="133"/>
        <v>249.19497684062011</v>
      </c>
      <c r="AJ216" s="330">
        <f t="shared" si="134"/>
        <v>6.5434952457812798</v>
      </c>
      <c r="AK216" s="339">
        <f t="shared" si="135"/>
        <v>665.28875029665278</v>
      </c>
      <c r="AL216" s="44">
        <f t="shared" si="136"/>
        <v>20.021046212947955</v>
      </c>
    </row>
    <row r="217" spans="1:53" ht="15" x14ac:dyDescent="0.15">
      <c r="A217" s="118"/>
      <c r="B217" s="330">
        <f t="shared" si="107"/>
        <v>2247.0646433993993</v>
      </c>
      <c r="C217" s="330">
        <f t="shared" si="108"/>
        <v>2203.882827937075</v>
      </c>
      <c r="D217" s="330">
        <f t="shared" si="109"/>
        <v>11.062764571608543</v>
      </c>
      <c r="E217" s="330">
        <f t="shared" si="76"/>
        <v>198.68094404807593</v>
      </c>
      <c r="F217" s="330">
        <f t="shared" si="110"/>
        <v>198.68094404807593</v>
      </c>
      <c r="G217" s="330">
        <f t="shared" si="111"/>
        <v>76361.402857381065</v>
      </c>
      <c r="H217" s="315">
        <f t="shared" si="112"/>
        <v>0.02</v>
      </c>
      <c r="I217" s="330">
        <f t="shared" si="113"/>
        <v>34.545452369859412</v>
      </c>
      <c r="J217" s="330">
        <f t="shared" si="73"/>
        <v>859</v>
      </c>
      <c r="K217" s="337">
        <f t="shared" si="114"/>
        <v>1</v>
      </c>
      <c r="L217" s="325">
        <f t="shared" si="115"/>
        <v>11.082764571608543</v>
      </c>
      <c r="M217" s="325">
        <f t="shared" si="116"/>
        <v>11.072764571608543</v>
      </c>
      <c r="N217" s="330">
        <f t="shared" si="117"/>
        <v>0.16358135734007817</v>
      </c>
      <c r="O217" s="330">
        <f t="shared" si="74"/>
        <v>39.468182100435882</v>
      </c>
      <c r="P217" s="334">
        <f t="shared" si="77"/>
        <v>230.85222290020948</v>
      </c>
      <c r="Q217" s="330">
        <f t="shared" si="118"/>
        <v>75283.12344821525</v>
      </c>
      <c r="R217" s="279">
        <f>IF(H217&gt;0, rate1(1,$L$52,$L$51,$L$54,L217,$L$53,$L$50,P217),"")</f>
        <v>2538.7257381331979</v>
      </c>
      <c r="S217" s="325">
        <f t="shared" si="119"/>
        <v>0.7513369025025145</v>
      </c>
      <c r="T217" s="325">
        <f t="shared" si="120"/>
        <v>0.65784331887739123</v>
      </c>
      <c r="U217" s="330">
        <f t="shared" si="121"/>
        <v>11.062764571608543</v>
      </c>
      <c r="V217" s="338">
        <f t="shared" si="122"/>
        <v>11.062764571608543</v>
      </c>
      <c r="W217" s="330">
        <f t="shared" si="123"/>
        <v>7.3635679488290862E-3</v>
      </c>
      <c r="X217" s="330">
        <f t="shared" si="124"/>
        <v>75077.014002581229</v>
      </c>
      <c r="Y217" s="330">
        <f t="shared" si="78"/>
        <v>230.43543813404838</v>
      </c>
      <c r="Z217" s="110">
        <f>IF(H217&gt;0, rate1(1,$L$52,$L$51,$L$54,U217,$L$53,$L$50,Y217),"")</f>
        <v>2538.5524529821769</v>
      </c>
      <c r="AA217" s="338">
        <f t="shared" si="125"/>
        <v>0.74933104611143952</v>
      </c>
      <c r="AB217" s="338">
        <f t="shared" si="126"/>
        <v>2.9375667926163272E-2</v>
      </c>
      <c r="AC217" s="330">
        <f t="shared" si="127"/>
        <v>0.65784331887739123</v>
      </c>
      <c r="AD217" s="330">
        <f t="shared" si="128"/>
        <v>3.0402376107018878E-2</v>
      </c>
      <c r="AE217" s="330">
        <f t="shared" si="129"/>
        <v>-1.8820357789240505E-3</v>
      </c>
      <c r="AF217" s="330">
        <f t="shared" si="130"/>
        <v>2246.5703814378621</v>
      </c>
      <c r="AG217" s="330">
        <f t="shared" si="131"/>
        <v>2203.2249846181976</v>
      </c>
      <c r="AH217" s="330">
        <f t="shared" si="132"/>
        <v>11.083698747525435</v>
      </c>
      <c r="AI217" s="330">
        <f t="shared" si="133"/>
        <v>259.12342912674114</v>
      </c>
      <c r="AJ217" s="330">
        <f t="shared" si="134"/>
        <v>6.6154739760942638</v>
      </c>
      <c r="AK217" s="339">
        <f t="shared" si="135"/>
        <v>684.21001027590501</v>
      </c>
      <c r="AL217" s="44">
        <f t="shared" si="136"/>
        <v>20.235104698054048</v>
      </c>
    </row>
    <row r="218" spans="1:53" ht="15" x14ac:dyDescent="0.15">
      <c r="A218" s="118"/>
      <c r="B218" s="330">
        <f t="shared" si="107"/>
        <v>2246.5703814378621</v>
      </c>
      <c r="C218" s="330">
        <f t="shared" si="108"/>
        <v>2203.2249846181976</v>
      </c>
      <c r="D218" s="330">
        <f t="shared" si="109"/>
        <v>11.083698747525435</v>
      </c>
      <c r="E218" s="330">
        <f t="shared" si="76"/>
        <v>198.68094404807593</v>
      </c>
      <c r="F218" s="330">
        <f t="shared" si="110"/>
        <v>198.68094404807593</v>
      </c>
      <c r="G218" s="330">
        <f t="shared" si="111"/>
        <v>76794.937461143563</v>
      </c>
      <c r="H218" s="315">
        <f t="shared" si="112"/>
        <v>0.02</v>
      </c>
      <c r="I218" s="330">
        <f t="shared" si="113"/>
        <v>34.676317455731628</v>
      </c>
      <c r="J218" s="330">
        <f t="shared" si="73"/>
        <v>859</v>
      </c>
      <c r="K218" s="337">
        <f t="shared" si="114"/>
        <v>1</v>
      </c>
      <c r="L218" s="325">
        <f t="shared" si="115"/>
        <v>11.103698747525435</v>
      </c>
      <c r="M218" s="325">
        <f t="shared" si="116"/>
        <v>11.093698747525435</v>
      </c>
      <c r="N218" s="330">
        <f t="shared" si="117"/>
        <v>0.16390473088928559</v>
      </c>
      <c r="O218" s="330">
        <f t="shared" si="74"/>
        <v>39.178276225736255</v>
      </c>
      <c r="P218" s="334">
        <f t="shared" si="77"/>
        <v>231.43436718261052</v>
      </c>
      <c r="Q218" s="330">
        <f t="shared" si="118"/>
        <v>75715.803487989135</v>
      </c>
      <c r="R218" s="279">
        <f>IF(H218&gt;0, rate1(1,$L$52,$L$51,$L$54,L218,$L$53,$L$50,P218),"")</f>
        <v>2538.9666964568801</v>
      </c>
      <c r="S218" s="325">
        <f t="shared" si="119"/>
        <v>0.76117445897785718</v>
      </c>
      <c r="T218" s="325">
        <f t="shared" si="120"/>
        <v>0.6862948166590318</v>
      </c>
      <c r="U218" s="330">
        <f t="shared" si="121"/>
        <v>11.083698747525435</v>
      </c>
      <c r="V218" s="338">
        <f t="shared" si="122"/>
        <v>11.083698747525435</v>
      </c>
      <c r="W218" s="330">
        <f t="shared" si="123"/>
        <v>7.3914626176616594E-3</v>
      </c>
      <c r="X218" s="330">
        <f t="shared" si="124"/>
        <v>75508.913611649215</v>
      </c>
      <c r="Y218" s="330">
        <f t="shared" si="78"/>
        <v>231.0173195170515</v>
      </c>
      <c r="Z218" s="110">
        <f>IF(H218&gt;0, rate1(1,$L$52,$L$51,$L$54,U218,$L$53,$L$50,Y218),"")</f>
        <v>2538.7942013993438</v>
      </c>
      <c r="AA218" s="338">
        <f t="shared" si="125"/>
        <v>0.75914616121486966</v>
      </c>
      <c r="AB218" s="338">
        <f t="shared" si="126"/>
        <v>3.0688581319460326E-2</v>
      </c>
      <c r="AC218" s="330">
        <f t="shared" si="127"/>
        <v>0.6862948166590318</v>
      </c>
      <c r="AD218" s="330">
        <f t="shared" si="128"/>
        <v>2.9141994831554285E-2</v>
      </c>
      <c r="AE218" s="330">
        <f t="shared" si="129"/>
        <v>-1.8753746242927576E-3</v>
      </c>
      <c r="AF218" s="330">
        <f t="shared" si="130"/>
        <v>2246.0479913520926</v>
      </c>
      <c r="AG218" s="330">
        <f t="shared" si="131"/>
        <v>2202.5386898015386</v>
      </c>
      <c r="AH218" s="330">
        <f t="shared" si="132"/>
        <v>11.104634725272247</v>
      </c>
      <c r="AI218" s="330">
        <f t="shared" si="133"/>
        <v>270.30477304674929</v>
      </c>
      <c r="AJ218" s="330">
        <f t="shared" si="134"/>
        <v>6.6905586352739164</v>
      </c>
      <c r="AK218" s="339">
        <f t="shared" si="135"/>
        <v>703.99703883723816</v>
      </c>
      <c r="AL218" s="44">
        <f t="shared" si="136"/>
        <v>20.457691723673918</v>
      </c>
    </row>
    <row r="219" spans="1:53" ht="15" x14ac:dyDescent="0.15">
      <c r="A219" s="118"/>
      <c r="B219" s="330">
        <f t="shared" si="107"/>
        <v>2246.0479913520926</v>
      </c>
      <c r="C219" s="330">
        <f t="shared" si="108"/>
        <v>2202.5386898015386</v>
      </c>
      <c r="D219" s="330">
        <f t="shared" si="109"/>
        <v>11.104634725272247</v>
      </c>
      <c r="E219" s="330">
        <f t="shared" si="76"/>
        <v>198.68094404807593</v>
      </c>
      <c r="F219" s="330">
        <f t="shared" si="110"/>
        <v>198.68094404807593</v>
      </c>
      <c r="G219" s="330">
        <f t="shared" si="111"/>
        <v>77230.147393421677</v>
      </c>
      <c r="H219" s="315">
        <f t="shared" si="112"/>
        <v>0.02</v>
      </c>
      <c r="I219" s="330">
        <f t="shared" si="113"/>
        <v>34.807441240443225</v>
      </c>
      <c r="J219" s="330">
        <f t="shared" si="73"/>
        <v>859</v>
      </c>
      <c r="K219" s="337">
        <f t="shared" si="114"/>
        <v>1</v>
      </c>
      <c r="L219" s="325">
        <f t="shared" si="115"/>
        <v>11.124634725272246</v>
      </c>
      <c r="M219" s="325">
        <f t="shared" si="116"/>
        <v>11.114634725272246</v>
      </c>
      <c r="N219" s="330">
        <f t="shared" si="117"/>
        <v>0.16422818501392555</v>
      </c>
      <c r="O219" s="330">
        <f t="shared" si="74"/>
        <v>38.872962892851987</v>
      </c>
      <c r="P219" s="334">
        <f t="shared" si="77"/>
        <v>232.01692847686886</v>
      </c>
      <c r="Q219" s="330">
        <f t="shared" si="118"/>
        <v>76150.157028763497</v>
      </c>
      <c r="R219" s="279">
        <f>IF(H219&gt;0, rate1(1,$L$52,$L$51,$L$54,L219,$L$53,$L$50,P219),"")</f>
        <v>2539.2065786909948</v>
      </c>
      <c r="S219" s="325">
        <f t="shared" si="119"/>
        <v>0.77148080479505265</v>
      </c>
      <c r="T219" s="325">
        <f t="shared" si="120"/>
        <v>0.7186625389024216</v>
      </c>
      <c r="U219" s="330">
        <f t="shared" si="121"/>
        <v>11.104634725272247</v>
      </c>
      <c r="V219" s="338">
        <f t="shared" si="122"/>
        <v>11.104634725272247</v>
      </c>
      <c r="W219" s="330">
        <f t="shared" si="123"/>
        <v>7.4194124295843267E-3</v>
      </c>
      <c r="X219" s="330">
        <f t="shared" si="124"/>
        <v>75942.485179599928</v>
      </c>
      <c r="Y219" s="330">
        <f t="shared" si="78"/>
        <v>231.5996182193729</v>
      </c>
      <c r="Z219" s="110">
        <f>IF(H219&gt;0, rate1(1,$L$52,$L$51,$L$54,U219,$L$53,$L$50,Y219),"")</f>
        <v>2539.0348686408793</v>
      </c>
      <c r="AA219" s="338">
        <f t="shared" si="125"/>
        <v>0.76942890305151612</v>
      </c>
      <c r="AB219" s="338">
        <f t="shared" si="126"/>
        <v>3.2178414934817413E-2</v>
      </c>
      <c r="AC219" s="330">
        <f t="shared" si="127"/>
        <v>0.7186625389024216</v>
      </c>
      <c r="AD219" s="330">
        <f t="shared" si="128"/>
        <v>2.7829473386138965E-2</v>
      </c>
      <c r="AE219" s="330">
        <f t="shared" si="129"/>
        <v>-1.8684146393764469E-3</v>
      </c>
      <c r="AF219" s="330">
        <f t="shared" si="130"/>
        <v>2245.493556998204</v>
      </c>
      <c r="AG219" s="330">
        <f t="shared" si="131"/>
        <v>2201.8200272626364</v>
      </c>
      <c r="AH219" s="330">
        <f t="shared" si="132"/>
        <v>11.125572504939973</v>
      </c>
      <c r="AI219" s="330">
        <f t="shared" si="133"/>
        <v>283.02641657178782</v>
      </c>
      <c r="AJ219" s="330">
        <f t="shared" si="134"/>
        <v>6.769177084321635</v>
      </c>
      <c r="AK219" s="339">
        <f t="shared" si="135"/>
        <v>724.75507697881187</v>
      </c>
      <c r="AL219" s="44">
        <f t="shared" si="136"/>
        <v>20.689883523721075</v>
      </c>
    </row>
    <row r="220" spans="1:53" ht="15" x14ac:dyDescent="0.15">
      <c r="A220" s="118"/>
      <c r="B220" s="330">
        <f t="shared" si="107"/>
        <v>2245.493556998204</v>
      </c>
      <c r="C220" s="330">
        <f t="shared" si="108"/>
        <v>2201.8200272626364</v>
      </c>
      <c r="D220" s="330">
        <f t="shared" si="109"/>
        <v>11.125572504939973</v>
      </c>
      <c r="E220" s="330">
        <f t="shared" si="76"/>
        <v>198.68094404807593</v>
      </c>
      <c r="F220" s="330">
        <f t="shared" si="110"/>
        <v>198.68094404807593</v>
      </c>
      <c r="G220" s="330">
        <f t="shared" si="111"/>
        <v>77667.03616805702</v>
      </c>
      <c r="H220" s="315">
        <f t="shared" si="112"/>
        <v>0.02</v>
      </c>
      <c r="I220" s="330">
        <f t="shared" si="113"/>
        <v>34.938823788454101</v>
      </c>
      <c r="J220" s="330">
        <f t="shared" si="73"/>
        <v>859</v>
      </c>
      <c r="K220" s="337">
        <f t="shared" si="114"/>
        <v>1</v>
      </c>
      <c r="L220" s="325">
        <f t="shared" si="115"/>
        <v>11.145572504939972</v>
      </c>
      <c r="M220" s="325">
        <f t="shared" si="116"/>
        <v>11.135572504939972</v>
      </c>
      <c r="N220" s="330">
        <f t="shared" si="117"/>
        <v>0.16455171972899052</v>
      </c>
      <c r="O220" s="330">
        <f t="shared" si="74"/>
        <v>38.550274378332347</v>
      </c>
      <c r="P220" s="334">
        <f t="shared" si="77"/>
        <v>232.59990641995077</v>
      </c>
      <c r="Q220" s="330">
        <f t="shared" si="118"/>
        <v>76586.187583396546</v>
      </c>
      <c r="R220" s="279">
        <f>IF(H220&gt;0, rate1(1,$L$52,$L$51,$L$54,L220,$L$53,$L$50,P220),"")</f>
        <v>2539.4453916965285</v>
      </c>
      <c r="S220" s="325">
        <f t="shared" si="119"/>
        <v>0.78231939901988889</v>
      </c>
      <c r="T220" s="325">
        <f t="shared" si="120"/>
        <v>0.7559319433522933</v>
      </c>
      <c r="U220" s="330">
        <f t="shared" si="121"/>
        <v>11.125572504939973</v>
      </c>
      <c r="V220" s="338">
        <f t="shared" si="122"/>
        <v>11.125572504939973</v>
      </c>
      <c r="W220" s="330">
        <f t="shared" si="123"/>
        <v>7.4474173985521475E-3</v>
      </c>
      <c r="X220" s="330">
        <f t="shared" si="124"/>
        <v>76377.732218907506</v>
      </c>
      <c r="Y220" s="330">
        <f t="shared" si="78"/>
        <v>232.18233387702796</v>
      </c>
      <c r="Z220" s="110">
        <f>IF(H220&gt;0, rate1(1,$L$52,$L$51,$L$54,U220,$L$53,$L$50,Y220),"")</f>
        <v>2539.2744616101918</v>
      </c>
      <c r="AA220" s="338">
        <f t="shared" si="125"/>
        <v>0.78024256875925435</v>
      </c>
      <c r="AB220" s="338">
        <f t="shared" si="126"/>
        <v>3.3889263068394057E-2</v>
      </c>
      <c r="AC220" s="330">
        <f t="shared" si="127"/>
        <v>0.7559319433522933</v>
      </c>
      <c r="AD220" s="330">
        <f t="shared" si="128"/>
        <v>2.645740820437751E-2</v>
      </c>
      <c r="AE220" s="330">
        <f t="shared" si="129"/>
        <v>-1.8609389880036872E-3</v>
      </c>
      <c r="AF220" s="330">
        <f t="shared" si="130"/>
        <v>2244.9021767745808</v>
      </c>
      <c r="AG220" s="330">
        <f t="shared" si="131"/>
        <v>2201.0640953192842</v>
      </c>
      <c r="AH220" s="330">
        <f t="shared" si="132"/>
        <v>11.146512086620127</v>
      </c>
      <c r="AI220" s="330">
        <f t="shared" si="133"/>
        <v>297.67599879250702</v>
      </c>
      <c r="AJ220" s="330">
        <f t="shared" si="134"/>
        <v>6.8518648617639979</v>
      </c>
      <c r="AK220" s="339">
        <f t="shared" si="135"/>
        <v>746.61324884688304</v>
      </c>
      <c r="AL220" s="44">
        <f t="shared" si="136"/>
        <v>20.933003215556241</v>
      </c>
    </row>
    <row r="221" spans="1:53" ht="15" x14ac:dyDescent="0.15">
      <c r="A221" s="118"/>
      <c r="B221" s="330">
        <f t="shared" si="107"/>
        <v>2244.9021767745808</v>
      </c>
      <c r="C221" s="330">
        <f t="shared" si="108"/>
        <v>2201.0640953192842</v>
      </c>
      <c r="D221" s="330">
        <f t="shared" si="109"/>
        <v>11.146512086620127</v>
      </c>
      <c r="E221" s="330">
        <f t="shared" si="76"/>
        <v>198.68094404807593</v>
      </c>
      <c r="F221" s="330">
        <f t="shared" si="110"/>
        <v>198.68094404807593</v>
      </c>
      <c r="G221" s="330">
        <f t="shared" si="111"/>
        <v>78105.607300561955</v>
      </c>
      <c r="H221" s="315">
        <f t="shared" si="112"/>
        <v>0.02</v>
      </c>
      <c r="I221" s="330">
        <f t="shared" si="113"/>
        <v>35.070465164237248</v>
      </c>
      <c r="J221" s="330">
        <f t="shared" si="73"/>
        <v>859</v>
      </c>
      <c r="K221" s="337">
        <f t="shared" si="114"/>
        <v>1</v>
      </c>
      <c r="L221" s="325">
        <f t="shared" si="115"/>
        <v>11.166512086620127</v>
      </c>
      <c r="M221" s="325">
        <f t="shared" si="116"/>
        <v>11.156512086620127</v>
      </c>
      <c r="N221" s="330">
        <f t="shared" si="117"/>
        <v>0.16487533504951557</v>
      </c>
      <c r="O221" s="330">
        <f t="shared" si="74"/>
        <v>38.207791618937286</v>
      </c>
      <c r="P221" s="334">
        <f t="shared" si="77"/>
        <v>233.18330065005537</v>
      </c>
      <c r="Q221" s="330">
        <f t="shared" si="118"/>
        <v>77023.898666417124</v>
      </c>
      <c r="R221" s="279">
        <f>IF(H221&gt;0, rate1(1,$L$52,$L$51,$L$54,L221,$L$53,$L$50,P221),"")</f>
        <v>2539.6831422775858</v>
      </c>
      <c r="S221" s="325">
        <f t="shared" si="119"/>
        <v>0.79376879999666095</v>
      </c>
      <c r="T221" s="325">
        <f t="shared" si="120"/>
        <v>0.7994684366228102</v>
      </c>
      <c r="U221" s="330">
        <f t="shared" si="121"/>
        <v>11.146512086620127</v>
      </c>
      <c r="V221" s="338">
        <f t="shared" si="122"/>
        <v>11.146512086620127</v>
      </c>
      <c r="W221" s="330">
        <f t="shared" si="123"/>
        <v>7.4754775380938554E-3</v>
      </c>
      <c r="X221" s="330">
        <f t="shared" si="124"/>
        <v>76814.658243716302</v>
      </c>
      <c r="Y221" s="330">
        <f t="shared" si="78"/>
        <v>232.76546612726966</v>
      </c>
      <c r="Z221" s="110">
        <f>IF(H221&gt;0, rate1(1,$L$52,$L$51,$L$54,U221,$L$53,$L$50,Y221),"")</f>
        <v>2539.5129871533727</v>
      </c>
      <c r="AA221" s="338">
        <f t="shared" si="125"/>
        <v>0.79166551595664114</v>
      </c>
      <c r="AB221" s="338">
        <f t="shared" si="126"/>
        <v>3.5882093991401104E-2</v>
      </c>
      <c r="AC221" s="330">
        <f t="shared" si="127"/>
        <v>0.7994684366228102</v>
      </c>
      <c r="AD221" s="330">
        <f t="shared" si="128"/>
        <v>2.5016622400361274E-2</v>
      </c>
      <c r="AE221" s="330">
        <f t="shared" si="129"/>
        <v>-1.852623700708235E-3</v>
      </c>
      <c r="AF221" s="330">
        <f t="shared" si="130"/>
        <v>2244.2675836730073</v>
      </c>
      <c r="AG221" s="330">
        <f t="shared" si="131"/>
        <v>2200.2646268826616</v>
      </c>
      <c r="AH221" s="330">
        <f t="shared" si="132"/>
        <v>11.167453470404405</v>
      </c>
      <c r="AI221" s="330">
        <f t="shared" si="133"/>
        <v>314.79062222929417</v>
      </c>
      <c r="AJ221" s="330">
        <f t="shared" si="134"/>
        <v>6.9393067012721348</v>
      </c>
      <c r="AK221" s="339">
        <f t="shared" si="135"/>
        <v>769.7328614114632</v>
      </c>
      <c r="AL221" s="44">
        <f t="shared" si="136"/>
        <v>21.188706898519005</v>
      </c>
    </row>
    <row r="222" spans="1:53" ht="15" x14ac:dyDescent="0.15">
      <c r="A222" s="118"/>
      <c r="B222" s="330">
        <f t="shared" si="107"/>
        <v>2244.2675836730073</v>
      </c>
      <c r="C222" s="330">
        <f t="shared" si="108"/>
        <v>2200.2646268826616</v>
      </c>
      <c r="D222" s="330">
        <f t="shared" si="109"/>
        <v>11.167453470404405</v>
      </c>
      <c r="E222" s="330">
        <f t="shared" si="76"/>
        <v>198.68094404807593</v>
      </c>
      <c r="F222" s="330">
        <f t="shared" si="110"/>
        <v>198.68094404807593</v>
      </c>
      <c r="G222" s="330">
        <f t="shared" si="111"/>
        <v>78545.864308113683</v>
      </c>
      <c r="H222" s="315">
        <f t="shared" si="112"/>
        <v>0.02</v>
      </c>
      <c r="I222" s="330">
        <f t="shared" si="113"/>
        <v>35.202365432276565</v>
      </c>
      <c r="J222" s="330">
        <f t="shared" si="73"/>
        <v>859</v>
      </c>
      <c r="K222" s="337">
        <f t="shared" si="114"/>
        <v>1</v>
      </c>
      <c r="L222" s="325">
        <f t="shared" si="115"/>
        <v>11.187453470404405</v>
      </c>
      <c r="M222" s="325">
        <f t="shared" si="116"/>
        <v>11.177453470404405</v>
      </c>
      <c r="N222" s="330">
        <f t="shared" si="117"/>
        <v>0.16519903099060684</v>
      </c>
      <c r="O222" s="330">
        <f t="shared" si="74"/>
        <v>37.84248681879707</v>
      </c>
      <c r="P222" s="334">
        <f t="shared" si="77"/>
        <v>233.76711080660002</v>
      </c>
      <c r="Q222" s="330">
        <f t="shared" si="118"/>
        <v>77463.293794018318</v>
      </c>
      <c r="R222" s="279">
        <f>IF(H222&gt;0, rate1(1,$L$52,$L$51,$L$54,L222,$L$53,$L$50,P222),"")</f>
        <v>2539.9198371819662</v>
      </c>
      <c r="S222" s="325">
        <f t="shared" si="119"/>
        <v>0.80592806808738715</v>
      </c>
      <c r="T222" s="325">
        <f t="shared" si="120"/>
        <v>0.85122577676504518</v>
      </c>
      <c r="U222" s="330">
        <f t="shared" si="121"/>
        <v>11.167453470404405</v>
      </c>
      <c r="V222" s="338">
        <f t="shared" si="122"/>
        <v>11.167453470404405</v>
      </c>
      <c r="W222" s="330">
        <f t="shared" si="123"/>
        <v>7.5035928620792447E-3</v>
      </c>
      <c r="X222" s="330">
        <f t="shared" si="124"/>
        <v>77253.266769835056</v>
      </c>
      <c r="Y222" s="330">
        <f t="shared" si="78"/>
        <v>233.34901460857384</v>
      </c>
      <c r="Z222" s="110">
        <f>IF(H222&gt;0, rate1(1,$L$52,$L$51,$L$54,U222,$L$53,$L$50,Y222),"")</f>
        <v>2539.7504520597795</v>
      </c>
      <c r="AA222" s="338">
        <f t="shared" si="125"/>
        <v>0.80379655155511287</v>
      </c>
      <c r="AB222" s="338">
        <f t="shared" si="126"/>
        <v>3.8243939755151543E-2</v>
      </c>
      <c r="AC222" s="330">
        <f t="shared" si="127"/>
        <v>0.85122577676504518</v>
      </c>
      <c r="AD222" s="330">
        <f t="shared" si="128"/>
        <v>2.3495529089834398E-2</v>
      </c>
      <c r="AE222" s="330">
        <f t="shared" si="129"/>
        <v>-1.8429740629004948E-3</v>
      </c>
      <c r="AF222" s="330">
        <f t="shared" si="130"/>
        <v>2243.5815569272327</v>
      </c>
      <c r="AG222" s="330">
        <f t="shared" si="131"/>
        <v>2199.4134011058964</v>
      </c>
      <c r="AH222" s="330">
        <f t="shared" si="132"/>
        <v>11.188396656385011</v>
      </c>
      <c r="AI222" s="330">
        <f t="shared" si="133"/>
        <v>335.13883560572441</v>
      </c>
      <c r="AJ222" s="330">
        <f t="shared" si="134"/>
        <v>7.0324008222737246</v>
      </c>
      <c r="AK222" s="339">
        <f t="shared" si="135"/>
        <v>794.31977413320396</v>
      </c>
      <c r="AL222" s="44">
        <f t="shared" si="136"/>
        <v>21.459112043013967</v>
      </c>
    </row>
    <row r="223" spans="1:53" ht="15" x14ac:dyDescent="0.15">
      <c r="A223" s="118"/>
      <c r="B223" s="330">
        <f t="shared" si="107"/>
        <v>2243.5815569272327</v>
      </c>
      <c r="C223" s="330">
        <f t="shared" si="108"/>
        <v>2199.4134011058964</v>
      </c>
      <c r="D223" s="330">
        <f t="shared" si="109"/>
        <v>11.188396656385011</v>
      </c>
      <c r="E223" s="330">
        <f t="shared" si="76"/>
        <v>198.68094404807593</v>
      </c>
      <c r="F223" s="330">
        <f t="shared" si="110"/>
        <v>198.68094404807593</v>
      </c>
      <c r="G223" s="330">
        <f t="shared" si="111"/>
        <v>78776.74220985829</v>
      </c>
      <c r="H223" s="315">
        <f t="shared" si="112"/>
        <v>0.01</v>
      </c>
      <c r="I223" s="330">
        <f t="shared" si="113"/>
        <v>35.334524657069053</v>
      </c>
      <c r="J223" s="330">
        <f t="shared" si="73"/>
        <v>859</v>
      </c>
      <c r="K223" s="337">
        <f t="shared" si="114"/>
        <v>1</v>
      </c>
      <c r="L223" s="325">
        <f t="shared" si="115"/>
        <v>11.198396656385011</v>
      </c>
      <c r="M223" s="325">
        <f t="shared" si="116"/>
        <v>11.193396656385012</v>
      </c>
      <c r="N223" s="330">
        <f t="shared" si="117"/>
        <v>8.650964214450596E-2</v>
      </c>
      <c r="O223" s="330">
        <f t="shared" si="74"/>
        <v>37.450488749060526</v>
      </c>
      <c r="P223" s="334">
        <f t="shared" si="77"/>
        <v>234.14211102619439</v>
      </c>
      <c r="Q223" s="330">
        <f t="shared" si="118"/>
        <v>77798.921814689835</v>
      </c>
      <c r="R223" s="279">
        <f>IF(H223&gt;0, rate1(1,$L$52,$L$51,$L$54,L223,$L$53,$L$50,P223),"")</f>
        <v>2540.0712319303098</v>
      </c>
      <c r="S223" s="325">
        <f t="shared" si="119"/>
        <v>0.81784347411573943</v>
      </c>
      <c r="T223" s="325">
        <f t="shared" si="120"/>
        <v>0.47491925817399949</v>
      </c>
      <c r="U223" s="330">
        <f t="shared" si="121"/>
        <v>11.188396656385011</v>
      </c>
      <c r="V223" s="338">
        <f t="shared" si="122"/>
        <v>11.188396656385011</v>
      </c>
      <c r="W223" s="330">
        <f t="shared" si="123"/>
        <v>7.5317633842644227E-3</v>
      </c>
      <c r="X223" s="330">
        <f t="shared" si="124"/>
        <v>77693.561314744147</v>
      </c>
      <c r="Y223" s="330">
        <f t="shared" si="78"/>
        <v>233.93297896064169</v>
      </c>
      <c r="Z223" s="110">
        <f>IF(H223&gt;0, rate1(1,$L$52,$L$51,$L$54,U223,$L$53,$L$50,Y223),"")</f>
        <v>2539.986863062617</v>
      </c>
      <c r="AA223" s="338">
        <f t="shared" si="125"/>
        <v>0.81676302473206086</v>
      </c>
      <c r="AB223" s="338">
        <f t="shared" si="126"/>
        <v>4.1103949534481599E-2</v>
      </c>
      <c r="AC223" s="330">
        <f t="shared" si="127"/>
        <v>0.47491925817399949</v>
      </c>
      <c r="AD223" s="330">
        <f t="shared" si="128"/>
        <v>2.1056210772434563E-2</v>
      </c>
      <c r="AE223" s="330">
        <f t="shared" si="129"/>
        <v>-3.6788107682534988E-3</v>
      </c>
      <c r="AF223" s="330">
        <f t="shared" si="130"/>
        <v>2243.1931473112031</v>
      </c>
      <c r="AG223" s="330">
        <f t="shared" si="131"/>
        <v>2198.9384818477224</v>
      </c>
      <c r="AH223" s="330">
        <f t="shared" si="132"/>
        <v>11.199348332902254</v>
      </c>
      <c r="AI223" s="330">
        <f t="shared" si="133"/>
        <v>186.97084247243251</v>
      </c>
      <c r="AJ223" s="330">
        <f t="shared" si="134"/>
        <v>7.0843371674049562</v>
      </c>
      <c r="AK223" s="339">
        <f t="shared" si="135"/>
        <v>820.64354363907046</v>
      </c>
      <c r="AL223" s="44">
        <f t="shared" si="136"/>
        <v>21.746996302799285</v>
      </c>
    </row>
    <row r="224" spans="1:53" ht="15" x14ac:dyDescent="0.15">
      <c r="A224" s="118"/>
      <c r="B224" s="330">
        <f t="shared" si="107"/>
        <v>2243.1931473112031</v>
      </c>
      <c r="C224" s="330">
        <f t="shared" si="108"/>
        <v>2198.9384818477224</v>
      </c>
      <c r="D224" s="330">
        <f t="shared" si="109"/>
        <v>11.199348332902254</v>
      </c>
      <c r="E224" s="330">
        <f t="shared" si="76"/>
        <v>198.68094404807593</v>
      </c>
      <c r="F224" s="330">
        <f t="shared" si="110"/>
        <v>198.68094404807593</v>
      </c>
      <c r="G224" s="330">
        <f t="shared" si="111"/>
        <v>79008.09188588096</v>
      </c>
      <c r="H224" s="315">
        <f t="shared" si="112"/>
        <v>0.01</v>
      </c>
      <c r="I224" s="330">
        <f t="shared" si="113"/>
        <v>35.403732370784567</v>
      </c>
      <c r="J224" s="330">
        <f t="shared" si="73"/>
        <v>859</v>
      </c>
      <c r="K224" s="337">
        <f t="shared" si="114"/>
        <v>1</v>
      </c>
      <c r="L224" s="325">
        <f t="shared" si="115"/>
        <v>11.209348332902254</v>
      </c>
      <c r="M224" s="325">
        <f t="shared" si="116"/>
        <v>11.204348332902253</v>
      </c>
      <c r="N224" s="330">
        <f t="shared" si="117"/>
        <v>8.6601683801603713E-2</v>
      </c>
      <c r="O224" s="330">
        <f t="shared" si="74"/>
        <v>37.02671931402493</v>
      </c>
      <c r="P224" s="334">
        <f t="shared" si="77"/>
        <v>234.44769325211911</v>
      </c>
      <c r="Q224" s="330">
        <f t="shared" si="118"/>
        <v>78030.025719093494</v>
      </c>
      <c r="R224" s="279">
        <f>IF(H224&gt;0, rate1(1,$L$52,$L$51,$L$54,L224,$L$53,$L$50,P224),"")</f>
        <v>2540.1942319851664</v>
      </c>
      <c r="S224" s="325">
        <f t="shared" si="119"/>
        <v>0.82962072098055706</v>
      </c>
      <c r="T224" s="325">
        <f t="shared" si="120"/>
        <v>0.5082876527005441</v>
      </c>
      <c r="U224" s="330">
        <f t="shared" si="121"/>
        <v>11.199348332902254</v>
      </c>
      <c r="V224" s="338">
        <f t="shared" si="122"/>
        <v>11.199348332902254</v>
      </c>
      <c r="W224" s="330">
        <f t="shared" si="123"/>
        <v>7.5465154187241978E-3</v>
      </c>
      <c r="X224" s="330">
        <f t="shared" si="124"/>
        <v>77924.458901685823</v>
      </c>
      <c r="Y224" s="330">
        <f t="shared" si="78"/>
        <v>234.23849288229562</v>
      </c>
      <c r="Z224" s="110">
        <f>IF(H224&gt;0, rate1(1,$L$52,$L$51,$L$54,U224,$L$53,$L$50,Y224),"")</f>
        <v>2540.1100623712459</v>
      </c>
      <c r="AA224" s="338">
        <f t="shared" si="125"/>
        <v>0.82852578044621605</v>
      </c>
      <c r="AB224" s="338">
        <f t="shared" si="126"/>
        <v>4.4009621028525438E-2</v>
      </c>
      <c r="AC224" s="330">
        <f t="shared" si="127"/>
        <v>0.5082876527005441</v>
      </c>
      <c r="AD224" s="330">
        <f t="shared" si="128"/>
        <v>1.9673899113759243E-2</v>
      </c>
      <c r="AE224" s="330">
        <f t="shared" si="129"/>
        <v>-2.8118428448509992E-3</v>
      </c>
      <c r="AF224" s="330">
        <f t="shared" si="130"/>
        <v>2242.7714613423041</v>
      </c>
      <c r="AG224" s="330">
        <f t="shared" si="131"/>
        <v>2198.4301941950221</v>
      </c>
      <c r="AH224" s="330">
        <f t="shared" si="132"/>
        <v>11.210300945326345</v>
      </c>
      <c r="AI224" s="330">
        <f t="shared" si="133"/>
        <v>200.0979477476084</v>
      </c>
      <c r="AJ224" s="330">
        <f t="shared" si="134"/>
        <v>7.1399199306681806</v>
      </c>
      <c r="AK224" s="339">
        <f t="shared" si="135"/>
        <v>835.3724974972813</v>
      </c>
      <c r="AL224" s="44">
        <f t="shared" si="136"/>
        <v>21.907604256483104</v>
      </c>
    </row>
    <row r="225" spans="1:38" ht="15" x14ac:dyDescent="0.15">
      <c r="A225" s="118"/>
      <c r="B225" s="330">
        <f t="shared" si="107"/>
        <v>2242.7714613423041</v>
      </c>
      <c r="C225" s="330">
        <f t="shared" si="108"/>
        <v>2198.4301941950221</v>
      </c>
      <c r="D225" s="330">
        <f t="shared" si="109"/>
        <v>11.210300945326345</v>
      </c>
      <c r="E225" s="330">
        <f t="shared" si="76"/>
        <v>198.68094404807593</v>
      </c>
      <c r="F225" s="330">
        <f t="shared" si="110"/>
        <v>198.68094404807593</v>
      </c>
      <c r="G225" s="330">
        <f t="shared" si="111"/>
        <v>79239.913895833219</v>
      </c>
      <c r="H225" s="315">
        <f t="shared" si="112"/>
        <v>0.01</v>
      </c>
      <c r="I225" s="330">
        <f t="shared" si="113"/>
        <v>35.473013717825602</v>
      </c>
      <c r="J225" s="330">
        <f t="shared" si="73"/>
        <v>859</v>
      </c>
      <c r="K225" s="337">
        <f t="shared" si="114"/>
        <v>1</v>
      </c>
      <c r="L225" s="325">
        <f t="shared" si="115"/>
        <v>11.220300945326345</v>
      </c>
      <c r="M225" s="325">
        <f t="shared" si="116"/>
        <v>11.215300945326344</v>
      </c>
      <c r="N225" s="330">
        <f t="shared" si="117"/>
        <v>8.6693747759127859E-2</v>
      </c>
      <c r="O225" s="330">
        <f t="shared" si="74"/>
        <v>36.786792628132552</v>
      </c>
      <c r="P225" s="334">
        <f t="shared" si="77"/>
        <v>234.75340136211827</v>
      </c>
      <c r="Q225" s="330">
        <f t="shared" si="118"/>
        <v>78261.601657465348</v>
      </c>
      <c r="R225" s="279">
        <f>IF(H225&gt;0, rate1(1,$L$52,$L$51,$L$54,L225,$L$53,$L$50,P225),"")</f>
        <v>2540.3169522887147</v>
      </c>
      <c r="S225" s="325">
        <f t="shared" si="119"/>
        <v>0.83746931063737229</v>
      </c>
      <c r="T225" s="325">
        <f t="shared" si="120"/>
        <v>0.53339924969925223</v>
      </c>
      <c r="U225" s="330">
        <f t="shared" si="121"/>
        <v>11.210300945326345</v>
      </c>
      <c r="V225" s="338">
        <f t="shared" si="122"/>
        <v>11.210300945326345</v>
      </c>
      <c r="W225" s="330">
        <f t="shared" si="123"/>
        <v>7.5612831485187826E-3</v>
      </c>
      <c r="X225" s="330">
        <f t="shared" si="124"/>
        <v>78155.828303129863</v>
      </c>
      <c r="Y225" s="330">
        <f t="shared" si="78"/>
        <v>234.54413272663294</v>
      </c>
      <c r="Z225" s="110">
        <f>IF(H225&gt;0, rate1(1,$L$52,$L$51,$L$54,U225,$L$53,$L$50,Y225),"")</f>
        <v>2540.2329812717194</v>
      </c>
      <c r="AA225" s="338">
        <f t="shared" si="125"/>
        <v>0.83636508722935687</v>
      </c>
      <c r="AB225" s="338">
        <f t="shared" si="126"/>
        <v>4.6208251164083565E-2</v>
      </c>
      <c r="AC225" s="330">
        <f t="shared" si="127"/>
        <v>0.53339924969925223</v>
      </c>
      <c r="AD225" s="330">
        <f t="shared" si="128"/>
        <v>1.8747682914136688E-2</v>
      </c>
      <c r="AE225" s="330">
        <f t="shared" si="129"/>
        <v>-1.7783005574684208E-3</v>
      </c>
      <c r="AF225" s="330">
        <f t="shared" si="130"/>
        <v>2242.3247558403641</v>
      </c>
      <c r="AG225" s="330">
        <f t="shared" si="131"/>
        <v>2197.8967949453227</v>
      </c>
      <c r="AH225" s="330">
        <f t="shared" si="132"/>
        <v>11.221254493733118</v>
      </c>
      <c r="AI225" s="330">
        <f t="shared" si="133"/>
        <v>209.97350319560826</v>
      </c>
      <c r="AJ225" s="330">
        <f t="shared" si="134"/>
        <v>7.1982459037780719</v>
      </c>
      <c r="AK225" s="339">
        <f t="shared" si="135"/>
        <v>851.18185453910053</v>
      </c>
      <c r="AL225" s="44">
        <f t="shared" si="136"/>
        <v>22.0794883935983</v>
      </c>
    </row>
    <row r="226" spans="1:38" ht="15" x14ac:dyDescent="0.15">
      <c r="A226" s="118"/>
      <c r="B226" s="330">
        <f t="shared" si="107"/>
        <v>2242.3247558403641</v>
      </c>
      <c r="C226" s="330">
        <f t="shared" si="108"/>
        <v>2197.8967949453227</v>
      </c>
      <c r="D226" s="330">
        <f t="shared" si="109"/>
        <v>11.221254493733118</v>
      </c>
      <c r="E226" s="330">
        <f t="shared" si="76"/>
        <v>198.68094404807593</v>
      </c>
      <c r="F226" s="330">
        <f t="shared" si="110"/>
        <v>198.68094404807593</v>
      </c>
      <c r="G226" s="330">
        <f t="shared" si="111"/>
        <v>79472.208799618544</v>
      </c>
      <c r="H226" s="315">
        <f t="shared" si="112"/>
        <v>0.01</v>
      </c>
      <c r="I226" s="330">
        <f t="shared" si="113"/>
        <v>35.54236871603316</v>
      </c>
      <c r="J226" s="330">
        <f t="shared" si="73"/>
        <v>859</v>
      </c>
      <c r="K226" s="337">
        <f t="shared" si="114"/>
        <v>1</v>
      </c>
      <c r="L226" s="325">
        <f t="shared" si="115"/>
        <v>11.231254493733118</v>
      </c>
      <c r="M226" s="325">
        <f t="shared" si="116"/>
        <v>11.226254493733119</v>
      </c>
      <c r="N226" s="330">
        <f t="shared" si="117"/>
        <v>8.6785834021327446E-2</v>
      </c>
      <c r="O226" s="330">
        <f t="shared" si="74"/>
        <v>36.526310619372069</v>
      </c>
      <c r="P226" s="334">
        <f t="shared" si="77"/>
        <v>235.05923531898935</v>
      </c>
      <c r="Q226" s="330">
        <f t="shared" si="118"/>
        <v>78493.650189560241</v>
      </c>
      <c r="R226" s="279">
        <f>IF(H226&gt;0, rate1(1,$L$52,$L$51,$L$54,L226,$L$53,$L$50,P226),"")</f>
        <v>2540.4393937482887</v>
      </c>
      <c r="S226" s="325">
        <f t="shared" si="119"/>
        <v>0.84590166334042072</v>
      </c>
      <c r="T226" s="325">
        <f t="shared" si="120"/>
        <v>0.56318475528420009</v>
      </c>
      <c r="U226" s="330">
        <f t="shared" si="121"/>
        <v>11.221254493733118</v>
      </c>
      <c r="V226" s="338">
        <f t="shared" si="122"/>
        <v>11.221254493733118</v>
      </c>
      <c r="W226" s="330">
        <f t="shared" si="123"/>
        <v>7.5760665774851077E-3</v>
      </c>
      <c r="X226" s="330">
        <f t="shared" si="124"/>
        <v>78387.670078778072</v>
      </c>
      <c r="Y226" s="330">
        <f t="shared" si="78"/>
        <v>234.8498984563897</v>
      </c>
      <c r="Z226" s="110">
        <f>IF(H226&gt;0, rate1(1,$L$52,$L$51,$L$54,U226,$L$53,$L$50,Y226),"")</f>
        <v>2540.3556206741682</v>
      </c>
      <c r="AA226" s="338">
        <f t="shared" si="125"/>
        <v>0.84478740619528514</v>
      </c>
      <c r="AB226" s="338">
        <f t="shared" si="126"/>
        <v>4.88109011760808E-2</v>
      </c>
      <c r="AC226" s="330">
        <f t="shared" si="127"/>
        <v>0.56318475528420009</v>
      </c>
      <c r="AD226" s="330">
        <f t="shared" si="128"/>
        <v>1.7756162442560609E-2</v>
      </c>
      <c r="AE226" s="330">
        <f t="shared" si="129"/>
        <v>-1.8083803284930126E-3</v>
      </c>
      <c r="AF226" s="330">
        <f t="shared" si="130"/>
        <v>2241.8483569191012</v>
      </c>
      <c r="AG226" s="330">
        <f t="shared" si="131"/>
        <v>2197.3336101900386</v>
      </c>
      <c r="AH226" s="330">
        <f t="shared" si="132"/>
        <v>11.232208978198166</v>
      </c>
      <c r="AI226" s="330">
        <f t="shared" si="133"/>
        <v>221.68793188695193</v>
      </c>
      <c r="AJ226" s="330">
        <f t="shared" si="134"/>
        <v>7.259825884857781</v>
      </c>
      <c r="AK226" s="339">
        <f t="shared" si="135"/>
        <v>867.82013685272693</v>
      </c>
      <c r="AL226" s="44">
        <f t="shared" si="136"/>
        <v>22.259855632843326</v>
      </c>
    </row>
    <row r="227" spans="1:38" ht="15" x14ac:dyDescent="0.15">
      <c r="A227" s="118"/>
      <c r="B227" s="330">
        <f t="shared" si="107"/>
        <v>2241.8483569191012</v>
      </c>
      <c r="C227" s="330">
        <f t="shared" si="108"/>
        <v>2197.3336101900386</v>
      </c>
      <c r="D227" s="330">
        <f t="shared" si="109"/>
        <v>11.232208978198166</v>
      </c>
      <c r="E227" s="330">
        <f t="shared" si="76"/>
        <v>198.68094404807593</v>
      </c>
      <c r="F227" s="330">
        <f t="shared" si="110"/>
        <v>198.68094404807593</v>
      </c>
      <c r="G227" s="330">
        <f t="shared" si="111"/>
        <v>79704.977157384754</v>
      </c>
      <c r="H227" s="315">
        <f t="shared" si="112"/>
        <v>0.01</v>
      </c>
      <c r="I227" s="330">
        <f t="shared" si="113"/>
        <v>35.611797383250085</v>
      </c>
      <c r="J227" s="330">
        <f t="shared" si="73"/>
        <v>859</v>
      </c>
      <c r="K227" s="337">
        <f t="shared" si="114"/>
        <v>1</v>
      </c>
      <c r="L227" s="325">
        <f t="shared" si="115"/>
        <v>11.242208978198166</v>
      </c>
      <c r="M227" s="325">
        <f t="shared" si="116"/>
        <v>11.237208978198165</v>
      </c>
      <c r="N227" s="330">
        <f t="shared" si="117"/>
        <v>8.6877942592622048E-2</v>
      </c>
      <c r="O227" s="330">
        <f t="shared" si="74"/>
        <v>36.250373654304255</v>
      </c>
      <c r="P227" s="334">
        <f t="shared" si="77"/>
        <v>235.36519508559988</v>
      </c>
      <c r="Q227" s="330">
        <f t="shared" si="118"/>
        <v>78726.171875377288</v>
      </c>
      <c r="R227" s="279">
        <f>IF(H227&gt;0, rate1(1,$L$52,$L$51,$L$54,L227,$L$53,$L$50,P227),"")</f>
        <v>2540.5615572673928</v>
      </c>
      <c r="S227" s="325">
        <f t="shared" si="119"/>
        <v>0.85482442797781832</v>
      </c>
      <c r="T227" s="325">
        <f t="shared" si="120"/>
        <v>0.5984336164995292</v>
      </c>
      <c r="U227" s="330">
        <f t="shared" si="121"/>
        <v>11.232208978198166</v>
      </c>
      <c r="V227" s="338">
        <f t="shared" si="122"/>
        <v>11.232208978198166</v>
      </c>
      <c r="W227" s="330">
        <f t="shared" si="123"/>
        <v>7.5908657094458931E-3</v>
      </c>
      <c r="X227" s="330">
        <f t="shared" si="124"/>
        <v>78619.98478857633</v>
      </c>
      <c r="Y227" s="330">
        <f t="shared" si="78"/>
        <v>235.15579003437247</v>
      </c>
      <c r="Z227" s="110">
        <f>IF(H227&gt;0, rate1(1,$L$52,$L$51,$L$54,U227,$L$53,$L$50,Y227),"")</f>
        <v>2540.4779814848775</v>
      </c>
      <c r="AA227" s="338">
        <f t="shared" si="125"/>
        <v>0.85369951126822985</v>
      </c>
      <c r="AB227" s="338">
        <f t="shared" si="126"/>
        <v>5.1885443276700992E-2</v>
      </c>
      <c r="AC227" s="330">
        <f t="shared" si="127"/>
        <v>0.5984336164995292</v>
      </c>
      <c r="AD227" s="330">
        <f t="shared" si="128"/>
        <v>1.6710291207392203E-2</v>
      </c>
      <c r="AE227" s="330">
        <f t="shared" si="129"/>
        <v>-1.8007140048283028E-3</v>
      </c>
      <c r="AF227" s="330">
        <f t="shared" si="130"/>
        <v>2241.3368012451942</v>
      </c>
      <c r="AG227" s="330">
        <f t="shared" si="131"/>
        <v>2196.7351765735389</v>
      </c>
      <c r="AH227" s="330">
        <f t="shared" si="132"/>
        <v>11.243164398797353</v>
      </c>
      <c r="AI227" s="330">
        <f t="shared" si="133"/>
        <v>235.55170894705637</v>
      </c>
      <c r="AJ227" s="330">
        <f t="shared" si="134"/>
        <v>7.3252569151208524</v>
      </c>
      <c r="AK227" s="339">
        <f t="shared" si="135"/>
        <v>885.43816646400239</v>
      </c>
      <c r="AL227" s="44">
        <f t="shared" si="136"/>
        <v>22.45028556633422</v>
      </c>
    </row>
    <row r="228" spans="1:38" ht="15" x14ac:dyDescent="0.15">
      <c r="A228" s="118"/>
      <c r="B228" s="330">
        <f t="shared" si="107"/>
        <v>2241.3368012451942</v>
      </c>
      <c r="C228" s="330">
        <f t="shared" si="108"/>
        <v>2196.7351765735389</v>
      </c>
      <c r="D228" s="330">
        <f t="shared" si="109"/>
        <v>11.243164398797353</v>
      </c>
      <c r="E228" s="330">
        <f t="shared" si="76"/>
        <v>198.68094404807593</v>
      </c>
      <c r="F228" s="330">
        <f t="shared" si="110"/>
        <v>198.68094404807593</v>
      </c>
      <c r="G228" s="330">
        <f t="shared" si="111"/>
        <v>79938.219529534588</v>
      </c>
      <c r="H228" s="315">
        <f t="shared" si="112"/>
        <v>0.01</v>
      </c>
      <c r="I228" s="330">
        <f t="shared" si="113"/>
        <v>35.681299737324302</v>
      </c>
      <c r="J228" s="330">
        <f t="shared" si="73"/>
        <v>859</v>
      </c>
      <c r="K228" s="337">
        <f t="shared" si="114"/>
        <v>1</v>
      </c>
      <c r="L228" s="325">
        <f t="shared" si="115"/>
        <v>11.253164398797352</v>
      </c>
      <c r="M228" s="325">
        <f t="shared" si="116"/>
        <v>11.248164398797353</v>
      </c>
      <c r="N228" s="330">
        <f t="shared" si="117"/>
        <v>8.6970073477303345E-2</v>
      </c>
      <c r="O228" s="330">
        <f t="shared" si="74"/>
        <v>35.956094600377291</v>
      </c>
      <c r="P228" s="334">
        <f t="shared" si="77"/>
        <v>235.67128062490252</v>
      </c>
      <c r="Q228" s="330">
        <f t="shared" si="118"/>
        <v>78959.16727517049</v>
      </c>
      <c r="R228" s="279">
        <f>IF(H228&gt;0, rate1(1,$L$52,$L$51,$L$54,L228,$L$53,$L$50,P228),"")</f>
        <v>2540.6834437457228</v>
      </c>
      <c r="S228" s="325">
        <f t="shared" si="119"/>
        <v>0.86432980178804397</v>
      </c>
      <c r="T228" s="325">
        <f t="shared" si="120"/>
        <v>0.64104036570677791</v>
      </c>
      <c r="U228" s="330">
        <f t="shared" si="121"/>
        <v>11.243164398797353</v>
      </c>
      <c r="V228" s="338">
        <f t="shared" si="122"/>
        <v>11.243164398797353</v>
      </c>
      <c r="W228" s="330">
        <f t="shared" si="123"/>
        <v>7.6056805482522805E-3</v>
      </c>
      <c r="X228" s="330">
        <f t="shared" si="124"/>
        <v>78852.772992725513</v>
      </c>
      <c r="Y228" s="330">
        <f t="shared" si="78"/>
        <v>235.46180742347252</v>
      </c>
      <c r="Z228" s="110">
        <f>IF(H228&gt;0, rate1(1,$L$52,$L$51,$L$54,U228,$L$53,$L$50,Y228),"")</f>
        <v>2540.600064606313</v>
      </c>
      <c r="AA228" s="338">
        <f t="shared" si="125"/>
        <v>0.86319348029989396</v>
      </c>
      <c r="AB228" s="338">
        <f t="shared" si="126"/>
        <v>5.5594430476886003E-2</v>
      </c>
      <c r="AC228" s="330">
        <f t="shared" si="127"/>
        <v>0.64104036570677791</v>
      </c>
      <c r="AD228" s="330">
        <f t="shared" si="128"/>
        <v>1.5599641668390909E-2</v>
      </c>
      <c r="AE228" s="330">
        <f t="shared" si="129"/>
        <v>-1.7921304600913011E-3</v>
      </c>
      <c r="AF228" s="330">
        <f t="shared" si="130"/>
        <v>2240.7827309529648</v>
      </c>
      <c r="AG228" s="330">
        <f t="shared" si="131"/>
        <v>2196.094136207832</v>
      </c>
      <c r="AH228" s="330">
        <f t="shared" si="132"/>
        <v>11.254120755606415</v>
      </c>
      <c r="AI228" s="330">
        <f t="shared" si="133"/>
        <v>252.31020703692775</v>
      </c>
      <c r="AJ228" s="330">
        <f t="shared" si="134"/>
        <v>7.3953430837422216</v>
      </c>
      <c r="AK228" s="339">
        <f t="shared" si="135"/>
        <v>904.21281004501043</v>
      </c>
      <c r="AL228" s="44">
        <f t="shared" si="136"/>
        <v>22.652624484319741</v>
      </c>
    </row>
    <row r="229" spans="1:38" ht="15" x14ac:dyDescent="0.15">
      <c r="A229" s="118"/>
      <c r="B229" s="330">
        <f t="shared" si="107"/>
        <v>2240.7827309529648</v>
      </c>
      <c r="C229" s="330">
        <f t="shared" si="108"/>
        <v>2196.094136207832</v>
      </c>
      <c r="D229" s="330">
        <f t="shared" si="109"/>
        <v>11.254120755606415</v>
      </c>
      <c r="E229" s="330">
        <f t="shared" si="76"/>
        <v>198.68094404807593</v>
      </c>
      <c r="F229" s="330">
        <f t="shared" si="110"/>
        <v>198.68094404807593</v>
      </c>
      <c r="G229" s="330">
        <f t="shared" si="111"/>
        <v>80171.936476717543</v>
      </c>
      <c r="H229" s="315">
        <f t="shared" si="112"/>
        <v>0.01</v>
      </c>
      <c r="I229" s="330">
        <f t="shared" si="113"/>
        <v>35.750875796106264</v>
      </c>
      <c r="J229" s="330">
        <f t="shared" si="73"/>
        <v>859</v>
      </c>
      <c r="K229" s="337">
        <f t="shared" si="114"/>
        <v>1</v>
      </c>
      <c r="L229" s="325">
        <f t="shared" si="115"/>
        <v>11.264120755606415</v>
      </c>
      <c r="M229" s="325">
        <f t="shared" si="116"/>
        <v>11.259120755606414</v>
      </c>
      <c r="N229" s="330">
        <f t="shared" si="117"/>
        <v>8.7062226679762489E-2</v>
      </c>
      <c r="O229" s="330">
        <f t="shared" si="74"/>
        <v>35.640098671273918</v>
      </c>
      <c r="P229" s="334">
        <f t="shared" si="77"/>
        <v>235.97749189992254</v>
      </c>
      <c r="Q229" s="330">
        <f t="shared" si="118"/>
        <v>79192.636949440552</v>
      </c>
      <c r="R229" s="279">
        <f>IF(H229&gt;0, rate1(1,$L$52,$L$51,$L$54,L229,$L$53,$L$50,P229),"")</f>
        <v>2540.8050540791864</v>
      </c>
      <c r="S229" s="325">
        <f t="shared" si="119"/>
        <v>0.87452969749391263</v>
      </c>
      <c r="T229" s="325">
        <f t="shared" si="120"/>
        <v>0.69388711863142705</v>
      </c>
      <c r="U229" s="330">
        <f t="shared" si="121"/>
        <v>11.254120755606415</v>
      </c>
      <c r="V229" s="338">
        <f t="shared" si="122"/>
        <v>11.254120755606415</v>
      </c>
      <c r="W229" s="330">
        <f t="shared" si="123"/>
        <v>7.6205110975848811E-3</v>
      </c>
      <c r="X229" s="330">
        <f t="shared" si="124"/>
        <v>79086.035251673035</v>
      </c>
      <c r="Y229" s="330">
        <f t="shared" si="78"/>
        <v>235.76795058665462</v>
      </c>
      <c r="Z229" s="110">
        <f>IF(H229&gt;0, rate1(1,$L$52,$L$51,$L$54,U229,$L$53,$L$50,Y229),"")</f>
        <v>2540.721870937135</v>
      </c>
      <c r="AA229" s="338">
        <f t="shared" si="125"/>
        <v>0.87338108119500069</v>
      </c>
      <c r="AB229" s="338">
        <f t="shared" si="126"/>
        <v>6.0184616718461502E-2</v>
      </c>
      <c r="AC229" s="330">
        <f t="shared" si="127"/>
        <v>0.69388711863142705</v>
      </c>
      <c r="AD229" s="330">
        <f t="shared" si="128"/>
        <v>1.4411565990334682E-2</v>
      </c>
      <c r="AE229" s="330">
        <f t="shared" si="129"/>
        <v>-1.7799853430169211E-3</v>
      </c>
      <c r="AF229" s="330">
        <f t="shared" si="130"/>
        <v>2240.1759060610129</v>
      </c>
      <c r="AG229" s="330">
        <f t="shared" si="131"/>
        <v>2195.4002490892008</v>
      </c>
      <c r="AH229" s="330">
        <f t="shared" si="132"/>
        <v>11.265078048701078</v>
      </c>
      <c r="AI229" s="330">
        <f t="shared" si="133"/>
        <v>273.09734665294843</v>
      </c>
      <c r="AJ229" s="330">
        <f t="shared" si="134"/>
        <v>7.4712034578124848</v>
      </c>
      <c r="AK229" s="339">
        <f t="shared" si="135"/>
        <v>924.38203876467071</v>
      </c>
      <c r="AL229" s="44">
        <f t="shared" si="136"/>
        <v>22.869358952164461</v>
      </c>
    </row>
    <row r="230" spans="1:38" ht="15" x14ac:dyDescent="0.15">
      <c r="A230" s="118"/>
      <c r="B230" s="330">
        <f t="shared" si="107"/>
        <v>2240.1759060610129</v>
      </c>
      <c r="C230" s="330">
        <f t="shared" si="108"/>
        <v>2195.4002490892008</v>
      </c>
      <c r="D230" s="330">
        <f t="shared" si="109"/>
        <v>11.265078048701078</v>
      </c>
      <c r="E230" s="330">
        <f t="shared" si="76"/>
        <v>198.68094404807593</v>
      </c>
      <c r="F230" s="330">
        <f t="shared" si="110"/>
        <v>198.68094404807593</v>
      </c>
      <c r="G230" s="330">
        <f t="shared" si="111"/>
        <v>80406.128559832039</v>
      </c>
      <c r="H230" s="315">
        <f t="shared" si="112"/>
        <v>0.01</v>
      </c>
      <c r="I230" s="330">
        <f t="shared" si="113"/>
        <v>35.820525577449736</v>
      </c>
      <c r="J230" s="330">
        <f t="shared" si="73"/>
        <v>859</v>
      </c>
      <c r="K230" s="337">
        <f t="shared" si="114"/>
        <v>1</v>
      </c>
      <c r="L230" s="325">
        <f t="shared" si="115"/>
        <v>11.275078048701078</v>
      </c>
      <c r="M230" s="325">
        <f t="shared" si="116"/>
        <v>11.270078048701077</v>
      </c>
      <c r="N230" s="330">
        <f t="shared" si="117"/>
        <v>8.7154402204234316E-2</v>
      </c>
      <c r="O230" s="330">
        <f t="shared" si="74"/>
        <v>35.297840798451546</v>
      </c>
      <c r="P230" s="334">
        <f t="shared" si="77"/>
        <v>236.28382887376216</v>
      </c>
      <c r="Q230" s="330">
        <f t="shared" si="118"/>
        <v>79426.581458937246</v>
      </c>
      <c r="R230" s="279">
        <f>IF(H230&gt;0, rate1(1,$L$52,$L$51,$L$54,L230,$L$53,$L$50,P230),"")</f>
        <v>2540.9263891599212</v>
      </c>
      <c r="S230" s="325">
        <f t="shared" si="119"/>
        <v>0.88557561031929366</v>
      </c>
      <c r="T230" s="325">
        <f t="shared" si="120"/>
        <v>0.76167679327312021</v>
      </c>
      <c r="U230" s="330">
        <f t="shared" si="121"/>
        <v>11.265078048701078</v>
      </c>
      <c r="V230" s="338">
        <f t="shared" si="122"/>
        <v>11.265078048701078</v>
      </c>
      <c r="W230" s="330">
        <f t="shared" si="123"/>
        <v>7.6353573613374692E-3</v>
      </c>
      <c r="X230" s="330">
        <f t="shared" si="124"/>
        <v>79319.772126115524</v>
      </c>
      <c r="Y230" s="330">
        <f t="shared" si="78"/>
        <v>236.07421948695983</v>
      </c>
      <c r="Z230" s="110">
        <f>IF(H230&gt;0, rate1(1,$L$52,$L$51,$L$54,U230,$L$53,$L$50,Y230),"")</f>
        <v>2540.8434013722199</v>
      </c>
      <c r="AA230" s="338">
        <f t="shared" si="125"/>
        <v>0.88441361298297616</v>
      </c>
      <c r="AB230" s="338">
        <f t="shared" si="126"/>
        <v>6.6057583063072259E-2</v>
      </c>
      <c r="AC230" s="330">
        <f t="shared" si="127"/>
        <v>0.76167679327312021</v>
      </c>
      <c r="AD230" s="330">
        <f t="shared" si="128"/>
        <v>1.3128928291260444E-2</v>
      </c>
      <c r="AE230" s="330">
        <f t="shared" si="129"/>
        <v>-1.7623928273901176E-3</v>
      </c>
      <c r="AF230" s="330">
        <f t="shared" si="130"/>
        <v>2239.5013836699441</v>
      </c>
      <c r="AG230" s="330">
        <f t="shared" si="131"/>
        <v>2194.6385722959276</v>
      </c>
      <c r="AH230" s="330">
        <f t="shared" si="132"/>
        <v>11.27603627815728</v>
      </c>
      <c r="AI230" s="330">
        <f t="shared" si="133"/>
        <v>299.76342349883856</v>
      </c>
      <c r="AJ230" s="330">
        <f t="shared" si="134"/>
        <v>7.5544710754510511</v>
      </c>
      <c r="AK230" s="339">
        <f t="shared" si="135"/>
        <v>946.27678189249104</v>
      </c>
      <c r="AL230" s="44">
        <f t="shared" si="136"/>
        <v>23.103949572939342</v>
      </c>
    </row>
    <row r="231" spans="1:38" ht="15" x14ac:dyDescent="0.15">
      <c r="A231" s="118"/>
      <c r="B231" s="330">
        <f t="shared" si="107"/>
        <v>2239.5013836699441</v>
      </c>
      <c r="C231" s="330">
        <f t="shared" si="108"/>
        <v>2194.6385722959276</v>
      </c>
      <c r="D231" s="330">
        <f t="shared" si="109"/>
        <v>11.27603627815728</v>
      </c>
      <c r="E231" s="330">
        <f t="shared" si="76"/>
        <v>198.68094404807593</v>
      </c>
      <c r="F231" s="330">
        <f t="shared" si="110"/>
        <v>198.68094404807593</v>
      </c>
      <c r="G231" s="330">
        <f t="shared" si="111"/>
        <v>80640.796340031404</v>
      </c>
      <c r="H231" s="315">
        <f t="shared" si="112"/>
        <v>0.01</v>
      </c>
      <c r="I231" s="330">
        <f t="shared" si="113"/>
        <v>35.890249099213179</v>
      </c>
      <c r="J231" s="330">
        <f t="shared" si="73"/>
        <v>859</v>
      </c>
      <c r="K231" s="337">
        <f t="shared" si="114"/>
        <v>1</v>
      </c>
      <c r="L231" s="325">
        <f t="shared" si="115"/>
        <v>11.28603627815728</v>
      </c>
      <c r="M231" s="325">
        <f t="shared" si="116"/>
        <v>11.281036278157281</v>
      </c>
      <c r="N231" s="330">
        <f t="shared" si="117"/>
        <v>8.7246600055237877E-2</v>
      </c>
      <c r="O231" s="330">
        <f t="shared" si="74"/>
        <v>34.922995585474283</v>
      </c>
      <c r="P231" s="334">
        <f t="shared" si="77"/>
        <v>236.59029150960538</v>
      </c>
      <c r="Q231" s="330">
        <f t="shared" si="118"/>
        <v>79661.001364664626</v>
      </c>
      <c r="R231" s="279">
        <f>IF(H231&gt;0, rate1(1,$L$52,$L$51,$L$54,L231,$L$53,$L$50,P231),"")</f>
        <v>2541.0474498763178</v>
      </c>
      <c r="S231" s="325">
        <f t="shared" si="119"/>
        <v>0.89767989262902259</v>
      </c>
      <c r="T231" s="325">
        <f t="shared" si="120"/>
        <v>0.85268284305949571</v>
      </c>
      <c r="U231" s="330">
        <f t="shared" si="121"/>
        <v>11.27603627815728</v>
      </c>
      <c r="V231" s="338">
        <f t="shared" si="122"/>
        <v>11.27603627815728</v>
      </c>
      <c r="W231" s="330">
        <f t="shared" si="123"/>
        <v>7.6502193433185539E-3</v>
      </c>
      <c r="X231" s="330">
        <f t="shared" si="124"/>
        <v>79553.984177003702</v>
      </c>
      <c r="Y231" s="330">
        <f t="shared" si="78"/>
        <v>236.38061408751176</v>
      </c>
      <c r="Z231" s="110">
        <f>IF(H231&gt;0, rate1(1,$L$52,$L$51,$L$54,U231,$L$53,$L$50,Y231),"")</f>
        <v>2540.9646568026819</v>
      </c>
      <c r="AA231" s="338">
        <f t="shared" si="125"/>
        <v>0.8965031528182964</v>
      </c>
      <c r="AB231" s="338">
        <f t="shared" si="126"/>
        <v>7.3917414410580973E-2</v>
      </c>
      <c r="AC231" s="330">
        <f t="shared" si="127"/>
        <v>0.85268284305949571</v>
      </c>
      <c r="AD231" s="330">
        <f t="shared" si="128"/>
        <v>1.1727689939343899E-2</v>
      </c>
      <c r="AE231" s="330">
        <f t="shared" si="129"/>
        <v>-1.7359680214747888E-3</v>
      </c>
      <c r="AF231" s="330">
        <f t="shared" si="130"/>
        <v>2238.7359474269397</v>
      </c>
      <c r="AG231" s="330">
        <f t="shared" si="131"/>
        <v>2193.7858894528681</v>
      </c>
      <c r="AH231" s="330">
        <f t="shared" si="132"/>
        <v>11.286995444050772</v>
      </c>
      <c r="AI231" s="330">
        <f t="shared" si="133"/>
        <v>335.56352641151932</v>
      </c>
      <c r="AJ231" s="330">
        <f t="shared" si="134"/>
        <v>7.6476831661209177</v>
      </c>
      <c r="AK231" s="339">
        <f t="shared" si="135"/>
        <v>970.379598259874</v>
      </c>
      <c r="AL231" s="44">
        <f t="shared" si="136"/>
        <v>23.361446353724844</v>
      </c>
    </row>
    <row r="232" spans="1:38" ht="15" x14ac:dyDescent="0.15">
      <c r="A232" s="118"/>
      <c r="B232" s="330">
        <f t="shared" si="107"/>
        <v>2238.7359474269397</v>
      </c>
      <c r="C232" s="330">
        <f t="shared" si="108"/>
        <v>2193.7858894528681</v>
      </c>
      <c r="D232" s="330">
        <f t="shared" si="109"/>
        <v>11.286995444050772</v>
      </c>
      <c r="E232" s="330">
        <f t="shared" si="76"/>
        <v>198.68094404807593</v>
      </c>
      <c r="F232" s="330">
        <f t="shared" si="110"/>
        <v>198.68094404807593</v>
      </c>
      <c r="G232" s="330">
        <f t="shared" si="111"/>
        <v>80875.940378713378</v>
      </c>
      <c r="H232" s="315">
        <f t="shared" si="112"/>
        <v>0.01</v>
      </c>
      <c r="I232" s="330">
        <f t="shared" si="113"/>
        <v>35.960046379257257</v>
      </c>
      <c r="J232" s="330">
        <f t="shared" si="73"/>
        <v>859</v>
      </c>
      <c r="K232" s="337">
        <f t="shared" si="114"/>
        <v>1</v>
      </c>
      <c r="L232" s="325">
        <f t="shared" si="115"/>
        <v>11.296995444050772</v>
      </c>
      <c r="M232" s="325">
        <f t="shared" si="116"/>
        <v>11.291995444050773</v>
      </c>
      <c r="N232" s="330">
        <f t="shared" si="117"/>
        <v>8.7338820236865899E-2</v>
      </c>
      <c r="O232" s="330">
        <f t="shared" si="74"/>
        <v>34.506332570012155</v>
      </c>
      <c r="P232" s="334">
        <f t="shared" si="77"/>
        <v>236.89687977070744</v>
      </c>
      <c r="Q232" s="330">
        <f t="shared" si="118"/>
        <v>79895.897227871974</v>
      </c>
      <c r="R232" s="279">
        <f>IF(H232&gt;0, rate1(1,$L$52,$L$51,$L$54,L232,$L$53,$L$50,P232),"")</f>
        <v>2541.1682371130332</v>
      </c>
      <c r="S232" s="325">
        <f t="shared" si="119"/>
        <v>0.91115498633220326</v>
      </c>
      <c r="T232" s="325">
        <f t="shared" si="120"/>
        <v>0.98304695594327118</v>
      </c>
      <c r="U232" s="330">
        <f t="shared" si="121"/>
        <v>11.286995444050772</v>
      </c>
      <c r="V232" s="338">
        <f t="shared" si="122"/>
        <v>11.286995444050772</v>
      </c>
      <c r="W232" s="330">
        <f t="shared" si="123"/>
        <v>7.6650970472940116E-3</v>
      </c>
      <c r="X232" s="330">
        <f t="shared" si="124"/>
        <v>79788.671965533809</v>
      </c>
      <c r="Y232" s="330">
        <f t="shared" si="78"/>
        <v>236.68713435150522</v>
      </c>
      <c r="Z232" s="110">
        <f>IF(H232&gt;0, rate1(1,$L$52,$L$51,$L$54,U232,$L$53,$L$50,Y232),"")</f>
        <v>2541.0856381158901</v>
      </c>
      <c r="AA232" s="338">
        <f t="shared" si="125"/>
        <v>0.90996173738712183</v>
      </c>
      <c r="AB232" s="338">
        <f t="shared" si="126"/>
        <v>8.5131552129679502E-2</v>
      </c>
      <c r="AC232" s="330">
        <f t="shared" si="127"/>
        <v>0.98304695594327118</v>
      </c>
      <c r="AD232" s="330">
        <f t="shared" si="128"/>
        <v>1.0172454061876035E-2</v>
      </c>
      <c r="AE232" s="330">
        <f t="shared" si="129"/>
        <v>-1.6944060921304685E-3</v>
      </c>
      <c r="AF232" s="330">
        <f t="shared" si="130"/>
        <v>2237.840239291233</v>
      </c>
      <c r="AG232" s="330">
        <f t="shared" si="131"/>
        <v>2192.8028424969248</v>
      </c>
      <c r="AH232" s="330">
        <f t="shared" si="132"/>
        <v>11.297955546457413</v>
      </c>
      <c r="AI232" s="330">
        <f t="shared" si="133"/>
        <v>386.84843513552249</v>
      </c>
      <c r="AJ232" s="330">
        <f t="shared" si="134"/>
        <v>7.7551410647696741</v>
      </c>
      <c r="AK232" s="339">
        <f t="shared" si="135"/>
        <v>997.43970825236806</v>
      </c>
      <c r="AL232" s="44">
        <f t="shared" si="136"/>
        <v>23.649695422912338</v>
      </c>
    </row>
    <row r="233" spans="1:38" ht="15" x14ac:dyDescent="0.15">
      <c r="A233" s="118"/>
      <c r="B233" s="330">
        <f t="shared" si="107"/>
        <v>2237.840239291233</v>
      </c>
      <c r="C233" s="330">
        <f t="shared" si="108"/>
        <v>2192.8028424969248</v>
      </c>
      <c r="D233" s="330">
        <f t="shared" si="109"/>
        <v>11.297955546457413</v>
      </c>
      <c r="E233" s="330">
        <f t="shared" si="76"/>
        <v>198.68094404807593</v>
      </c>
      <c r="F233" s="330">
        <f t="shared" si="110"/>
        <v>198.68094404807593</v>
      </c>
      <c r="G233" s="330">
        <f t="shared" si="111"/>
        <v>81004.059111048089</v>
      </c>
      <c r="H233" s="315">
        <f t="shared" si="112"/>
        <v>5.0000000000000001E-3</v>
      </c>
      <c r="I233" s="330">
        <f t="shared" si="113"/>
        <v>36.029917435446627</v>
      </c>
      <c r="J233" s="330">
        <f t="shared" si="73"/>
        <v>859</v>
      </c>
      <c r="K233" s="337">
        <f t="shared" si="114"/>
        <v>1</v>
      </c>
      <c r="L233" s="325">
        <f t="shared" si="115"/>
        <v>11.302955546457413</v>
      </c>
      <c r="M233" s="325">
        <f t="shared" si="116"/>
        <v>11.300455546457414</v>
      </c>
      <c r="N233" s="330">
        <f t="shared" si="117"/>
        <v>4.7551115782596298E-2</v>
      </c>
      <c r="O233" s="330">
        <f t="shared" si="74"/>
        <v>34.033510648342777</v>
      </c>
      <c r="P233" s="334">
        <f t="shared" si="77"/>
        <v>237.09867532705394</v>
      </c>
      <c r="Q233" s="330">
        <f t="shared" si="118"/>
        <v>80077.540947843736</v>
      </c>
      <c r="R233" s="279">
        <f>IF(H233&gt;0, rate1(1,$L$52,$L$51,$L$54,L233,$L$53,$L$50,P233),"")</f>
        <v>2541.2475632093924</v>
      </c>
      <c r="S233" s="325">
        <f t="shared" si="119"/>
        <v>0.92588490334694584</v>
      </c>
      <c r="T233" s="325">
        <f t="shared" si="120"/>
        <v>0.64158475034029117</v>
      </c>
      <c r="U233" s="330">
        <f t="shared" si="121"/>
        <v>11.297955546457413</v>
      </c>
      <c r="V233" s="338">
        <f t="shared" si="122"/>
        <v>11.297955546457413</v>
      </c>
      <c r="W233" s="330">
        <f t="shared" si="123"/>
        <v>7.6799904770581406E-3</v>
      </c>
      <c r="X233" s="330">
        <f t="shared" si="124"/>
        <v>80023.836053153995</v>
      </c>
      <c r="Y233" s="330">
        <f t="shared" si="78"/>
        <v>236.99378024221411</v>
      </c>
      <c r="Z233" s="110">
        <f>IF(H233&gt;0, rate1(1,$L$52,$L$51,$L$54,U233,$L$53,$L$50,Y233),"")</f>
        <v>2541.2063461954881</v>
      </c>
      <c r="AA233" s="338">
        <f t="shared" si="125"/>
        <v>0.92527895561319251</v>
      </c>
      <c r="AB233" s="338">
        <f t="shared" si="126"/>
        <v>0.10278216184052823</v>
      </c>
      <c r="AC233" s="330">
        <f t="shared" si="127"/>
        <v>0.64158475034029117</v>
      </c>
      <c r="AD233" s="330">
        <f t="shared" si="128"/>
        <v>7.7932026865477119E-3</v>
      </c>
      <c r="AE233" s="330">
        <f t="shared" si="129"/>
        <v>-2.9289732142074171E-3</v>
      </c>
      <c r="AF233" s="330">
        <f t="shared" si="130"/>
        <v>2237.2462056566756</v>
      </c>
      <c r="AG233" s="330">
        <f t="shared" si="131"/>
        <v>2192.1612577465844</v>
      </c>
      <c r="AH233" s="330">
        <f t="shared" si="132"/>
        <v>11.303918243032825</v>
      </c>
      <c r="AI233" s="330">
        <f t="shared" si="133"/>
        <v>252.46841733515367</v>
      </c>
      <c r="AJ233" s="330">
        <f t="shared" si="134"/>
        <v>7.8252711806961059</v>
      </c>
      <c r="AK233" s="339">
        <f t="shared" si="135"/>
        <v>1028.7264392279872</v>
      </c>
      <c r="AL233" s="44">
        <f t="shared" si="136"/>
        <v>23.981998228693751</v>
      </c>
    </row>
    <row r="234" spans="1:38" ht="15" x14ac:dyDescent="0.15">
      <c r="A234" s="118"/>
      <c r="B234" s="330">
        <f t="shared" si="107"/>
        <v>2237.2462056566756</v>
      </c>
      <c r="C234" s="330">
        <f t="shared" si="108"/>
        <v>2192.1612577465844</v>
      </c>
      <c r="D234" s="330">
        <f t="shared" si="109"/>
        <v>11.303918243032825</v>
      </c>
      <c r="E234" s="330">
        <f t="shared" si="76"/>
        <v>198.68094404807593</v>
      </c>
      <c r="F234" s="330">
        <f t="shared" si="110"/>
        <v>198.68094404807593</v>
      </c>
      <c r="G234" s="330">
        <f t="shared" si="111"/>
        <v>81132.324024053392</v>
      </c>
      <c r="H234" s="315">
        <f t="shared" si="112"/>
        <v>5.0000000000000001E-3</v>
      </c>
      <c r="I234" s="330">
        <f t="shared" si="113"/>
        <v>36.067958328072926</v>
      </c>
      <c r="J234" s="330">
        <f t="shared" si="73"/>
        <v>859</v>
      </c>
      <c r="K234" s="337">
        <f t="shared" si="114"/>
        <v>1</v>
      </c>
      <c r="L234" s="325">
        <f t="shared" si="115"/>
        <v>11.308918243032826</v>
      </c>
      <c r="M234" s="325">
        <f t="shared" si="116"/>
        <v>11.306418243032827</v>
      </c>
      <c r="N234" s="330">
        <f t="shared" si="117"/>
        <v>4.7580264790539673E-2</v>
      </c>
      <c r="O234" s="330">
        <f t="shared" si="74"/>
        <v>33.480217744001848</v>
      </c>
      <c r="P234" s="334">
        <f t="shared" si="77"/>
        <v>237.26556212954497</v>
      </c>
      <c r="Q234" s="330">
        <f t="shared" si="118"/>
        <v>80205.727299993581</v>
      </c>
      <c r="R234" s="279">
        <f>IF(H234&gt;0, rate1(1,$L$52,$L$51,$L$54,L234,$L$53,$L$50,P234),"")</f>
        <v>2541.3130615422247</v>
      </c>
      <c r="S234" s="325">
        <f t="shared" si="119"/>
        <v>0.94266837812815452</v>
      </c>
      <c r="T234" s="325">
        <f t="shared" si="120"/>
        <v>0.82991311316635674</v>
      </c>
      <c r="U234" s="330">
        <f t="shared" si="121"/>
        <v>11.303918243032825</v>
      </c>
      <c r="V234" s="338">
        <f t="shared" si="122"/>
        <v>11.303918243032825</v>
      </c>
      <c r="W234" s="330">
        <f t="shared" si="123"/>
        <v>7.68809911885171E-3</v>
      </c>
      <c r="X234" s="330">
        <f t="shared" si="124"/>
        <v>80151.965709196826</v>
      </c>
      <c r="Y234" s="330">
        <f t="shared" si="78"/>
        <v>237.1606485637549</v>
      </c>
      <c r="Z234" s="110">
        <f>IF(H234&gt;0, rate1(1,$L$52,$L$51,$L$54,U234,$L$53,$L$50,Y234),"")</f>
        <v>2541.27189703771</v>
      </c>
      <c r="AA234" s="338">
        <f t="shared" si="125"/>
        <v>0.94205177060830692</v>
      </c>
      <c r="AB234" s="338">
        <f t="shared" si="126"/>
        <v>0.1326718555434207</v>
      </c>
      <c r="AC234" s="330">
        <f t="shared" si="127"/>
        <v>0.82991311316635674</v>
      </c>
      <c r="AD234" s="330">
        <f t="shared" si="128"/>
        <v>6.0247270716371317E-3</v>
      </c>
      <c r="AE234" s="330">
        <f t="shared" si="129"/>
        <v>-2.4036400714795747E-3</v>
      </c>
      <c r="AF234" s="330">
        <f t="shared" si="130"/>
        <v>2236.4638728082996</v>
      </c>
      <c r="AG234" s="330">
        <f t="shared" si="131"/>
        <v>2191.3313446334182</v>
      </c>
      <c r="AH234" s="330">
        <f t="shared" si="132"/>
        <v>11.309881448271636</v>
      </c>
      <c r="AI234" s="330">
        <f t="shared" si="133"/>
        <v>326.56862537932045</v>
      </c>
      <c r="AJ234" s="330">
        <f t="shared" si="134"/>
        <v>7.915984687745917</v>
      </c>
      <c r="AK234" s="339">
        <f t="shared" si="135"/>
        <v>1049.1774058294768</v>
      </c>
      <c r="AL234" s="44">
        <f t="shared" si="136"/>
        <v>24.198868599184649</v>
      </c>
    </row>
    <row r="235" spans="1:38" ht="15" x14ac:dyDescent="0.15">
      <c r="A235" s="118"/>
      <c r="B235" s="330">
        <f t="shared" si="107"/>
        <v>2236.4638728082996</v>
      </c>
      <c r="C235" s="330">
        <f t="shared" si="108"/>
        <v>2191.3313446334182</v>
      </c>
      <c r="D235" s="330">
        <f t="shared" si="109"/>
        <v>11.309881448271636</v>
      </c>
      <c r="E235" s="330">
        <f t="shared" si="76"/>
        <v>198.68094404807593</v>
      </c>
      <c r="F235" s="330">
        <f t="shared" si="110"/>
        <v>198.68094404807593</v>
      </c>
      <c r="G235" s="330">
        <f t="shared" si="111"/>
        <v>81260.73522462885</v>
      </c>
      <c r="H235" s="315">
        <f t="shared" si="112"/>
        <v>5.0000000000000001E-3</v>
      </c>
      <c r="I235" s="330">
        <f t="shared" si="113"/>
        <v>36.106022539905098</v>
      </c>
      <c r="J235" s="330">
        <f t="shared" si="73"/>
        <v>859</v>
      </c>
      <c r="K235" s="337">
        <f t="shared" si="114"/>
        <v>1</v>
      </c>
      <c r="L235" s="325">
        <f t="shared" si="115"/>
        <v>11.314881448271636</v>
      </c>
      <c r="M235" s="325">
        <f t="shared" si="116"/>
        <v>11.312381448271637</v>
      </c>
      <c r="N235" s="330">
        <f t="shared" si="117"/>
        <v>4.7609420564029392E-2</v>
      </c>
      <c r="O235" s="330">
        <f t="shared" si="74"/>
        <v>33.113273890487321</v>
      </c>
      <c r="P235" s="334">
        <f t="shared" si="77"/>
        <v>237.43249256771557</v>
      </c>
      <c r="Q235" s="330">
        <f t="shared" si="118"/>
        <v>80334.059880026485</v>
      </c>
      <c r="R235" s="279">
        <f>IF(H235&gt;0, rate1(1,$L$52,$L$51,$L$54,L235,$L$53,$L$50,P235),"")</f>
        <v>2541.3784820481346</v>
      </c>
      <c r="S235" s="325">
        <f t="shared" si="119"/>
        <v>0.95461498178253545</v>
      </c>
      <c r="T235" s="325">
        <f t="shared" si="120"/>
        <v>1.0490118200659635</v>
      </c>
      <c r="U235" s="330">
        <f t="shared" si="121"/>
        <v>11.309881448271636</v>
      </c>
      <c r="V235" s="338">
        <f t="shared" si="122"/>
        <v>11.309881448271636</v>
      </c>
      <c r="W235" s="330">
        <f t="shared" si="123"/>
        <v>7.6962127312327766E-3</v>
      </c>
      <c r="X235" s="330">
        <f t="shared" si="124"/>
        <v>80280.241558371083</v>
      </c>
      <c r="Y235" s="330">
        <f t="shared" si="78"/>
        <v>237.32756052588869</v>
      </c>
      <c r="Z235" s="110">
        <f>IF(H235&gt;0, rate1(1,$L$52,$L$51,$L$54,U235,$L$53,$L$50,Y235),"")</f>
        <v>2541.3373699616513</v>
      </c>
      <c r="AA235" s="338">
        <f t="shared" si="125"/>
        <v>0.95399088787157205</v>
      </c>
      <c r="AB235" s="338">
        <f t="shared" si="126"/>
        <v>0.16727583678967511</v>
      </c>
      <c r="AC235" s="330">
        <f t="shared" si="127"/>
        <v>1.0490118200659635</v>
      </c>
      <c r="AD235" s="330">
        <f t="shared" si="128"/>
        <v>4.7663905252140941E-3</v>
      </c>
      <c r="AE235" s="330">
        <f t="shared" si="129"/>
        <v>-1.3394218408271557E-3</v>
      </c>
      <c r="AF235" s="330">
        <f t="shared" si="130"/>
        <v>2235.4624704087978</v>
      </c>
      <c r="AG235" s="330">
        <f t="shared" si="131"/>
        <v>2190.2823328133522</v>
      </c>
      <c r="AH235" s="330">
        <f t="shared" si="132"/>
        <v>11.315845162217068</v>
      </c>
      <c r="AI235" s="330">
        <f t="shared" si="133"/>
        <v>412.77276386654114</v>
      </c>
      <c r="AJ235" s="330">
        <f t="shared" si="134"/>
        <v>8.0306437888199564</v>
      </c>
      <c r="AK235" s="339">
        <f t="shared" si="135"/>
        <v>1075.6726773598416</v>
      </c>
      <c r="AL235" s="44">
        <f t="shared" si="136"/>
        <v>24.479391048385487</v>
      </c>
    </row>
    <row r="236" spans="1:38" ht="15" x14ac:dyDescent="0.15">
      <c r="A236" s="118"/>
      <c r="B236" s="330">
        <f t="shared" si="107"/>
        <v>2235.4624704087978</v>
      </c>
      <c r="C236" s="330">
        <f t="shared" si="108"/>
        <v>2190.2823328133522</v>
      </c>
      <c r="D236" s="330">
        <f t="shared" si="109"/>
        <v>11.315845162217068</v>
      </c>
      <c r="E236" s="330">
        <f t="shared" si="76"/>
        <v>198.68094404807593</v>
      </c>
      <c r="F236" s="330">
        <f t="shared" si="110"/>
        <v>198.68094404807593</v>
      </c>
      <c r="G236" s="330">
        <f t="shared" si="111"/>
        <v>81389.292819723312</v>
      </c>
      <c r="H236" s="315">
        <f t="shared" si="112"/>
        <v>5.0000000000000001E-3</v>
      </c>
      <c r="I236" s="330">
        <f t="shared" si="113"/>
        <v>36.144110076356448</v>
      </c>
      <c r="J236" s="330">
        <f t="shared" si="73"/>
        <v>859</v>
      </c>
      <c r="K236" s="337">
        <f t="shared" si="114"/>
        <v>1</v>
      </c>
      <c r="L236" s="325">
        <f t="shared" si="115"/>
        <v>11.320845162217068</v>
      </c>
      <c r="M236" s="325">
        <f t="shared" si="116"/>
        <v>11.318345162217067</v>
      </c>
      <c r="N236" s="330">
        <f t="shared" si="117"/>
        <v>4.7638583104301802E-2</v>
      </c>
      <c r="O236" s="330">
        <f t="shared" si="74"/>
        <v>32.630014671793532</v>
      </c>
      <c r="P236" s="334">
        <f t="shared" si="77"/>
        <v>237.59946663997675</v>
      </c>
      <c r="Q236" s="330">
        <f t="shared" si="118"/>
        <v>80462.538794864973</v>
      </c>
      <c r="R236" s="279">
        <f>IF(H236&gt;0, rate1(1,$L$52,$L$51,$L$54,L236,$L$53,$L$50,P236),"")</f>
        <v>2541.4438248584393</v>
      </c>
      <c r="S236" s="325">
        <f t="shared" si="119"/>
        <v>0.97027747156000277</v>
      </c>
      <c r="T236" s="325">
        <f t="shared" si="120"/>
        <v>1.6027769373817862</v>
      </c>
      <c r="U236" s="330">
        <f t="shared" si="121"/>
        <v>11.315845162217068</v>
      </c>
      <c r="V236" s="338">
        <f t="shared" si="122"/>
        <v>11.315845162217068</v>
      </c>
      <c r="W236" s="330">
        <f t="shared" si="123"/>
        <v>7.704331315409263E-3</v>
      </c>
      <c r="X236" s="330">
        <f t="shared" si="124"/>
        <v>80408.663707591331</v>
      </c>
      <c r="Y236" s="330">
        <f t="shared" si="78"/>
        <v>237.49451612702242</v>
      </c>
      <c r="Z236" s="110">
        <f>IF(H236&gt;0, rate1(1,$L$52,$L$51,$L$54,U236,$L$53,$L$50,Y236),"")</f>
        <v>2541.4027650988337</v>
      </c>
      <c r="AA236" s="338">
        <f t="shared" si="125"/>
        <v>0.96964347109753779</v>
      </c>
      <c r="AB236" s="338">
        <f t="shared" si="126"/>
        <v>0.25379487029508063</v>
      </c>
      <c r="AC236" s="330">
        <f t="shared" si="127"/>
        <v>1.6027769373817862</v>
      </c>
      <c r="AD236" s="330">
        <f t="shared" si="128"/>
        <v>3.1195856911740583E-3</v>
      </c>
      <c r="AE236" s="330">
        <f t="shared" si="129"/>
        <v>-1.2420331969617562E-3</v>
      </c>
      <c r="AF236" s="330">
        <f t="shared" si="130"/>
        <v>2233.9073320545203</v>
      </c>
      <c r="AG236" s="330">
        <f t="shared" si="131"/>
        <v>2188.6795558759704</v>
      </c>
      <c r="AH236" s="330">
        <f t="shared" si="132"/>
        <v>11.321809384912132</v>
      </c>
      <c r="AI236" s="330">
        <f t="shared" si="133"/>
        <v>630.65605531181177</v>
      </c>
      <c r="AJ236" s="330">
        <f t="shared" si="134"/>
        <v>8.2058260264065712</v>
      </c>
      <c r="AK236" s="339">
        <f t="shared" si="135"/>
        <v>1109.2148956323388</v>
      </c>
      <c r="AL236" s="44">
        <f t="shared" si="136"/>
        <v>24.833962852546847</v>
      </c>
    </row>
    <row r="237" spans="1:38" ht="15" x14ac:dyDescent="0.15">
      <c r="A237" s="118"/>
      <c r="B237" s="330">
        <f t="shared" si="107"/>
        <v>2233.9073320545203</v>
      </c>
      <c r="C237" s="330">
        <f t="shared" si="108"/>
        <v>2188.6795558759704</v>
      </c>
      <c r="D237" s="330">
        <f t="shared" si="109"/>
        <v>11.321809384912132</v>
      </c>
      <c r="E237" s="330">
        <f t="shared" si="76"/>
        <v>198.68094404807593</v>
      </c>
      <c r="F237" s="330">
        <f t="shared" si="110"/>
        <v>198.68094404807593</v>
      </c>
      <c r="G237" s="330">
        <f t="shared" si="111"/>
        <v>81517.99691632457</v>
      </c>
      <c r="H237" s="315">
        <f t="shared" si="112"/>
        <v>5.0000000000000001E-3</v>
      </c>
      <c r="I237" s="330">
        <f t="shared" si="113"/>
        <v>36.182220942839926</v>
      </c>
      <c r="J237" s="330">
        <f t="shared" si="73"/>
        <v>859</v>
      </c>
      <c r="K237" s="337">
        <f t="shared" si="114"/>
        <v>1</v>
      </c>
      <c r="L237" s="325">
        <f t="shared" si="115"/>
        <v>11.326809384912133</v>
      </c>
      <c r="M237" s="325">
        <f t="shared" si="116"/>
        <v>11.324309384912134</v>
      </c>
      <c r="N237" s="330">
        <f t="shared" si="117"/>
        <v>4.7667752412806408E-2</v>
      </c>
      <c r="O237" s="330">
        <f t="shared" si="74"/>
        <v>32.011432770003388</v>
      </c>
      <c r="P237" s="334">
        <f t="shared" si="77"/>
        <v>237.76648434473921</v>
      </c>
      <c r="Q237" s="330">
        <f t="shared" si="118"/>
        <v>80591.16415147057</v>
      </c>
      <c r="R237" s="279">
        <f>IF(H237&gt;0, rate1(1,$L$52,$L$51,$L$54,L237,$L$53,$L$50,P237),"")</f>
        <v>2541.5090901041649</v>
      </c>
      <c r="S237" s="325">
        <f t="shared" si="119"/>
        <v>0.99058249506039098</v>
      </c>
      <c r="T237" s="325">
        <f t="shared" si="120"/>
        <v>5.0616116177779658</v>
      </c>
      <c r="U237" s="330">
        <f t="shared" si="121"/>
        <v>11.321809384912132</v>
      </c>
      <c r="V237" s="338">
        <f t="shared" si="122"/>
        <v>11.321809384912132</v>
      </c>
      <c r="W237" s="330">
        <f t="shared" si="123"/>
        <v>7.7124548725322484E-3</v>
      </c>
      <c r="X237" s="330">
        <f t="shared" si="124"/>
        <v>80537.232263810816</v>
      </c>
      <c r="Y237" s="330">
        <f t="shared" si="78"/>
        <v>237.66151536556245</v>
      </c>
      <c r="Z237" s="110">
        <f>IF(H237&gt;0, rate1(1,$L$52,$L$51,$L$54,U237,$L$53,$L$50,Y237),"")</f>
        <v>2541.4680825804862</v>
      </c>
      <c r="AA237" s="338">
        <f t="shared" si="125"/>
        <v>0.98993556652288639</v>
      </c>
      <c r="AB237" s="338">
        <f t="shared" si="126"/>
        <v>0.76630789900596685</v>
      </c>
      <c r="AC237" s="330">
        <f t="shared" si="127"/>
        <v>2.8374838484174969</v>
      </c>
      <c r="AD237" s="330">
        <f t="shared" si="128"/>
        <v>1.7621245677886652E-3</v>
      </c>
      <c r="AE237" s="330">
        <f t="shared" si="129"/>
        <v>-6.114330616466434E-4</v>
      </c>
      <c r="AF237" s="330">
        <f t="shared" si="130"/>
        <v>2231.1175159585155</v>
      </c>
      <c r="AG237" s="330">
        <f t="shared" si="131"/>
        <v>2185.8420720275531</v>
      </c>
      <c r="AH237" s="330">
        <f t="shared" si="132"/>
        <v>11.327774116399901</v>
      </c>
      <c r="AI237" s="330">
        <f t="shared" si="133"/>
        <v>1116.4563052187241</v>
      </c>
      <c r="AJ237" s="330">
        <f t="shared" si="134"/>
        <v>8.5159527778562172</v>
      </c>
      <c r="AK237" s="339">
        <f t="shared" si="135"/>
        <v>1160.5435459866435</v>
      </c>
      <c r="AL237" s="44">
        <f t="shared" si="136"/>
        <v>25.375696404059692</v>
      </c>
    </row>
    <row r="238" spans="1:38" ht="15" x14ac:dyDescent="0.15">
      <c r="A238" s="118"/>
      <c r="B238" s="330">
        <f t="shared" si="107"/>
        <v>2231.1175159585155</v>
      </c>
      <c r="C238" s="330">
        <f t="shared" si="108"/>
        <v>2185.8420720275531</v>
      </c>
      <c r="D238" s="330">
        <f t="shared" si="109"/>
        <v>11.327774116399901</v>
      </c>
      <c r="E238" s="330">
        <f t="shared" si="76"/>
        <v>198.68094404807593</v>
      </c>
      <c r="F238" s="330">
        <f t="shared" si="110"/>
        <v>198.68094404807593</v>
      </c>
      <c r="G238" s="330">
        <f t="shared" si="111"/>
        <v>81430.921972169148</v>
      </c>
      <c r="H238" s="315">
        <f t="shared" si="112"/>
        <v>5.0000000000000001E-3</v>
      </c>
      <c r="I238" s="330">
        <f t="shared" si="113"/>
        <v>36.220355144769933</v>
      </c>
      <c r="J238" s="330">
        <f t="shared" si="73"/>
        <v>859</v>
      </c>
      <c r="K238" s="337">
        <f t="shared" si="114"/>
        <v>-1</v>
      </c>
      <c r="L238" s="325">
        <f t="shared" si="115"/>
        <v>11.3227741163999</v>
      </c>
      <c r="M238" s="325">
        <f t="shared" si="116"/>
        <v>11.3252741163999</v>
      </c>
      <c r="N238" s="330">
        <f t="shared" si="117"/>
        <v>-3.2246940017699899E-2</v>
      </c>
      <c r="O238" s="330">
        <f t="shared" si="74"/>
        <v>31.050799520857638</v>
      </c>
      <c r="P238" s="334">
        <f t="shared" si="77"/>
        <v>237.72359396722692</v>
      </c>
      <c r="Q238" s="330">
        <f t="shared" si="118"/>
        <v>80611.982436190854</v>
      </c>
      <c r="R238" s="279">
        <f>IF(H238&gt;0, rate1(1,$L$52,$L$51,$L$54,L238,$L$53,$L$50,P238),"")</f>
        <v>2541.4923389197857</v>
      </c>
      <c r="S238" s="325">
        <f t="shared" si="119"/>
        <v>1.021499149734139</v>
      </c>
      <c r="T238" s="325">
        <f t="shared" si="120"/>
        <v>1.4999169928331724</v>
      </c>
      <c r="U238" s="330">
        <f t="shared" si="121"/>
        <v>11.327774116399901</v>
      </c>
      <c r="V238" s="338">
        <f t="shared" si="122"/>
        <v>11.327774116399901</v>
      </c>
      <c r="W238" s="330">
        <f t="shared" si="123"/>
        <v>7.7205834037101795E-3</v>
      </c>
      <c r="X238" s="330">
        <f t="shared" si="124"/>
        <v>80665.947334027602</v>
      </c>
      <c r="Y238" s="330">
        <f t="shared" si="78"/>
        <v>237.82855823992179</v>
      </c>
      <c r="Z238" s="110">
        <f>IF(H238&gt;0, rate1(1,$L$52,$L$51,$L$54,U238,$L$53,$L$50,Y238),"")</f>
        <v>2541.5333225375516</v>
      </c>
      <c r="AA238" s="338">
        <f t="shared" si="125"/>
        <v>1.0221664990201682</v>
      </c>
      <c r="AB238" s="338">
        <f t="shared" si="126"/>
        <v>-0.34829962984617463</v>
      </c>
      <c r="AC238" s="330">
        <f t="shared" si="127"/>
        <v>1.4999169928331724</v>
      </c>
      <c r="AD238" s="330">
        <f t="shared" si="128"/>
        <v>-3.333517803912315E-3</v>
      </c>
      <c r="AE238" s="330">
        <f t="shared" si="129"/>
        <v>-2.3496294477739228E-3</v>
      </c>
      <c r="AF238" s="330">
        <f t="shared" si="130"/>
        <v>2229.5853520256646</v>
      </c>
      <c r="AG238" s="330">
        <f t="shared" si="131"/>
        <v>2184.3421550347198</v>
      </c>
      <c r="AH238" s="330">
        <f t="shared" si="132"/>
        <v>11.323739356200267</v>
      </c>
      <c r="AI238" s="330">
        <f t="shared" si="133"/>
        <v>590.1717545490161</v>
      </c>
      <c r="AJ238" s="330">
        <f t="shared" si="134"/>
        <v>8.6798893763420555</v>
      </c>
      <c r="AK238" s="339">
        <f t="shared" si="135"/>
        <v>1251.5548276326745</v>
      </c>
      <c r="AL238" s="44">
        <f t="shared" si="136"/>
        <v>26.334732370242577</v>
      </c>
    </row>
    <row r="239" spans="1:38" ht="15" x14ac:dyDescent="0.15">
      <c r="A239" s="118"/>
      <c r="B239" s="330">
        <f t="shared" si="107"/>
        <v>2229.5853520256646</v>
      </c>
      <c r="C239" s="330">
        <f t="shared" si="108"/>
        <v>2184.3421550347198</v>
      </c>
      <c r="D239" s="330">
        <f t="shared" si="109"/>
        <v>11.323739356200267</v>
      </c>
      <c r="E239" s="330">
        <f t="shared" si="76"/>
        <v>198.68094404807593</v>
      </c>
      <c r="F239" s="330">
        <f t="shared" si="110"/>
        <v>198.68094404807593</v>
      </c>
      <c r="G239" s="330">
        <f t="shared" si="111"/>
        <v>81343.901637027928</v>
      </c>
      <c r="H239" s="315">
        <f t="shared" si="112"/>
        <v>5.0000000000000001E-3</v>
      </c>
      <c r="I239" s="330">
        <f t="shared" si="113"/>
        <v>36.194557592755885</v>
      </c>
      <c r="J239" s="330">
        <f t="shared" si="73"/>
        <v>859</v>
      </c>
      <c r="K239" s="337">
        <f t="shared" si="114"/>
        <v>-1</v>
      </c>
      <c r="L239" s="325">
        <f t="shared" si="115"/>
        <v>11.318739356200266</v>
      </c>
      <c r="M239" s="325">
        <f t="shared" si="116"/>
        <v>11.321239356200266</v>
      </c>
      <c r="N239" s="330">
        <f t="shared" si="117"/>
        <v>-3.2238201596641147E-2</v>
      </c>
      <c r="O239" s="330">
        <f t="shared" si="74"/>
        <v>29.327486547801016</v>
      </c>
      <c r="P239" s="334">
        <f t="shared" si="77"/>
        <v>237.61060939972126</v>
      </c>
      <c r="Q239" s="330">
        <f t="shared" si="118"/>
        <v>80524.938507969913</v>
      </c>
      <c r="R239" s="279">
        <f>IF(H239&gt;0, rate1(1,$L$52,$L$51,$L$54,L239,$L$53,$L$50,P239),"")</f>
        <v>2541.4481820416067</v>
      </c>
      <c r="S239" s="325">
        <f t="shared" si="119"/>
        <v>1.0803744336805936</v>
      </c>
      <c r="T239" s="325">
        <f t="shared" si="120"/>
        <v>0.40110020214581066</v>
      </c>
      <c r="U239" s="330">
        <f t="shared" si="121"/>
        <v>11.323739356200267</v>
      </c>
      <c r="V239" s="338">
        <f t="shared" si="122"/>
        <v>11.323739356200267</v>
      </c>
      <c r="W239" s="330">
        <f t="shared" si="123"/>
        <v>7.7150845025641956E-3</v>
      </c>
      <c r="X239" s="330">
        <f t="shared" si="124"/>
        <v>80578.86496565718</v>
      </c>
      <c r="Y239" s="330">
        <f t="shared" si="78"/>
        <v>237.71556117972136</v>
      </c>
      <c r="Z239" s="110">
        <f>IF(H239&gt;0, rate1(1,$L$52,$L$51,$L$54,U239,$L$53,$L$50,Y239),"")</f>
        <v>2541.4892009567848</v>
      </c>
      <c r="AA239" s="338">
        <f t="shared" si="125"/>
        <v>1.081080497151617</v>
      </c>
      <c r="AB239" s="338">
        <f t="shared" si="126"/>
        <v>-9.5153394140360545E-2</v>
      </c>
      <c r="AC239" s="330">
        <f t="shared" si="127"/>
        <v>0.40110020214581066</v>
      </c>
      <c r="AD239" s="330">
        <f t="shared" si="128"/>
        <v>-1.2465712989549595E-2</v>
      </c>
      <c r="AE239" s="330">
        <f t="shared" si="129"/>
        <v>-9.6076934072532073E-3</v>
      </c>
      <c r="AF239" s="330">
        <f t="shared" si="130"/>
        <v>2229.1520136219224</v>
      </c>
      <c r="AG239" s="330">
        <f t="shared" si="131"/>
        <v>2183.9410548325741</v>
      </c>
      <c r="AH239" s="330">
        <f t="shared" si="132"/>
        <v>11.319704251805344</v>
      </c>
      <c r="AI239" s="330">
        <f t="shared" si="133"/>
        <v>157.82348228858916</v>
      </c>
      <c r="AJ239" s="330">
        <f t="shared" si="134"/>
        <v>8.72372923253333</v>
      </c>
      <c r="AK239" s="339">
        <f t="shared" si="135"/>
        <v>1299.6130577275335</v>
      </c>
      <c r="AL239" s="44">
        <f t="shared" si="136"/>
        <v>26.84168990740018</v>
      </c>
    </row>
    <row r="240" spans="1:38" ht="15" x14ac:dyDescent="0.15">
      <c r="A240" s="118"/>
      <c r="B240" s="330">
        <f t="shared" si="107"/>
        <v>2229.1520136219224</v>
      </c>
      <c r="C240" s="330">
        <f t="shared" si="108"/>
        <v>2183.9410548325741</v>
      </c>
      <c r="D240" s="330">
        <f t="shared" si="109"/>
        <v>11.319704251805344</v>
      </c>
      <c r="E240" s="330">
        <f t="shared" si="76"/>
        <v>198.68094404807593</v>
      </c>
      <c r="F240" s="330">
        <f t="shared" si="110"/>
        <v>198.68094404807593</v>
      </c>
      <c r="G240" s="330">
        <f t="shared" si="111"/>
        <v>81256.935904029844</v>
      </c>
      <c r="H240" s="315">
        <f t="shared" si="112"/>
        <v>5.0000000000000001E-3</v>
      </c>
      <c r="I240" s="330">
        <f t="shared" si="113"/>
        <v>36.168767031478637</v>
      </c>
      <c r="J240" s="330">
        <f t="shared" si="73"/>
        <v>859</v>
      </c>
      <c r="K240" s="337">
        <f t="shared" si="114"/>
        <v>-1</v>
      </c>
      <c r="L240" s="325">
        <f t="shared" si="115"/>
        <v>11.314704251805344</v>
      </c>
      <c r="M240" s="325">
        <f t="shared" si="116"/>
        <v>11.317204251805343</v>
      </c>
      <c r="N240" s="330">
        <f t="shared" si="117"/>
        <v>-3.2229460470929894E-2</v>
      </c>
      <c r="O240" s="330">
        <f t="shared" si="74"/>
        <v>28.381044957578467</v>
      </c>
      <c r="P240" s="334">
        <f t="shared" si="77"/>
        <v>237.4976286451697</v>
      </c>
      <c r="Q240" s="330">
        <f t="shared" si="118"/>
        <v>80437.949182999728</v>
      </c>
      <c r="R240" s="279">
        <f>IF(H240&gt;0, rate1(1,$L$52,$L$51,$L$54,L240,$L$53,$L$50,P240),"")</f>
        <v>2541.4039833466827</v>
      </c>
      <c r="S240" s="325">
        <f t="shared" si="119"/>
        <v>1.1152157686276141</v>
      </c>
      <c r="T240" s="325">
        <f t="shared" si="120"/>
        <v>0.27973133239338016</v>
      </c>
      <c r="U240" s="330">
        <f t="shared" si="121"/>
        <v>11.319704251805344</v>
      </c>
      <c r="V240" s="338">
        <f t="shared" si="122"/>
        <v>11.319704251805344</v>
      </c>
      <c r="W240" s="330">
        <f t="shared" si="123"/>
        <v>7.7095870915684372E-3</v>
      </c>
      <c r="X240" s="330">
        <f t="shared" si="124"/>
        <v>80491.837210955709</v>
      </c>
      <c r="Y240" s="330">
        <f t="shared" si="78"/>
        <v>237.60256792844314</v>
      </c>
      <c r="Z240" s="110">
        <f>IF(H240&gt;0, rate1(1,$L$52,$L$51,$L$54,U240,$L$53,$L$50,Y240),"")</f>
        <v>2541.4450376058776</v>
      </c>
      <c r="AA240" s="338">
        <f t="shared" si="125"/>
        <v>1.1159448611957739</v>
      </c>
      <c r="AB240" s="338">
        <f t="shared" si="126"/>
        <v>-6.6493564372385044E-2</v>
      </c>
      <c r="AC240" s="330">
        <f t="shared" si="127"/>
        <v>0.27973133239338016</v>
      </c>
      <c r="AD240" s="330">
        <f t="shared" si="128"/>
        <v>-1.7874293727556438E-2</v>
      </c>
      <c r="AE240" s="330">
        <f t="shared" si="129"/>
        <v>-1.5888161648292473E-2</v>
      </c>
      <c r="AF240" s="330">
        <f t="shared" si="130"/>
        <v>2228.8400528290581</v>
      </c>
      <c r="AG240" s="330">
        <f t="shared" si="131"/>
        <v>2183.6613235001805</v>
      </c>
      <c r="AH240" s="330">
        <f t="shared" si="132"/>
        <v>11.315668803185648</v>
      </c>
      <c r="AI240" s="330">
        <f t="shared" si="133"/>
        <v>110.06960492169061</v>
      </c>
      <c r="AJ240" s="330">
        <f t="shared" si="134"/>
        <v>8.754304122789355</v>
      </c>
      <c r="AK240" s="339">
        <f t="shared" si="135"/>
        <v>1312.4510355468296</v>
      </c>
      <c r="AL240" s="44">
        <f t="shared" si="136"/>
        <v>26.977260278686078</v>
      </c>
    </row>
    <row r="241" spans="1:38" ht="15" x14ac:dyDescent="0.15">
      <c r="A241" s="118"/>
      <c r="B241" s="330">
        <f t="shared" si="107"/>
        <v>2228.8400528290581</v>
      </c>
      <c r="C241" s="330">
        <f t="shared" si="108"/>
        <v>2183.6613235001805</v>
      </c>
      <c r="D241" s="330">
        <f t="shared" si="109"/>
        <v>11.315668803185648</v>
      </c>
      <c r="E241" s="330">
        <f t="shared" si="76"/>
        <v>198.68094404807593</v>
      </c>
      <c r="F241" s="330">
        <f t="shared" si="110"/>
        <v>198.68094404807593</v>
      </c>
      <c r="G241" s="330">
        <f t="shared" si="111"/>
        <v>80847.363562278653</v>
      </c>
      <c r="H241" s="315">
        <f t="shared" si="112"/>
        <v>0.02</v>
      </c>
      <c r="I241" s="330">
        <f t="shared" si="113"/>
        <v>36.142983463102063</v>
      </c>
      <c r="J241" s="330">
        <f t="shared" si="73"/>
        <v>859</v>
      </c>
      <c r="K241" s="337">
        <f t="shared" si="114"/>
        <v>-1</v>
      </c>
      <c r="L241" s="325">
        <f t="shared" si="115"/>
        <v>11.295668803185649</v>
      </c>
      <c r="M241" s="325">
        <f t="shared" si="116"/>
        <v>11.305668803185648</v>
      </c>
      <c r="N241" s="330">
        <f t="shared" si="117"/>
        <v>-0.15194221007948272</v>
      </c>
      <c r="O241" s="330">
        <f t="shared" si="74"/>
        <v>28.113365057830922</v>
      </c>
      <c r="P241" s="334">
        <f t="shared" si="77"/>
        <v>237.07001046768846</v>
      </c>
      <c r="Q241" s="330">
        <f t="shared" si="118"/>
        <v>80189.608373035429</v>
      </c>
      <c r="R241" s="279">
        <f>IF(H241&gt;0, rate1(1,$L$52,$L$51,$L$54,L241,$L$53,$L$50,P241),"")</f>
        <v>2541.236303499139</v>
      </c>
      <c r="S241" s="325">
        <f t="shared" si="119"/>
        <v>1.1224324388251061</v>
      </c>
      <c r="T241" s="325">
        <f t="shared" si="120"/>
        <v>1.2410290241504631</v>
      </c>
      <c r="U241" s="330">
        <f t="shared" si="121"/>
        <v>11.315668803185648</v>
      </c>
      <c r="V241" s="338">
        <f t="shared" si="122"/>
        <v>11.315668803185648</v>
      </c>
      <c r="W241" s="330">
        <f t="shared" si="123"/>
        <v>7.7040911711208082E-3</v>
      </c>
      <c r="X241" s="330">
        <f t="shared" si="124"/>
        <v>80404.864063053348</v>
      </c>
      <c r="Y241" s="330">
        <f t="shared" si="78"/>
        <v>237.48957849189642</v>
      </c>
      <c r="Z241" s="110">
        <f>IF(H241&gt;0, rate1(1,$L$52,$L$51,$L$54,U241,$L$53,$L$50,Y241),"")</f>
        <v>2541.4008324278334</v>
      </c>
      <c r="AA241" s="338">
        <f t="shared" si="125"/>
        <v>1.1253725616189256</v>
      </c>
      <c r="AB241" s="338">
        <f t="shared" si="126"/>
        <v>-6.1449579330903906E-2</v>
      </c>
      <c r="AC241" s="330">
        <f t="shared" si="127"/>
        <v>1.2410290241504631</v>
      </c>
      <c r="AD241" s="330">
        <f t="shared" si="128"/>
        <v>-1.6115658546898889E-2</v>
      </c>
      <c r="AE241" s="330">
        <f t="shared" si="129"/>
        <v>2.3128366978927731E-3</v>
      </c>
      <c r="AF241" s="330">
        <f t="shared" si="130"/>
        <v>2227.447081594828</v>
      </c>
      <c r="AG241" s="330">
        <f t="shared" si="131"/>
        <v>2182.42029447603</v>
      </c>
      <c r="AH241" s="330">
        <f t="shared" si="132"/>
        <v>11.296624711294964</v>
      </c>
      <c r="AI241" s="330">
        <f t="shared" si="133"/>
        <v>488.35640449557411</v>
      </c>
      <c r="AJ241" s="330">
        <f t="shared" si="134"/>
        <v>8.8899586795936809</v>
      </c>
      <c r="AK241" s="339">
        <f t="shared" si="135"/>
        <v>1321.3949543789333</v>
      </c>
      <c r="AL241" s="44">
        <f t="shared" si="136"/>
        <v>27.071810069313809</v>
      </c>
    </row>
    <row r="242" spans="1:38" ht="15" x14ac:dyDescent="0.15">
      <c r="A242" s="118"/>
      <c r="B242" s="330">
        <f t="shared" si="107"/>
        <v>2227.447081594828</v>
      </c>
      <c r="C242" s="330">
        <f t="shared" si="108"/>
        <v>2182.42029447603</v>
      </c>
      <c r="D242" s="330">
        <f t="shared" si="109"/>
        <v>11.296624711294964</v>
      </c>
      <c r="E242" s="330">
        <f t="shared" si="76"/>
        <v>198.68094404807593</v>
      </c>
      <c r="F242" s="330">
        <f t="shared" si="110"/>
        <v>198.68094404807593</v>
      </c>
      <c r="G242" s="330">
        <f t="shared" si="111"/>
        <v>80439.134763548296</v>
      </c>
      <c r="H242" s="315">
        <f t="shared" si="112"/>
        <v>0.02</v>
      </c>
      <c r="I242" s="330">
        <f t="shared" si="113"/>
        <v>36.021429695038385</v>
      </c>
      <c r="J242" s="330">
        <f t="shared" si="73"/>
        <v>859</v>
      </c>
      <c r="K242" s="337">
        <f t="shared" si="114"/>
        <v>-1</v>
      </c>
      <c r="L242" s="325">
        <f t="shared" si="115"/>
        <v>11.276624711294964</v>
      </c>
      <c r="M242" s="325">
        <f t="shared" si="116"/>
        <v>11.286624711294964</v>
      </c>
      <c r="N242" s="330">
        <f t="shared" si="117"/>
        <v>-0.15169931900815925</v>
      </c>
      <c r="O242" s="330">
        <f t="shared" si="74"/>
        <v>27.920662003963706</v>
      </c>
      <c r="P242" s="334">
        <f t="shared" si="77"/>
        <v>236.53720859755228</v>
      </c>
      <c r="Q242" s="330">
        <f t="shared" si="118"/>
        <v>79780.725364035941</v>
      </c>
      <c r="R242" s="279">
        <f>IF(H242&gt;0, rate1(1,$L$52,$L$51,$L$54,L242,$L$53,$L$50,P242),"")</f>
        <v>2541.0265039025121</v>
      </c>
      <c r="S242" s="325">
        <f t="shared" si="119"/>
        <v>1.1245093591749784</v>
      </c>
      <c r="T242" s="325">
        <f t="shared" si="120"/>
        <v>1.218376835390901</v>
      </c>
      <c r="U242" s="330">
        <f t="shared" si="121"/>
        <v>11.296624711294964</v>
      </c>
      <c r="V242" s="338">
        <f t="shared" si="122"/>
        <v>11.296624711294964</v>
      </c>
      <c r="W242" s="330">
        <f t="shared" si="123"/>
        <v>7.6781812649215908E-3</v>
      </c>
      <c r="X242" s="330">
        <f t="shared" si="124"/>
        <v>79995.256800192306</v>
      </c>
      <c r="Y242" s="330">
        <f t="shared" si="78"/>
        <v>236.95654033075573</v>
      </c>
      <c r="Z242" s="110">
        <f>IF(H242&gt;0, rate1(1,$L$52,$L$51,$L$54,U242,$L$53,$L$50,Y242),"")</f>
        <v>2541.1917042595928</v>
      </c>
      <c r="AA242" s="338">
        <f t="shared" si="125"/>
        <v>1.1274598800463329</v>
      </c>
      <c r="AB242" s="338">
        <f t="shared" si="126"/>
        <v>-6.0239985022192841E-2</v>
      </c>
      <c r="AC242" s="330">
        <f t="shared" si="127"/>
        <v>1.218376835390901</v>
      </c>
      <c r="AD242" s="330">
        <f t="shared" si="128"/>
        <v>-1.6415282545636425E-2</v>
      </c>
      <c r="AE242" s="330">
        <f t="shared" si="129"/>
        <v>-2.436555947649979E-4</v>
      </c>
      <c r="AF242" s="330">
        <f t="shared" si="130"/>
        <v>2226.0770054404288</v>
      </c>
      <c r="AG242" s="330">
        <f t="shared" si="131"/>
        <v>2181.2019176406393</v>
      </c>
      <c r="AH242" s="330">
        <f t="shared" si="132"/>
        <v>11.277578980780612</v>
      </c>
      <c r="AI242" s="330">
        <f t="shared" si="133"/>
        <v>479.48214373982961</v>
      </c>
      <c r="AJ242" s="330">
        <f t="shared" si="134"/>
        <v>9.0231481639658551</v>
      </c>
      <c r="AK242" s="339">
        <f t="shared" si="135"/>
        <v>1360.8772821611542</v>
      </c>
      <c r="AL242" s="44">
        <f t="shared" si="136"/>
        <v>27.491308220775508</v>
      </c>
    </row>
    <row r="243" spans="1:38" ht="15" x14ac:dyDescent="0.15">
      <c r="A243" s="118"/>
      <c r="B243" s="330">
        <f t="shared" si="107"/>
        <v>2226.0770054404288</v>
      </c>
      <c r="C243" s="330">
        <f t="shared" si="108"/>
        <v>2181.2019176406393</v>
      </c>
      <c r="D243" s="330">
        <f t="shared" si="109"/>
        <v>11.277578980780612</v>
      </c>
      <c r="E243" s="330">
        <f t="shared" si="76"/>
        <v>198.68094404807593</v>
      </c>
      <c r="F243" s="330">
        <f t="shared" si="110"/>
        <v>198.68094404807593</v>
      </c>
      <c r="G243" s="330">
        <f t="shared" si="111"/>
        <v>80032.247534661437</v>
      </c>
      <c r="H243" s="315">
        <f t="shared" si="112"/>
        <v>0.02</v>
      </c>
      <c r="I243" s="330">
        <f t="shared" si="113"/>
        <v>35.900070239831621</v>
      </c>
      <c r="J243" s="330">
        <f t="shared" si="73"/>
        <v>859</v>
      </c>
      <c r="K243" s="337">
        <f t="shared" si="114"/>
        <v>-1</v>
      </c>
      <c r="L243" s="325">
        <f t="shared" si="115"/>
        <v>11.257578980780613</v>
      </c>
      <c r="M243" s="325">
        <f t="shared" si="116"/>
        <v>11.267578980780613</v>
      </c>
      <c r="N243" s="330">
        <f t="shared" si="117"/>
        <v>-0.15145636338925783</v>
      </c>
      <c r="O243" s="330">
        <f t="shared" si="74"/>
        <v>27.060201917551161</v>
      </c>
      <c r="P243" s="334">
        <f t="shared" si="77"/>
        <v>236.0046612381785</v>
      </c>
      <c r="Q243" s="330">
        <f t="shared" si="118"/>
        <v>79373.1848542972</v>
      </c>
      <c r="R243" s="279">
        <f>IF(H243&gt;0, rate1(1,$L$52,$L$51,$L$54,L243,$L$53,$L$50,P243),"")</f>
        <v>2540.8158285357044</v>
      </c>
      <c r="S243" s="325">
        <f t="shared" si="119"/>
        <v>1.1544352722376463</v>
      </c>
      <c r="T243" s="325">
        <f t="shared" si="120"/>
        <v>0.98071095543636877</v>
      </c>
      <c r="U243" s="330">
        <f t="shared" si="121"/>
        <v>11.277578980780612</v>
      </c>
      <c r="V243" s="338">
        <f t="shared" si="122"/>
        <v>11.277578980780612</v>
      </c>
      <c r="W243" s="330">
        <f t="shared" si="123"/>
        <v>7.6523127776795263E-3</v>
      </c>
      <c r="X243" s="330">
        <f t="shared" si="124"/>
        <v>79586.993194906128</v>
      </c>
      <c r="Y243" s="330">
        <f t="shared" si="78"/>
        <v>236.42375639421348</v>
      </c>
      <c r="Z243" s="110">
        <f>IF(H243&gt;0, rate1(1,$L$52,$L$51,$L$54,U243,$L$53,$L$50,Y243),"")</f>
        <v>2540.9817043135913</v>
      </c>
      <c r="AA243" s="338">
        <f t="shared" si="125"/>
        <v>1.1574694212969572</v>
      </c>
      <c r="AB243" s="338">
        <f t="shared" si="126"/>
        <v>-4.8595547723825884E-2</v>
      </c>
      <c r="AC243" s="330">
        <f t="shared" si="127"/>
        <v>0.98071095543636877</v>
      </c>
      <c r="AD243" s="330">
        <f t="shared" si="128"/>
        <v>-2.0393368595643935E-2</v>
      </c>
      <c r="AE243" s="330">
        <f t="shared" si="129"/>
        <v>-3.6179420090463998E-3</v>
      </c>
      <c r="AF243" s="330">
        <f t="shared" si="130"/>
        <v>2224.944838121603</v>
      </c>
      <c r="AG243" s="330">
        <f t="shared" si="131"/>
        <v>2180.221206685203</v>
      </c>
      <c r="AH243" s="330">
        <f t="shared" si="132"/>
        <v>11.258531611451042</v>
      </c>
      <c r="AI243" s="330">
        <f t="shared" si="133"/>
        <v>385.98270068301701</v>
      </c>
      <c r="AJ243" s="330">
        <f t="shared" si="134"/>
        <v>9.1303655808222484</v>
      </c>
      <c r="AK243" s="339">
        <f t="shared" si="135"/>
        <v>1399.4464109381574</v>
      </c>
      <c r="AL243" s="44">
        <f t="shared" si="136"/>
        <v>27.90318338224802</v>
      </c>
    </row>
    <row r="244" spans="1:38" ht="15" x14ac:dyDescent="0.15">
      <c r="A244" s="118"/>
      <c r="B244" s="330">
        <f t="shared" si="107"/>
        <v>2224.944838121603</v>
      </c>
      <c r="C244" s="330">
        <f t="shared" si="108"/>
        <v>2180.221206685203</v>
      </c>
      <c r="D244" s="330">
        <f t="shared" si="109"/>
        <v>11.258531611451042</v>
      </c>
      <c r="E244" s="330">
        <f t="shared" si="76"/>
        <v>198.68094404807593</v>
      </c>
      <c r="F244" s="330">
        <f t="shared" si="110"/>
        <v>198.68094404807593</v>
      </c>
      <c r="G244" s="330">
        <f t="shared" si="111"/>
        <v>79626.6999013202</v>
      </c>
      <c r="H244" s="315">
        <f t="shared" si="112"/>
        <v>0.02</v>
      </c>
      <c r="I244" s="330">
        <f t="shared" si="113"/>
        <v>35.778905149119964</v>
      </c>
      <c r="J244" s="330">
        <f t="shared" si="73"/>
        <v>859</v>
      </c>
      <c r="K244" s="337">
        <f t="shared" si="114"/>
        <v>-1</v>
      </c>
      <c r="L244" s="325">
        <f t="shared" si="115"/>
        <v>11.238531611451043</v>
      </c>
      <c r="M244" s="325">
        <f t="shared" si="116"/>
        <v>11.248531611451043</v>
      </c>
      <c r="N244" s="330">
        <f t="shared" si="117"/>
        <v>-0.1512133432090792</v>
      </c>
      <c r="O244" s="330">
        <f t="shared" si="74"/>
        <v>26.213884479519049</v>
      </c>
      <c r="P244" s="334">
        <f t="shared" si="77"/>
        <v>235.47236879998124</v>
      </c>
      <c r="Q244" s="330">
        <f t="shared" si="118"/>
        <v>78966.984870165805</v>
      </c>
      <c r="R244" s="279">
        <f>IF(H244&gt;0, rate1(1,$L$52,$L$51,$L$54,L244,$L$53,$L$50,P244),"")</f>
        <v>2540.6042721397598</v>
      </c>
      <c r="S244" s="325">
        <f t="shared" si="119"/>
        <v>1.1857063637663399</v>
      </c>
      <c r="T244" s="325">
        <f t="shared" si="120"/>
        <v>0.81426042781893782</v>
      </c>
      <c r="U244" s="330">
        <f t="shared" si="121"/>
        <v>11.258531611451042</v>
      </c>
      <c r="V244" s="338">
        <f t="shared" si="122"/>
        <v>11.258531611451042</v>
      </c>
      <c r="W244" s="330">
        <f t="shared" si="123"/>
        <v>7.6264857203511838E-3</v>
      </c>
      <c r="X244" s="330">
        <f t="shared" si="124"/>
        <v>79180.071273849288</v>
      </c>
      <c r="Y244" s="330">
        <f t="shared" si="78"/>
        <v>235.89122709186339</v>
      </c>
      <c r="Z244" s="110">
        <f>IF(H244&gt;0, rate1(1,$L$52,$L$51,$L$54,U244,$L$53,$L$50,Y244),"")</f>
        <v>2540.7708273620106</v>
      </c>
      <c r="AA244" s="338">
        <f t="shared" si="125"/>
        <v>1.1888279658403642</v>
      </c>
      <c r="AB244" s="338">
        <f t="shared" si="126"/>
        <v>-4.0388539305658992E-2</v>
      </c>
      <c r="AC244" s="330">
        <f t="shared" si="127"/>
        <v>0.81426042781893782</v>
      </c>
      <c r="AD244" s="330">
        <f t="shared" si="128"/>
        <v>-2.4562166251369495E-2</v>
      </c>
      <c r="AE244" s="330">
        <f t="shared" si="129"/>
        <v>-4.6449739473452241E-3</v>
      </c>
      <c r="AF244" s="330">
        <f t="shared" si="130"/>
        <v>2223.979364350575</v>
      </c>
      <c r="AG244" s="330">
        <f t="shared" si="131"/>
        <v>2179.4069462573839</v>
      </c>
      <c r="AH244" s="330">
        <f t="shared" si="132"/>
        <v>11.23948260311446</v>
      </c>
      <c r="AI244" s="330">
        <f t="shared" si="133"/>
        <v>320.49872416106251</v>
      </c>
      <c r="AJ244" s="330">
        <f t="shared" si="134"/>
        <v>9.219393004200322</v>
      </c>
      <c r="AK244" s="339">
        <f t="shared" si="135"/>
        <v>1430.3374739833178</v>
      </c>
      <c r="AL244" s="44">
        <f t="shared" si="136"/>
        <v>28.234742522134731</v>
      </c>
    </row>
    <row r="245" spans="1:38" ht="15" x14ac:dyDescent="0.15">
      <c r="A245" s="118"/>
      <c r="B245" s="330">
        <f t="shared" si="107"/>
        <v>2223.979364350575</v>
      </c>
      <c r="C245" s="330">
        <f t="shared" si="108"/>
        <v>2179.4069462573839</v>
      </c>
      <c r="D245" s="330">
        <f t="shared" si="109"/>
        <v>11.23948260311446</v>
      </c>
      <c r="E245" s="330">
        <f t="shared" si="76"/>
        <v>198.68094404807593</v>
      </c>
      <c r="F245" s="330">
        <f t="shared" si="110"/>
        <v>198.68094404807593</v>
      </c>
      <c r="G245" s="330">
        <f t="shared" si="111"/>
        <v>79222.489888107244</v>
      </c>
      <c r="H245" s="315">
        <f t="shared" si="112"/>
        <v>0.02</v>
      </c>
      <c r="I245" s="330">
        <f t="shared" si="113"/>
        <v>35.657934474552896</v>
      </c>
      <c r="J245" s="330">
        <f t="shared" si="73"/>
        <v>859</v>
      </c>
      <c r="K245" s="337">
        <f t="shared" si="114"/>
        <v>-1</v>
      </c>
      <c r="L245" s="325">
        <f t="shared" si="115"/>
        <v>11.219482603114461</v>
      </c>
      <c r="M245" s="325">
        <f t="shared" si="116"/>
        <v>11.229482603114461</v>
      </c>
      <c r="N245" s="330">
        <f t="shared" si="117"/>
        <v>-0.15097025845392409</v>
      </c>
      <c r="O245" s="330">
        <f t="shared" si="74"/>
        <v>25.514527044813104</v>
      </c>
      <c r="P245" s="334">
        <f t="shared" si="77"/>
        <v>234.94033169451575</v>
      </c>
      <c r="Q245" s="330">
        <f t="shared" si="118"/>
        <v>78562.12343686886</v>
      </c>
      <c r="R245" s="279">
        <f>IF(H245&gt;0, rate1(1,$L$52,$L$51,$L$54,L245,$L$53,$L$50,P245),"")</f>
        <v>2540.3918294144578</v>
      </c>
      <c r="S245" s="325">
        <f t="shared" si="119"/>
        <v>1.2120624133746469</v>
      </c>
      <c r="T245" s="325">
        <f t="shared" si="120"/>
        <v>0.7119142711405797</v>
      </c>
      <c r="U245" s="330">
        <f t="shared" si="121"/>
        <v>11.23948260311446</v>
      </c>
      <c r="V245" s="338">
        <f t="shared" si="122"/>
        <v>11.23948260311446</v>
      </c>
      <c r="W245" s="330">
        <f t="shared" si="123"/>
        <v>7.6007001039499755E-3</v>
      </c>
      <c r="X245" s="330">
        <f t="shared" si="124"/>
        <v>78774.489062556764</v>
      </c>
      <c r="Y245" s="330">
        <f t="shared" si="78"/>
        <v>235.35895283443645</v>
      </c>
      <c r="Z245" s="110">
        <f>IF(H245&gt;0, rate1(1,$L$52,$L$51,$L$54,U245,$L$53,$L$50,Y245),"")</f>
        <v>2540.5590681360663</v>
      </c>
      <c r="AA245" s="338">
        <f t="shared" si="125"/>
        <v>1.2152588036451324</v>
      </c>
      <c r="AB245" s="338">
        <f t="shared" si="126"/>
        <v>-3.5309590015561942E-2</v>
      </c>
      <c r="AC245" s="330">
        <f t="shared" si="127"/>
        <v>0.7119142711405797</v>
      </c>
      <c r="AD245" s="330">
        <f t="shared" si="128"/>
        <v>-2.809327023035707E-2</v>
      </c>
      <c r="AE245" s="330">
        <f t="shared" si="129"/>
        <v>-4.6273915841940454E-3</v>
      </c>
      <c r="AF245" s="330">
        <f t="shared" si="130"/>
        <v>2223.1164798209807</v>
      </c>
      <c r="AG245" s="330">
        <f t="shared" si="131"/>
        <v>2178.6950319862435</v>
      </c>
      <c r="AH245" s="330">
        <f t="shared" si="132"/>
        <v>11.220431955578611</v>
      </c>
      <c r="AI245" s="330">
        <f t="shared" si="133"/>
        <v>280.23797860532045</v>
      </c>
      <c r="AJ245" s="330">
        <f t="shared" si="134"/>
        <v>9.2972368871462443</v>
      </c>
      <c r="AK245" s="339">
        <f t="shared" si="135"/>
        <v>1455.8577297108466</v>
      </c>
      <c r="AL245" s="44">
        <f t="shared" si="136"/>
        <v>28.510050926189084</v>
      </c>
    </row>
    <row r="246" spans="1:38" ht="15" x14ac:dyDescent="0.15">
      <c r="A246" s="118"/>
      <c r="B246" s="330">
        <f t="shared" si="107"/>
        <v>2223.1164798209807</v>
      </c>
      <c r="C246" s="330">
        <f t="shared" si="108"/>
        <v>2178.6950319862435</v>
      </c>
      <c r="D246" s="330">
        <f t="shared" si="109"/>
        <v>11.220431955578611</v>
      </c>
      <c r="E246" s="330">
        <f t="shared" si="76"/>
        <v>198.68094404807593</v>
      </c>
      <c r="F246" s="330">
        <f t="shared" si="110"/>
        <v>198.68094404807593</v>
      </c>
      <c r="G246" s="330">
        <f t="shared" si="111"/>
        <v>78819.615518479884</v>
      </c>
      <c r="H246" s="315">
        <f t="shared" si="112"/>
        <v>0.02</v>
      </c>
      <c r="I246" s="330">
        <f t="shared" si="113"/>
        <v>35.537158267789714</v>
      </c>
      <c r="J246" s="330">
        <f t="shared" si="73"/>
        <v>859</v>
      </c>
      <c r="K246" s="337">
        <f t="shared" si="114"/>
        <v>-1</v>
      </c>
      <c r="L246" s="325">
        <f t="shared" si="115"/>
        <v>11.200431955578612</v>
      </c>
      <c r="M246" s="325">
        <f t="shared" si="116"/>
        <v>11.210431955578612</v>
      </c>
      <c r="N246" s="330">
        <f t="shared" si="117"/>
        <v>-0.15072710911000797</v>
      </c>
      <c r="O246" s="330">
        <f t="shared" si="74"/>
        <v>24.918138817954329</v>
      </c>
      <c r="P246" s="334">
        <f t="shared" si="77"/>
        <v>234.40855033447752</v>
      </c>
      <c r="Q246" s="330">
        <f t="shared" si="118"/>
        <v>78158.598578508681</v>
      </c>
      <c r="R246" s="279">
        <f>IF(H246&gt;0, rate1(1,$L$52,$L$51,$L$54,L246,$L$53,$L$50,P246),"")</f>
        <v>2540.1784950179085</v>
      </c>
      <c r="S246" s="325">
        <f t="shared" si="119"/>
        <v>1.2348008726617354</v>
      </c>
      <c r="T246" s="325">
        <f t="shared" si="120"/>
        <v>0.64193589828412667</v>
      </c>
      <c r="U246" s="330">
        <f t="shared" si="121"/>
        <v>11.220431955578611</v>
      </c>
      <c r="V246" s="338">
        <f t="shared" si="122"/>
        <v>11.220431955578611</v>
      </c>
      <c r="W246" s="330">
        <f t="shared" si="123"/>
        <v>7.5749559395319466E-3</v>
      </c>
      <c r="X246" s="330">
        <f t="shared" si="124"/>
        <v>78370.244585438792</v>
      </c>
      <c r="Y246" s="330">
        <f t="shared" si="78"/>
        <v>234.82693403380009</v>
      </c>
      <c r="Z246" s="110">
        <f>IF(H246&gt;0, rate1(1,$L$52,$L$51,$L$54,U246,$L$53,$L$50,Y246),"")</f>
        <v>2540.3464213256116</v>
      </c>
      <c r="AA246" s="338">
        <f t="shared" si="125"/>
        <v>1.2380627493384813</v>
      </c>
      <c r="AB246" s="338">
        <f t="shared" si="126"/>
        <v>-3.1819156758379527E-2</v>
      </c>
      <c r="AC246" s="330">
        <f t="shared" si="127"/>
        <v>0.64193589828412667</v>
      </c>
      <c r="AD246" s="330">
        <f t="shared" si="128"/>
        <v>-3.1155758781304076E-2</v>
      </c>
      <c r="AE246" s="330">
        <f t="shared" si="129"/>
        <v>-4.5241173951299993E-3</v>
      </c>
      <c r="AF246" s="330">
        <f t="shared" si="130"/>
        <v>2222.3238168135867</v>
      </c>
      <c r="AG246" s="330">
        <f t="shared" si="131"/>
        <v>2178.0530960879596</v>
      </c>
      <c r="AH246" s="330">
        <f t="shared" si="132"/>
        <v>11.201379668651104</v>
      </c>
      <c r="AI246" s="330">
        <f t="shared" si="133"/>
        <v>252.71290956252307</v>
      </c>
      <c r="AJ246" s="330">
        <f t="shared" si="134"/>
        <v>9.3674349175802778</v>
      </c>
      <c r="AK246" s="339">
        <f t="shared" si="135"/>
        <v>1478.0588801371703</v>
      </c>
      <c r="AL246" s="44">
        <f t="shared" si="136"/>
        <v>28.750775349811054</v>
      </c>
    </row>
    <row r="247" spans="1:38" ht="15" x14ac:dyDescent="0.15">
      <c r="A247" s="118"/>
      <c r="B247" s="330">
        <f t="shared" si="107"/>
        <v>2222.3238168135867</v>
      </c>
      <c r="C247" s="330">
        <f t="shared" si="108"/>
        <v>2178.0530960879596</v>
      </c>
      <c r="D247" s="330">
        <f t="shared" si="109"/>
        <v>11.201379668651104</v>
      </c>
      <c r="E247" s="330">
        <f t="shared" si="76"/>
        <v>198.68094404807593</v>
      </c>
      <c r="F247" s="330">
        <f t="shared" si="110"/>
        <v>198.68094404807593</v>
      </c>
      <c r="G247" s="330">
        <f t="shared" si="111"/>
        <v>78418.074814777123</v>
      </c>
      <c r="H247" s="315">
        <f t="shared" si="112"/>
        <v>0.02</v>
      </c>
      <c r="I247" s="330">
        <f t="shared" si="113"/>
        <v>35.416576580501719</v>
      </c>
      <c r="J247" s="330">
        <f t="shared" si="73"/>
        <v>859</v>
      </c>
      <c r="K247" s="337">
        <f t="shared" si="114"/>
        <v>-1</v>
      </c>
      <c r="L247" s="325">
        <f t="shared" si="115"/>
        <v>11.181379668651104</v>
      </c>
      <c r="M247" s="325">
        <f t="shared" si="116"/>
        <v>11.191379668651104</v>
      </c>
      <c r="N247" s="330">
        <f t="shared" si="117"/>
        <v>-0.15048389516368843</v>
      </c>
      <c r="O247" s="330">
        <f t="shared" si="74"/>
        <v>24.385121567738715</v>
      </c>
      <c r="P247" s="334">
        <f t="shared" si="77"/>
        <v>233.87702513371693</v>
      </c>
      <c r="Q247" s="330">
        <f t="shared" si="118"/>
        <v>77756.408318069458</v>
      </c>
      <c r="R247" s="279">
        <f>IF(H247&gt;0, rate1(1,$L$52,$L$51,$L$54,L247,$L$53,$L$50,P247),"")</f>
        <v>2539.964263566153</v>
      </c>
      <c r="S247" s="325">
        <f t="shared" si="119"/>
        <v>1.2554044402206124</v>
      </c>
      <c r="T247" s="325">
        <f t="shared" si="120"/>
        <v>0.58919842988518123</v>
      </c>
      <c r="U247" s="330">
        <f t="shared" si="121"/>
        <v>11.201379668651104</v>
      </c>
      <c r="V247" s="338">
        <f t="shared" si="122"/>
        <v>11.201379668651104</v>
      </c>
      <c r="W247" s="330">
        <f t="shared" si="123"/>
        <v>7.5492532381105093E-3</v>
      </c>
      <c r="X247" s="330">
        <f t="shared" si="124"/>
        <v>77967.335865787652</v>
      </c>
      <c r="Y247" s="330">
        <f t="shared" si="78"/>
        <v>234.29517110297263</v>
      </c>
      <c r="Z247" s="110">
        <f>IF(H247&gt;0, rate1(1,$L$52,$L$51,$L$54,U247,$L$53,$L$50,Y247),"")</f>
        <v>2540.1328815787356</v>
      </c>
      <c r="AA247" s="338">
        <f t="shared" si="125"/>
        <v>1.2587263775568891</v>
      </c>
      <c r="AB247" s="338">
        <f t="shared" si="126"/>
        <v>-2.9178521762631526E-2</v>
      </c>
      <c r="AC247" s="330">
        <f t="shared" si="127"/>
        <v>0.58919842988518123</v>
      </c>
      <c r="AD247" s="330">
        <f t="shared" si="128"/>
        <v>-3.3944421752613051E-2</v>
      </c>
      <c r="AE247" s="330">
        <f t="shared" si="129"/>
        <v>-4.5302334725012602E-3</v>
      </c>
      <c r="AF247" s="330">
        <f t="shared" si="130"/>
        <v>2221.584134488538</v>
      </c>
      <c r="AG247" s="330">
        <f t="shared" si="131"/>
        <v>2177.4638976580745</v>
      </c>
      <c r="AH247" s="330">
        <f t="shared" si="132"/>
        <v>11.182325742139188</v>
      </c>
      <c r="AI247" s="330">
        <f t="shared" si="133"/>
        <v>231.97114949087378</v>
      </c>
      <c r="AJ247" s="330">
        <f t="shared" si="134"/>
        <v>9.4318713479944094</v>
      </c>
      <c r="AK247" s="339">
        <f t="shared" si="135"/>
        <v>1497.9776145054448</v>
      </c>
      <c r="AL247" s="44">
        <f t="shared" si="136"/>
        <v>28.967855739125262</v>
      </c>
    </row>
    <row r="248" spans="1:38" ht="15" x14ac:dyDescent="0.15">
      <c r="A248" s="118"/>
      <c r="B248" s="330">
        <f t="shared" si="107"/>
        <v>2221.584134488538</v>
      </c>
      <c r="C248" s="330">
        <f t="shared" si="108"/>
        <v>2177.4638976580745</v>
      </c>
      <c r="D248" s="330">
        <f t="shared" si="109"/>
        <v>11.182325742139188</v>
      </c>
      <c r="E248" s="330">
        <f t="shared" si="76"/>
        <v>198.68094404807593</v>
      </c>
      <c r="F248" s="330">
        <f t="shared" si="110"/>
        <v>198.68094404807593</v>
      </c>
      <c r="G248" s="330">
        <f t="shared" si="111"/>
        <v>78017.865798214669</v>
      </c>
      <c r="H248" s="315">
        <f t="shared" si="112"/>
        <v>0.02</v>
      </c>
      <c r="I248" s="330">
        <f t="shared" si="113"/>
        <v>35.296189464370762</v>
      </c>
      <c r="J248" s="330">
        <f t="shared" si="73"/>
        <v>859</v>
      </c>
      <c r="K248" s="337">
        <f t="shared" si="114"/>
        <v>-1</v>
      </c>
      <c r="L248" s="325">
        <f t="shared" si="115"/>
        <v>11.162325742139188</v>
      </c>
      <c r="M248" s="325">
        <f t="shared" si="116"/>
        <v>11.172325742139188</v>
      </c>
      <c r="N248" s="330">
        <f t="shared" si="117"/>
        <v>-0.15024061660120935</v>
      </c>
      <c r="O248" s="330">
        <f t="shared" si="74"/>
        <v>23.895481248486064</v>
      </c>
      <c r="P248" s="334">
        <f t="shared" si="77"/>
        <v>233.34575650723781</v>
      </c>
      <c r="Q248" s="330">
        <f t="shared" si="118"/>
        <v>77355.550677412204</v>
      </c>
      <c r="R248" s="279">
        <f>IF(H248&gt;0, rate1(1,$L$52,$L$51,$L$54,L248,$L$53,$L$50,P248),"")</f>
        <v>2539.7491296327516</v>
      </c>
      <c r="S248" s="325">
        <f t="shared" si="119"/>
        <v>1.2746321851138032</v>
      </c>
      <c r="T248" s="325">
        <f t="shared" si="120"/>
        <v>0.54706121403415287</v>
      </c>
      <c r="U248" s="330">
        <f t="shared" si="121"/>
        <v>11.182325742139188</v>
      </c>
      <c r="V248" s="338">
        <f t="shared" si="122"/>
        <v>11.182325742139188</v>
      </c>
      <c r="W248" s="330">
        <f t="shared" si="123"/>
        <v>7.5235920106990761E-3</v>
      </c>
      <c r="X248" s="330">
        <f t="shared" si="124"/>
        <v>77565.760925772411</v>
      </c>
      <c r="Y248" s="330">
        <f t="shared" si="78"/>
        <v>233.76366445612226</v>
      </c>
      <c r="Z248" s="110">
        <f>IF(H248&gt;0, rate1(1,$L$52,$L$51,$L$54,U248,$L$53,$L$50,Y248),"")</f>
        <v>2539.9184435013594</v>
      </c>
      <c r="AA248" s="338">
        <f t="shared" si="125"/>
        <v>1.278010741717128</v>
      </c>
      <c r="AB248" s="338">
        <f t="shared" si="126"/>
        <v>-2.7062234949015832E-2</v>
      </c>
      <c r="AC248" s="330">
        <f t="shared" si="127"/>
        <v>0.54706121403415287</v>
      </c>
      <c r="AD248" s="330">
        <f t="shared" si="128"/>
        <v>-3.6558980031714344E-2</v>
      </c>
      <c r="AE248" s="330">
        <f t="shared" si="129"/>
        <v>-4.6020437196604468E-3</v>
      </c>
      <c r="AF248" s="330">
        <f t="shared" si="130"/>
        <v>2220.8868326579027</v>
      </c>
      <c r="AG248" s="330">
        <f t="shared" si="131"/>
        <v>2176.9168364440402</v>
      </c>
      <c r="AH248" s="330">
        <f t="shared" si="132"/>
        <v>11.163270175849867</v>
      </c>
      <c r="AI248" s="330">
        <f t="shared" si="133"/>
        <v>215.39970529028511</v>
      </c>
      <c r="AJ248" s="330">
        <f t="shared" si="134"/>
        <v>9.4917045994639331</v>
      </c>
      <c r="AK248" s="339">
        <f t="shared" si="135"/>
        <v>1516.16834546109</v>
      </c>
      <c r="AL248" s="44">
        <f t="shared" si="136"/>
        <v>29.167118956537923</v>
      </c>
    </row>
    <row r="249" spans="1:38" ht="15" x14ac:dyDescent="0.15">
      <c r="A249" s="118"/>
      <c r="B249" s="330">
        <f t="shared" si="107"/>
        <v>2220.8868326579027</v>
      </c>
      <c r="C249" s="330">
        <f t="shared" si="108"/>
        <v>2176.9168364440402</v>
      </c>
      <c r="D249" s="330">
        <f t="shared" si="109"/>
        <v>11.163270175849867</v>
      </c>
      <c r="E249" s="330">
        <f t="shared" si="76"/>
        <v>198.68094404807593</v>
      </c>
      <c r="F249" s="330">
        <f t="shared" si="110"/>
        <v>198.68094404807593</v>
      </c>
      <c r="G249" s="330">
        <f t="shared" si="111"/>
        <v>77618.986488886672</v>
      </c>
      <c r="H249" s="315">
        <f t="shared" si="112"/>
        <v>0.02</v>
      </c>
      <c r="I249" s="330">
        <f t="shared" si="113"/>
        <v>35.175996971089994</v>
      </c>
      <c r="J249" s="330">
        <f t="shared" si="73"/>
        <v>859</v>
      </c>
      <c r="K249" s="337">
        <f t="shared" si="114"/>
        <v>-1</v>
      </c>
      <c r="L249" s="325">
        <f t="shared" si="115"/>
        <v>11.143270175849867</v>
      </c>
      <c r="M249" s="325">
        <f t="shared" si="116"/>
        <v>11.153270175849867</v>
      </c>
      <c r="N249" s="330">
        <f t="shared" si="117"/>
        <v>-0.14999727340875779</v>
      </c>
      <c r="O249" s="330">
        <f t="shared" si="74"/>
        <v>23.438567924155244</v>
      </c>
      <c r="P249" s="334">
        <f t="shared" si="77"/>
        <v>232.81474487120644</v>
      </c>
      <c r="Q249" s="330">
        <f t="shared" si="118"/>
        <v>76956.02367727668</v>
      </c>
      <c r="R249" s="279">
        <f>IF(H249&gt;0, rate1(1,$L$52,$L$51,$L$54,L249,$L$53,$L$50,P249),"")</f>
        <v>2539.5330877483693</v>
      </c>
      <c r="S249" s="325">
        <f t="shared" si="119"/>
        <v>1.2928783731715632</v>
      </c>
      <c r="T249" s="325">
        <f t="shared" si="120"/>
        <v>0.51214868405763758</v>
      </c>
      <c r="U249" s="330">
        <f t="shared" si="121"/>
        <v>11.163270175849867</v>
      </c>
      <c r="V249" s="338">
        <f t="shared" si="122"/>
        <v>11.163270175849867</v>
      </c>
      <c r="W249" s="330">
        <f t="shared" si="123"/>
        <v>7.4979722682826377E-3</v>
      </c>
      <c r="X249" s="330">
        <f t="shared" si="124"/>
        <v>77165.517786440891</v>
      </c>
      <c r="Y249" s="330">
        <f t="shared" si="78"/>
        <v>233.23241450857543</v>
      </c>
      <c r="Z249" s="110">
        <f>IF(H249&gt;0, rate1(1,$L$52,$L$51,$L$54,U249,$L$53,$L$50,Y249),"")</f>
        <v>2539.7031016568235</v>
      </c>
      <c r="AA249" s="338">
        <f t="shared" si="125"/>
        <v>1.2963111369284945</v>
      </c>
      <c r="AB249" s="338">
        <f t="shared" si="126"/>
        <v>-2.5304388981140589E-2</v>
      </c>
      <c r="AC249" s="330">
        <f t="shared" si="127"/>
        <v>0.51214868405763758</v>
      </c>
      <c r="AD249" s="330">
        <f t="shared" si="128"/>
        <v>-3.9051159599873514E-2</v>
      </c>
      <c r="AE249" s="330">
        <f t="shared" si="129"/>
        <v>-4.7057331557209432E-3</v>
      </c>
      <c r="AF249" s="330">
        <f t="shared" si="130"/>
        <v>2220.2246867004365</v>
      </c>
      <c r="AG249" s="330">
        <f t="shared" si="131"/>
        <v>2176.4046877599826</v>
      </c>
      <c r="AH249" s="330">
        <f t="shared" si="132"/>
        <v>11.144212969589775</v>
      </c>
      <c r="AI249" s="330">
        <f t="shared" si="133"/>
        <v>201.67041198574216</v>
      </c>
      <c r="AJ249" s="330">
        <f t="shared" si="134"/>
        <v>9.5477241583488617</v>
      </c>
      <c r="AK249" s="339">
        <f t="shared" si="135"/>
        <v>1532.9733707614025</v>
      </c>
      <c r="AL249" s="44">
        <f t="shared" si="136"/>
        <v>29.352147303382278</v>
      </c>
    </row>
    <row r="250" spans="1:38" ht="15" x14ac:dyDescent="0.15">
      <c r="A250" s="118"/>
      <c r="B250" s="330">
        <f t="shared" si="107"/>
        <v>2220.2246867004365</v>
      </c>
      <c r="C250" s="330">
        <f t="shared" si="108"/>
        <v>2176.4046877599826</v>
      </c>
      <c r="D250" s="330">
        <f t="shared" si="109"/>
        <v>11.144212969589775</v>
      </c>
      <c r="E250" s="330">
        <f t="shared" si="76"/>
        <v>198.68094404807593</v>
      </c>
      <c r="F250" s="330">
        <f t="shared" si="110"/>
        <v>198.68094404807593</v>
      </c>
      <c r="G250" s="330">
        <f t="shared" si="111"/>
        <v>77221.434905762668</v>
      </c>
      <c r="H250" s="315">
        <f t="shared" si="112"/>
        <v>0.02</v>
      </c>
      <c r="I250" s="330">
        <f t="shared" si="113"/>
        <v>35.055999152363079</v>
      </c>
      <c r="J250" s="330">
        <f t="shared" si="73"/>
        <v>859</v>
      </c>
      <c r="K250" s="337">
        <f t="shared" si="114"/>
        <v>-1</v>
      </c>
      <c r="L250" s="325">
        <f t="shared" si="115"/>
        <v>11.124212969589776</v>
      </c>
      <c r="M250" s="325">
        <f t="shared" si="116"/>
        <v>11.134212969589775</v>
      </c>
      <c r="N250" s="330">
        <f t="shared" si="117"/>
        <v>-0.14975386557263448</v>
      </c>
      <c r="O250" s="330">
        <f t="shared" si="74"/>
        <v>23.007833693110129</v>
      </c>
      <c r="P250" s="334">
        <f t="shared" si="77"/>
        <v>232.28399064295314</v>
      </c>
      <c r="Q250" s="330">
        <f t="shared" si="118"/>
        <v>76557.825337278395</v>
      </c>
      <c r="R250" s="279">
        <f>IF(H250&gt;0, rate1(1,$L$52,$L$51,$L$54,L250,$L$53,$L$50,P250),"")</f>
        <v>2539.3161324003568</v>
      </c>
      <c r="S250" s="325">
        <f t="shared" si="119"/>
        <v>1.3103794911951545</v>
      </c>
      <c r="T250" s="325">
        <f t="shared" si="120"/>
        <v>0.48248634275411934</v>
      </c>
      <c r="U250" s="330">
        <f t="shared" si="121"/>
        <v>11.144212969589775</v>
      </c>
      <c r="V250" s="338">
        <f t="shared" si="122"/>
        <v>11.144212969589775</v>
      </c>
      <c r="W250" s="330">
        <f t="shared" si="123"/>
        <v>7.4723940219030283E-3</v>
      </c>
      <c r="X250" s="330">
        <f t="shared" si="124"/>
        <v>76766.604467716868</v>
      </c>
      <c r="Y250" s="330">
        <f t="shared" si="78"/>
        <v>232.70142167681894</v>
      </c>
      <c r="Z250" s="110">
        <f>IF(H250&gt;0, rate1(1,$L$52,$L$51,$L$54,U250,$L$53,$L$50,Y250),"")</f>
        <v>2539.4868505654722</v>
      </c>
      <c r="AA250" s="338">
        <f t="shared" si="125"/>
        <v>1.3138646666593468</v>
      </c>
      <c r="AB250" s="338">
        <f t="shared" si="126"/>
        <v>-2.3807694257006625E-2</v>
      </c>
      <c r="AC250" s="330">
        <f t="shared" si="127"/>
        <v>0.48248634275411934</v>
      </c>
      <c r="AD250" s="330">
        <f t="shared" si="128"/>
        <v>-4.145195050669493E-2</v>
      </c>
      <c r="AE250" s="330">
        <f t="shared" si="129"/>
        <v>-4.8274811204206394E-3</v>
      </c>
      <c r="AF250" s="330">
        <f t="shared" si="130"/>
        <v>2219.5924464921095</v>
      </c>
      <c r="AG250" s="330">
        <f t="shared" si="131"/>
        <v>2175.9222014172283</v>
      </c>
      <c r="AH250" s="330">
        <f t="shared" si="132"/>
        <v>11.12515412316529</v>
      </c>
      <c r="AI250" s="330">
        <f t="shared" si="133"/>
        <v>190.00641022905492</v>
      </c>
      <c r="AJ250" s="330">
        <f t="shared" si="134"/>
        <v>9.6005037167458216</v>
      </c>
      <c r="AK250" s="339">
        <f t="shared" si="135"/>
        <v>1548.626823744532</v>
      </c>
      <c r="AL250" s="44">
        <f t="shared" si="136"/>
        <v>29.52538218727803</v>
      </c>
    </row>
    <row r="251" spans="1:38" ht="15" x14ac:dyDescent="0.15">
      <c r="A251" s="118"/>
      <c r="B251" s="330">
        <f t="shared" si="107"/>
        <v>2219.5924464921095</v>
      </c>
      <c r="C251" s="330">
        <f t="shared" si="108"/>
        <v>2175.9222014172283</v>
      </c>
      <c r="D251" s="330">
        <f t="shared" si="109"/>
        <v>11.12515412316529</v>
      </c>
      <c r="E251" s="330">
        <f t="shared" si="76"/>
        <v>198.68094404807593</v>
      </c>
      <c r="F251" s="330">
        <f t="shared" si="110"/>
        <v>198.68094404807593</v>
      </c>
      <c r="G251" s="330">
        <f t="shared" si="111"/>
        <v>76825.209066689771</v>
      </c>
      <c r="H251" s="315">
        <f t="shared" si="112"/>
        <v>0.02</v>
      </c>
      <c r="I251" s="330">
        <f t="shared" si="113"/>
        <v>34.936196059904979</v>
      </c>
      <c r="J251" s="330">
        <f t="shared" si="73"/>
        <v>859</v>
      </c>
      <c r="K251" s="337">
        <f t="shared" si="114"/>
        <v>-1</v>
      </c>
      <c r="L251" s="325">
        <f t="shared" si="115"/>
        <v>11.10515412316529</v>
      </c>
      <c r="M251" s="325">
        <f t="shared" si="116"/>
        <v>11.11515412316529</v>
      </c>
      <c r="N251" s="330">
        <f t="shared" si="117"/>
        <v>-0.14951039307914016</v>
      </c>
      <c r="O251" s="330">
        <f t="shared" si="74"/>
        <v>22.598815793975973</v>
      </c>
      <c r="P251" s="334">
        <f t="shared" si="77"/>
        <v>231.75349424098101</v>
      </c>
      <c r="Q251" s="330">
        <f t="shared" si="118"/>
        <v>76160.95367591067</v>
      </c>
      <c r="R251" s="279">
        <f>IF(H251&gt;0, rate1(1,$L$52,$L$51,$L$54,L251,$L$53,$L$50,P251),"")</f>
        <v>2539.0982580323262</v>
      </c>
      <c r="S251" s="325">
        <f t="shared" si="119"/>
        <v>1.327294161056372</v>
      </c>
      <c r="T251" s="325">
        <f t="shared" si="120"/>
        <v>0.45680739490304872</v>
      </c>
      <c r="U251" s="330">
        <f t="shared" si="121"/>
        <v>11.12515412316529</v>
      </c>
      <c r="V251" s="338">
        <f t="shared" si="122"/>
        <v>11.12515412316529</v>
      </c>
      <c r="W251" s="330">
        <f t="shared" si="123"/>
        <v>7.4468572825878709E-3</v>
      </c>
      <c r="X251" s="330">
        <f t="shared" si="124"/>
        <v>76369.018988401993</v>
      </c>
      <c r="Y251" s="330">
        <f t="shared" si="78"/>
        <v>232.17068637850826</v>
      </c>
      <c r="Z251" s="110">
        <f>IF(H251&gt;0, rate1(1,$L$52,$L$51,$L$54,U251,$L$53,$L$50,Y251),"")</f>
        <v>2539.2696847042334</v>
      </c>
      <c r="AA251" s="338">
        <f t="shared" si="125"/>
        <v>1.3308303662172605</v>
      </c>
      <c r="AB251" s="338">
        <f t="shared" si="126"/>
        <v>-2.2509594169772874E-2</v>
      </c>
      <c r="AC251" s="330">
        <f t="shared" si="127"/>
        <v>0.45680739490304872</v>
      </c>
      <c r="AD251" s="330">
        <f t="shared" si="128"/>
        <v>-4.3782128361220453E-2</v>
      </c>
      <c r="AE251" s="330">
        <f t="shared" si="129"/>
        <v>-4.9615530501407688E-3</v>
      </c>
      <c r="AF251" s="330">
        <f t="shared" si="130"/>
        <v>2218.9861287041272</v>
      </c>
      <c r="AG251" s="330">
        <f t="shared" si="131"/>
        <v>2175.4653940223252</v>
      </c>
      <c r="AH251" s="330">
        <f t="shared" si="132"/>
        <v>11.10609363638248</v>
      </c>
      <c r="AI251" s="330">
        <f t="shared" si="133"/>
        <v>179.90930183893377</v>
      </c>
      <c r="AJ251" s="330">
        <f t="shared" si="134"/>
        <v>9.6504785228121914</v>
      </c>
      <c r="AK251" s="339">
        <f t="shared" si="135"/>
        <v>1563.2993913837126</v>
      </c>
      <c r="AL251" s="44">
        <f t="shared" si="136"/>
        <v>29.688597693664789</v>
      </c>
    </row>
    <row r="252" spans="1:38" ht="15" x14ac:dyDescent="0.15">
      <c r="A252" s="118"/>
      <c r="B252" s="330">
        <f t="shared" si="107"/>
        <v>2218.9861287041272</v>
      </c>
      <c r="C252" s="330">
        <f t="shared" si="108"/>
        <v>2175.4653940223252</v>
      </c>
      <c r="D252" s="330">
        <f t="shared" si="109"/>
        <v>11.10609363638248</v>
      </c>
      <c r="E252" s="330">
        <f t="shared" si="76"/>
        <v>198.68094404807593</v>
      </c>
      <c r="F252" s="330">
        <f t="shared" si="110"/>
        <v>198.68094404807593</v>
      </c>
      <c r="G252" s="330">
        <f t="shared" si="111"/>
        <v>76430.306988391327</v>
      </c>
      <c r="H252" s="315">
        <f t="shared" si="112"/>
        <v>0.02</v>
      </c>
      <c r="I252" s="330">
        <f t="shared" si="113"/>
        <v>34.816587745441574</v>
      </c>
      <c r="J252" s="330">
        <f t="shared" si="73"/>
        <v>859</v>
      </c>
      <c r="K252" s="337">
        <f t="shared" si="114"/>
        <v>-1</v>
      </c>
      <c r="L252" s="325">
        <f t="shared" si="115"/>
        <v>11.086093636382481</v>
      </c>
      <c r="M252" s="325">
        <f t="shared" si="116"/>
        <v>11.096093636382481</v>
      </c>
      <c r="N252" s="330">
        <f t="shared" si="117"/>
        <v>-0.14926685591440503</v>
      </c>
      <c r="O252" s="330">
        <f t="shared" si="74"/>
        <v>22.208271143144639</v>
      </c>
      <c r="P252" s="334">
        <f t="shared" si="77"/>
        <v>231.22325608496996</v>
      </c>
      <c r="Q252" s="330">
        <f t="shared" si="118"/>
        <v>75765.406710543204</v>
      </c>
      <c r="R252" s="279">
        <f>IF(H252&gt;0, rate1(1,$L$52,$L$51,$L$54,L252,$L$53,$L$50,P252),"")</f>
        <v>2538.8794590437228</v>
      </c>
      <c r="S252" s="325">
        <f t="shared" si="119"/>
        <v>1.3437365362202787</v>
      </c>
      <c r="T252" s="325">
        <f t="shared" si="120"/>
        <v>0.43424786191116294</v>
      </c>
      <c r="U252" s="330">
        <f t="shared" si="121"/>
        <v>11.10609363638248</v>
      </c>
      <c r="V252" s="338">
        <f t="shared" si="122"/>
        <v>11.10609363638248</v>
      </c>
      <c r="W252" s="330">
        <f t="shared" si="123"/>
        <v>7.4213620613932108E-3</v>
      </c>
      <c r="X252" s="330">
        <f t="shared" si="124"/>
        <v>75972.759366174243</v>
      </c>
      <c r="Y252" s="330">
        <f t="shared" si="78"/>
        <v>231.64020903247183</v>
      </c>
      <c r="Z252" s="110">
        <f>IF(H252&gt;0, rate1(1,$L$52,$L$51,$L$54,U252,$L$53,$L$50,Y252),"")</f>
        <v>2539.0515985061948</v>
      </c>
      <c r="AA252" s="338">
        <f t="shared" si="125"/>
        <v>1.3473226866592947</v>
      </c>
      <c r="AB252" s="338">
        <f t="shared" si="126"/>
        <v>-2.1367340362287296E-2</v>
      </c>
      <c r="AC252" s="330">
        <f t="shared" si="127"/>
        <v>0.43424786191116294</v>
      </c>
      <c r="AD252" s="330">
        <f t="shared" si="128"/>
        <v>-4.605664587956345E-2</v>
      </c>
      <c r="AE252" s="330">
        <f t="shared" si="129"/>
        <v>-5.1052221530572097E-3</v>
      </c>
      <c r="AF252" s="330">
        <f t="shared" si="130"/>
        <v>2218.4026139863017</v>
      </c>
      <c r="AG252" s="330">
        <f t="shared" si="131"/>
        <v>2175.0311461604142</v>
      </c>
      <c r="AH252" s="330">
        <f t="shared" si="132"/>
        <v>11.087031509047149</v>
      </c>
      <c r="AI252" s="330">
        <f t="shared" si="133"/>
        <v>171.03918044014733</v>
      </c>
      <c r="AJ252" s="330">
        <f t="shared" si="134"/>
        <v>9.6979894062677872</v>
      </c>
      <c r="AK252" s="339">
        <f t="shared" si="135"/>
        <v>1577.120961110531</v>
      </c>
      <c r="AL252" s="44">
        <f t="shared" si="136"/>
        <v>29.843139783944434</v>
      </c>
    </row>
    <row r="253" spans="1:38" ht="15" x14ac:dyDescent="0.15">
      <c r="A253" s="118"/>
      <c r="B253" s="330">
        <f t="shared" si="107"/>
        <v>2218.4026139863017</v>
      </c>
      <c r="C253" s="330">
        <f t="shared" si="108"/>
        <v>2175.0311461604142</v>
      </c>
      <c r="D253" s="330">
        <f t="shared" si="109"/>
        <v>11.087031509047149</v>
      </c>
      <c r="E253" s="330">
        <f t="shared" si="76"/>
        <v>198.68094404807593</v>
      </c>
      <c r="F253" s="330">
        <f t="shared" si="110"/>
        <v>198.68094404807593</v>
      </c>
      <c r="G253" s="330">
        <f t="shared" si="111"/>
        <v>76036.726686467198</v>
      </c>
      <c r="H253" s="315">
        <f t="shared" si="112"/>
        <v>0.02</v>
      </c>
      <c r="I253" s="330">
        <f t="shared" si="113"/>
        <v>34.697174260710021</v>
      </c>
      <c r="J253" s="330">
        <f t="shared" si="73"/>
        <v>859</v>
      </c>
      <c r="K253" s="337">
        <f t="shared" si="114"/>
        <v>-1</v>
      </c>
      <c r="L253" s="325">
        <f t="shared" si="115"/>
        <v>11.067031509047149</v>
      </c>
      <c r="M253" s="325">
        <f t="shared" si="116"/>
        <v>11.077031509047149</v>
      </c>
      <c r="N253" s="330">
        <f t="shared" si="117"/>
        <v>-0.1490232540647014</v>
      </c>
      <c r="O253" s="330">
        <f t="shared" si="74"/>
        <v>21.833739176209164</v>
      </c>
      <c r="P253" s="334">
        <f t="shared" si="77"/>
        <v>230.69327659578289</v>
      </c>
      <c r="Q253" s="330">
        <f t="shared" si="118"/>
        <v>75371.182457422503</v>
      </c>
      <c r="R253" s="279">
        <f>IF(H253&gt;0, rate1(1,$L$52,$L$51,$L$54,L253,$L$53,$L$50,P253),"")</f>
        <v>2538.6597297893913</v>
      </c>
      <c r="S253" s="325">
        <f t="shared" si="119"/>
        <v>1.359792735928377</v>
      </c>
      <c r="T253" s="325">
        <f t="shared" si="120"/>
        <v>0.41419194770615675</v>
      </c>
      <c r="U253" s="330">
        <f t="shared" si="121"/>
        <v>11.087031509047149</v>
      </c>
      <c r="V253" s="338">
        <f t="shared" si="122"/>
        <v>11.087031509047149</v>
      </c>
      <c r="W253" s="330">
        <f t="shared" si="123"/>
        <v>7.3959083692756167E-3</v>
      </c>
      <c r="X253" s="330">
        <f t="shared" si="124"/>
        <v>75577.823617588467</v>
      </c>
      <c r="Y253" s="330">
        <f t="shared" si="78"/>
        <v>231.10999005871693</v>
      </c>
      <c r="Z253" s="110">
        <f>IF(H253&gt;0, rate1(1,$L$52,$L$51,$L$54,U253,$L$53,$L$50,Y253),"")</f>
        <v>2538.8325863601713</v>
      </c>
      <c r="AA253" s="338">
        <f t="shared" si="125"/>
        <v>1.3634279719159561</v>
      </c>
      <c r="AB253" s="338">
        <f t="shared" si="126"/>
        <v>-2.0350410372336293E-2</v>
      </c>
      <c r="AC253" s="330">
        <f t="shared" si="127"/>
        <v>0.41419194770615675</v>
      </c>
      <c r="AD253" s="330">
        <f t="shared" si="128"/>
        <v>-4.8286790969168596E-2</v>
      </c>
      <c r="AE253" s="330">
        <f t="shared" si="129"/>
        <v>-5.2570496205524122E-3</v>
      </c>
      <c r="AF253" s="330">
        <f t="shared" si="130"/>
        <v>2217.8393987845307</v>
      </c>
      <c r="AG253" s="330">
        <f t="shared" si="131"/>
        <v>2174.6169542127082</v>
      </c>
      <c r="AH253" s="330">
        <f t="shared" si="132"/>
        <v>11.067967740964724</v>
      </c>
      <c r="AI253" s="330">
        <f t="shared" si="133"/>
        <v>163.15378656143034</v>
      </c>
      <c r="AJ253" s="330">
        <f t="shared" si="134"/>
        <v>9.7433099025348504</v>
      </c>
      <c r="AK253" s="339">
        <f t="shared" si="135"/>
        <v>1590.1935381786143</v>
      </c>
      <c r="AL253" s="44">
        <f t="shared" si="136"/>
        <v>29.99006243994252</v>
      </c>
    </row>
    <row r="254" spans="1:38" ht="15" x14ac:dyDescent="0.15">
      <c r="A254" s="118"/>
      <c r="B254" s="330">
        <f t="shared" si="107"/>
        <v>2217.8393987845307</v>
      </c>
      <c r="C254" s="330">
        <f t="shared" si="108"/>
        <v>2174.6169542127082</v>
      </c>
      <c r="D254" s="330">
        <f t="shared" si="109"/>
        <v>11.067967740964724</v>
      </c>
      <c r="E254" s="330">
        <f t="shared" si="76"/>
        <v>198.68094404807593</v>
      </c>
      <c r="F254" s="330">
        <f t="shared" si="110"/>
        <v>198.68094404807593</v>
      </c>
      <c r="G254" s="330">
        <f t="shared" si="111"/>
        <v>75644.466175390888</v>
      </c>
      <c r="H254" s="315">
        <f t="shared" si="112"/>
        <v>0.02</v>
      </c>
      <c r="I254" s="330">
        <f t="shared" si="113"/>
        <v>34.577955657458006</v>
      </c>
      <c r="J254" s="330">
        <f t="shared" ref="J254:J317" si="137">$B$7</f>
        <v>859</v>
      </c>
      <c r="K254" s="337">
        <f t="shared" si="114"/>
        <v>-1</v>
      </c>
      <c r="L254" s="325">
        <f t="shared" si="115"/>
        <v>11.047967740964724</v>
      </c>
      <c r="M254" s="325">
        <f t="shared" si="116"/>
        <v>11.057967740964724</v>
      </c>
      <c r="N254" s="330">
        <f t="shared" si="117"/>
        <v>-0.1487795875163016</v>
      </c>
      <c r="O254" s="330">
        <f t="shared" ref="O254:O292" si="138">IF(wh(B253,$F$51,$F$52,$F$53)&gt;0,wh(B253,$F$51,$F$52,$F$53),O253)</f>
        <v>21.473293021841471</v>
      </c>
      <c r="P254" s="334">
        <f t="shared" si="77"/>
        <v>230.16355619546903</v>
      </c>
      <c r="Q254" s="330">
        <f t="shared" si="118"/>
        <v>74978.278931669207</v>
      </c>
      <c r="R254" s="279">
        <f>IF(H254&gt;0, rate1(1,$L$52,$L$51,$L$54,L254,$L$53,$L$50,P254),"")</f>
        <v>2538.4390645791341</v>
      </c>
      <c r="S254" s="325">
        <f t="shared" si="119"/>
        <v>1.3755300239071615</v>
      </c>
      <c r="T254" s="325">
        <f t="shared" si="120"/>
        <v>0.39618559913889301</v>
      </c>
      <c r="U254" s="330">
        <f t="shared" si="121"/>
        <v>11.067967740964724</v>
      </c>
      <c r="V254" s="338">
        <f t="shared" si="122"/>
        <v>11.067967740964724</v>
      </c>
      <c r="W254" s="330">
        <f t="shared" si="123"/>
        <v>7.3704962172769228E-3</v>
      </c>
      <c r="X254" s="330">
        <f t="shared" si="124"/>
        <v>75184.209758073819</v>
      </c>
      <c r="Y254" s="330">
        <f t="shared" si="78"/>
        <v>230.58002987843335</v>
      </c>
      <c r="Z254" s="110">
        <f>IF(H254&gt;0, rate1(1,$L$52,$L$51,$L$54,U254,$L$53,$L$50,Y254),"")</f>
        <v>2538.6126426102705</v>
      </c>
      <c r="AA254" s="338">
        <f t="shared" si="125"/>
        <v>1.3792136614535373</v>
      </c>
      <c r="AB254" s="338">
        <f t="shared" si="126"/>
        <v>-1.9436262367303937E-2</v>
      </c>
      <c r="AC254" s="330">
        <f t="shared" si="127"/>
        <v>0.39618559913889301</v>
      </c>
      <c r="AD254" s="330">
        <f t="shared" si="128"/>
        <v>-5.0481390649912264E-2</v>
      </c>
      <c r="AE254" s="330">
        <f t="shared" si="129"/>
        <v>-5.4162400952189561E-3</v>
      </c>
      <c r="AF254" s="330">
        <f t="shared" si="130"/>
        <v>2217.2944335978755</v>
      </c>
      <c r="AG254" s="330">
        <f t="shared" si="131"/>
        <v>2174.2207686135694</v>
      </c>
      <c r="AH254" s="330">
        <f t="shared" si="132"/>
        <v>11.048902331940424</v>
      </c>
      <c r="AI254" s="330">
        <f t="shared" si="133"/>
        <v>156.07449659406316</v>
      </c>
      <c r="AJ254" s="330">
        <f t="shared" si="134"/>
        <v>9.7866639293665347</v>
      </c>
      <c r="AK254" s="339">
        <f t="shared" si="135"/>
        <v>1602.599218055248</v>
      </c>
      <c r="AL254" s="44">
        <f t="shared" si="136"/>
        <v>30.13021154259879</v>
      </c>
    </row>
    <row r="255" spans="1:38" ht="15" x14ac:dyDescent="0.15">
      <c r="A255" s="118"/>
      <c r="B255" s="330">
        <f t="shared" si="107"/>
        <v>2217.2944335978755</v>
      </c>
      <c r="C255" s="330">
        <f t="shared" si="108"/>
        <v>2174.2207686135694</v>
      </c>
      <c r="D255" s="330">
        <f t="shared" si="109"/>
        <v>11.048902331940424</v>
      </c>
      <c r="E255" s="330">
        <f t="shared" ref="E255:E318" si="139">IF(H255&gt;0,IF(AND(C255&lt;$B$6,C255&gt;$K$12),bb2wang($B$6,$K$12,C255,$H$8,$H$9,I255,$H$10,$H$11,$K$10,$K$11,$H$13),E254)," ")</f>
        <v>198.68094404807593</v>
      </c>
      <c r="F255" s="330">
        <f t="shared" si="110"/>
        <v>198.68094404807593</v>
      </c>
      <c r="G255" s="330">
        <f t="shared" si="111"/>
        <v>75253.523468513391</v>
      </c>
      <c r="H255" s="315">
        <f t="shared" si="112"/>
        <v>0.02</v>
      </c>
      <c r="I255" s="330">
        <f t="shared" si="113"/>
        <v>34.458931987444885</v>
      </c>
      <c r="J255" s="330">
        <f t="shared" si="137"/>
        <v>859</v>
      </c>
      <c r="K255" s="337">
        <f t="shared" si="114"/>
        <v>-1</v>
      </c>
      <c r="L255" s="325">
        <f t="shared" si="115"/>
        <v>11.028902331940424</v>
      </c>
      <c r="M255" s="325">
        <f t="shared" si="116"/>
        <v>11.038902331940424</v>
      </c>
      <c r="N255" s="330">
        <f t="shared" si="117"/>
        <v>-0.14853585625533583</v>
      </c>
      <c r="O255" s="330">
        <f t="shared" si="138"/>
        <v>21.125386195572627</v>
      </c>
      <c r="P255" s="334">
        <f t="shared" ref="P255:P318" si="140">IF(H255&gt;0, $C$54*$L$55*$L$55*M255*M255/(($B$19*(B255-C255))^0.333)*1000,"")</f>
        <v>229.63409530727333</v>
      </c>
      <c r="Q255" s="330">
        <f t="shared" si="118"/>
        <v>74586.694147281276</v>
      </c>
      <c r="R255" s="279">
        <f>IF(H255&gt;0, rate1(1,$L$52,$L$51,$L$54,L255,$L$53,$L$50,P255),"")</f>
        <v>2538.21745767727</v>
      </c>
      <c r="S255" s="325">
        <f t="shared" si="119"/>
        <v>1.3910023853637457</v>
      </c>
      <c r="T255" s="325">
        <f t="shared" si="120"/>
        <v>0.37988478284385502</v>
      </c>
      <c r="U255" s="330">
        <f t="shared" si="121"/>
        <v>11.048902331940424</v>
      </c>
      <c r="V255" s="338">
        <f t="shared" si="122"/>
        <v>11.048902331940424</v>
      </c>
      <c r="W255" s="330">
        <f t="shared" si="123"/>
        <v>7.3451256164815959E-3</v>
      </c>
      <c r="X255" s="330">
        <f t="shared" si="124"/>
        <v>74791.915801936833</v>
      </c>
      <c r="Y255" s="330">
        <f t="shared" ref="Y255:Y318" si="141">IF(H255&gt;0, $C$54*$L$55*$L$55*V255*V255/(($B$19*(B255-C255))^0.333)*1000,"")</f>
        <v>230.05032891400242</v>
      </c>
      <c r="Z255" s="110">
        <f>IF(H255&gt;0, rate1(1,$L$52,$L$51,$L$54,U255,$L$53,$L$50,Y255),"")</f>
        <v>2538.391761555456</v>
      </c>
      <c r="AA255" s="338">
        <f t="shared" si="125"/>
        <v>1.3947338818091315</v>
      </c>
      <c r="AB255" s="338">
        <f t="shared" si="126"/>
        <v>-1.8607791109335876E-2</v>
      </c>
      <c r="AC255" s="330">
        <f t="shared" si="127"/>
        <v>0.37988478284385502</v>
      </c>
      <c r="AD255" s="330">
        <f t="shared" si="128"/>
        <v>-5.2647541842234441E-2</v>
      </c>
      <c r="AE255" s="330">
        <f t="shared" si="129"/>
        <v>-5.5823575866610778E-3</v>
      </c>
      <c r="AF255" s="330">
        <f t="shared" si="130"/>
        <v>2216.7660129587762</v>
      </c>
      <c r="AG255" s="330">
        <f t="shared" si="131"/>
        <v>2173.8408838307255</v>
      </c>
      <c r="AH255" s="330">
        <f t="shared" si="132"/>
        <v>11.029835281779082</v>
      </c>
      <c r="AI255" s="330">
        <f t="shared" si="133"/>
        <v>149.66597195793014</v>
      </c>
      <c r="AJ255" s="330">
        <f t="shared" si="134"/>
        <v>9.8282378104659589</v>
      </c>
      <c r="AK255" s="339">
        <f t="shared" si="135"/>
        <v>1614.4053900336987</v>
      </c>
      <c r="AL255" s="44">
        <f t="shared" si="136"/>
        <v>30.264279535173092</v>
      </c>
    </row>
    <row r="256" spans="1:38" ht="15" x14ac:dyDescent="0.15">
      <c r="A256" s="118"/>
      <c r="B256" s="330">
        <f t="shared" si="107"/>
        <v>2216.7660129587762</v>
      </c>
      <c r="C256" s="330">
        <f t="shared" si="108"/>
        <v>2173.8408838307255</v>
      </c>
      <c r="D256" s="330">
        <f t="shared" si="109"/>
        <v>11.029835281779082</v>
      </c>
      <c r="E256" s="330">
        <f t="shared" si="139"/>
        <v>198.68094404807593</v>
      </c>
      <c r="F256" s="330">
        <f t="shared" si="110"/>
        <v>198.68094404807593</v>
      </c>
      <c r="G256" s="330">
        <f t="shared" si="111"/>
        <v>74863.896578058309</v>
      </c>
      <c r="H256" s="315">
        <f t="shared" si="112"/>
        <v>0.02</v>
      </c>
      <c r="I256" s="330">
        <f t="shared" si="113"/>
        <v>34.340103302440546</v>
      </c>
      <c r="J256" s="330">
        <f t="shared" si="137"/>
        <v>859</v>
      </c>
      <c r="K256" s="337">
        <f t="shared" si="114"/>
        <v>-1</v>
      </c>
      <c r="L256" s="325">
        <f t="shared" si="115"/>
        <v>11.009835281779083</v>
      </c>
      <c r="M256" s="325">
        <f t="shared" si="116"/>
        <v>11.019835281779082</v>
      </c>
      <c r="N256" s="330">
        <f t="shared" si="117"/>
        <v>-0.14829206026810482</v>
      </c>
      <c r="O256" s="330">
        <f t="shared" si="138"/>
        <v>20.78875268866441</v>
      </c>
      <c r="P256" s="334">
        <f t="shared" si="140"/>
        <v>229.10489435563741</v>
      </c>
      <c r="Q256" s="330">
        <f t="shared" si="118"/>
        <v>74196.426117129871</v>
      </c>
      <c r="R256" s="279">
        <f>IF(H256&gt;0, rate1(1,$L$52,$L$51,$L$54,L256,$L$53,$L$50,P256),"")</f>
        <v>2537.994903302183</v>
      </c>
      <c r="S256" s="325">
        <f t="shared" si="119"/>
        <v>1.4062541217747579</v>
      </c>
      <c r="T256" s="325">
        <f t="shared" si="120"/>
        <v>0.36502290640222312</v>
      </c>
      <c r="U256" s="330">
        <f t="shared" si="121"/>
        <v>11.029835281779082</v>
      </c>
      <c r="V256" s="338">
        <f t="shared" si="122"/>
        <v>11.029835281779082</v>
      </c>
      <c r="W256" s="330">
        <f t="shared" si="123"/>
        <v>7.3197965778888374E-3</v>
      </c>
      <c r="X256" s="330">
        <f t="shared" si="124"/>
        <v>74400.939762357259</v>
      </c>
      <c r="Y256" s="330">
        <f t="shared" si="141"/>
        <v>229.52088758899816</v>
      </c>
      <c r="Z256" s="110">
        <f>IF(H256&gt;0, rate1(1,$L$52,$L$51,$L$54,U256,$L$53,$L$50,Y256),"")</f>
        <v>2538.1699374490945</v>
      </c>
      <c r="AA256" s="338">
        <f t="shared" si="125"/>
        <v>1.4100330507427985</v>
      </c>
      <c r="AB256" s="338">
        <f t="shared" si="126"/>
        <v>-1.7851723329689165E-2</v>
      </c>
      <c r="AC256" s="330">
        <f t="shared" si="127"/>
        <v>0.36502290640222312</v>
      </c>
      <c r="AD256" s="330">
        <f t="shared" si="128"/>
        <v>-5.4791082009417132E-2</v>
      </c>
      <c r="AE256" s="330">
        <f t="shared" si="129"/>
        <v>-5.7551833552749862E-3</v>
      </c>
      <c r="AF256" s="330">
        <f t="shared" si="130"/>
        <v>2216.2526979921058</v>
      </c>
      <c r="AG256" s="330">
        <f t="shared" si="131"/>
        <v>2173.4758609243231</v>
      </c>
      <c r="AH256" s="330">
        <f t="shared" si="132"/>
        <v>11.010766590285263</v>
      </c>
      <c r="AI256" s="330">
        <f t="shared" si="133"/>
        <v>143.82334098752213</v>
      </c>
      <c r="AJ256" s="330">
        <f t="shared" si="134"/>
        <v>9.8681887385180485</v>
      </c>
      <c r="AK256" s="339">
        <f t="shared" si="135"/>
        <v>1625.6682817668727</v>
      </c>
      <c r="AL256" s="44">
        <f t="shared" si="136"/>
        <v>30.392842605084954</v>
      </c>
    </row>
    <row r="257" spans="1:38" ht="15" x14ac:dyDescent="0.15">
      <c r="A257" s="118"/>
      <c r="B257" s="330">
        <f t="shared" si="107"/>
        <v>2216.2526979921058</v>
      </c>
      <c r="C257" s="330">
        <f t="shared" si="108"/>
        <v>2173.4758609243231</v>
      </c>
      <c r="D257" s="330">
        <f t="shared" si="109"/>
        <v>11.010766590285263</v>
      </c>
      <c r="E257" s="330">
        <f t="shared" si="139"/>
        <v>198.68094404807593</v>
      </c>
      <c r="F257" s="330">
        <f t="shared" si="110"/>
        <v>198.68094404807593</v>
      </c>
      <c r="G257" s="330">
        <f t="shared" si="111"/>
        <v>74475.583515124366</v>
      </c>
      <c r="H257" s="315">
        <f t="shared" si="112"/>
        <v>0.02</v>
      </c>
      <c r="I257" s="330">
        <f t="shared" si="113"/>
        <v>34.221469654226169</v>
      </c>
      <c r="J257" s="330">
        <f t="shared" si="137"/>
        <v>859</v>
      </c>
      <c r="K257" s="337">
        <f t="shared" si="114"/>
        <v>-1</v>
      </c>
      <c r="L257" s="325">
        <f t="shared" si="115"/>
        <v>10.990766590285263</v>
      </c>
      <c r="M257" s="325">
        <f t="shared" si="116"/>
        <v>11.000766590285263</v>
      </c>
      <c r="N257" s="330">
        <f t="shared" si="117"/>
        <v>-0.1480481995407672</v>
      </c>
      <c r="O257" s="330">
        <f t="shared" si="138"/>
        <v>20.462339007169504</v>
      </c>
      <c r="P257" s="334">
        <f t="shared" si="140"/>
        <v>228.5759537662085</v>
      </c>
      <c r="Q257" s="330">
        <f t="shared" si="118"/>
        <v>73807.472852961422</v>
      </c>
      <c r="R257" s="279">
        <f>IF(H257&gt;0, rate1(1,$L$52,$L$51,$L$54,L257,$L$53,$L$50,P257),"")</f>
        <v>2537.771395625869</v>
      </c>
      <c r="S257" s="325">
        <f t="shared" si="119"/>
        <v>1.421322273839003</v>
      </c>
      <c r="T257" s="325">
        <f t="shared" si="120"/>
        <v>0.3513894439802151</v>
      </c>
      <c r="U257" s="330">
        <f t="shared" si="121"/>
        <v>11.010766590285263</v>
      </c>
      <c r="V257" s="338">
        <f t="shared" si="122"/>
        <v>11.010766590285263</v>
      </c>
      <c r="W257" s="330">
        <f t="shared" si="123"/>
        <v>7.2945091125262707E-3</v>
      </c>
      <c r="X257" s="330">
        <f t="shared" si="124"/>
        <v>74011.279651390199</v>
      </c>
      <c r="Y257" s="330">
        <f t="shared" si="141"/>
        <v>228.99170632819593</v>
      </c>
      <c r="Z257" s="110">
        <f>IF(H257&gt;0, rate1(1,$L$52,$L$51,$L$54,U257,$L$53,$L$50,Y257),"")</f>
        <v>2537.9471644985115</v>
      </c>
      <c r="AA257" s="338">
        <f t="shared" si="125"/>
        <v>1.4251483064961472</v>
      </c>
      <c r="AB257" s="338">
        <f t="shared" si="126"/>
        <v>-1.7157563610317179E-2</v>
      </c>
      <c r="AC257" s="330">
        <f t="shared" si="127"/>
        <v>0.3513894439802151</v>
      </c>
      <c r="AD257" s="330">
        <f t="shared" si="128"/>
        <v>-5.6916906135421913E-2</v>
      </c>
      <c r="AE257" s="330">
        <f t="shared" si="129"/>
        <v>-5.934638410044062E-3</v>
      </c>
      <c r="AF257" s="330">
        <f t="shared" si="130"/>
        <v>2215.7532603485847</v>
      </c>
      <c r="AG257" s="330">
        <f t="shared" si="131"/>
        <v>2173.1244714803429</v>
      </c>
      <c r="AH257" s="330">
        <f t="shared" si="132"/>
        <v>10.99169625726314</v>
      </c>
      <c r="AI257" s="330">
        <f t="shared" si="133"/>
        <v>138.46378936490254</v>
      </c>
      <c r="AJ257" s="330">
        <f t="shared" si="134"/>
        <v>9.9066509022305222</v>
      </c>
      <c r="AK257" s="339">
        <f t="shared" si="135"/>
        <v>1636.4354574920733</v>
      </c>
      <c r="AL257" s="44">
        <f t="shared" si="136"/>
        <v>30.516386854993236</v>
      </c>
    </row>
    <row r="258" spans="1:38" ht="15" x14ac:dyDescent="0.15">
      <c r="A258" s="118"/>
      <c r="B258" s="330">
        <f t="shared" si="107"/>
        <v>2215.7532603485847</v>
      </c>
      <c r="C258" s="330">
        <f t="shared" si="108"/>
        <v>2173.1244714803429</v>
      </c>
      <c r="D258" s="330">
        <f t="shared" si="109"/>
        <v>10.99169625726314</v>
      </c>
      <c r="E258" s="330">
        <f t="shared" si="139"/>
        <v>198.68094404807593</v>
      </c>
      <c r="F258" s="330">
        <f t="shared" si="110"/>
        <v>198.68094404807593</v>
      </c>
      <c r="G258" s="330">
        <f t="shared" si="111"/>
        <v>74088.582289682614</v>
      </c>
      <c r="H258" s="315">
        <f t="shared" si="112"/>
        <v>0.02</v>
      </c>
      <c r="I258" s="330">
        <f t="shared" si="113"/>
        <v>34.103031094593462</v>
      </c>
      <c r="J258" s="330">
        <f t="shared" si="137"/>
        <v>859</v>
      </c>
      <c r="K258" s="337">
        <f t="shared" si="114"/>
        <v>-1</v>
      </c>
      <c r="L258" s="325">
        <f t="shared" si="115"/>
        <v>10.97169625726314</v>
      </c>
      <c r="M258" s="325">
        <f t="shared" si="116"/>
        <v>10.98169625726314</v>
      </c>
      <c r="N258" s="330">
        <f t="shared" si="117"/>
        <v>-0.14780427405943897</v>
      </c>
      <c r="O258" s="330">
        <f t="shared" si="138"/>
        <v>20.145256335450057</v>
      </c>
      <c r="P258" s="334">
        <f t="shared" si="140"/>
        <v>228.04727396584175</v>
      </c>
      <c r="Q258" s="330">
        <f t="shared" si="118"/>
        <v>73419.832365394817</v>
      </c>
      <c r="R258" s="279">
        <f>IF(H258&gt;0, rate1(1,$L$52,$L$51,$L$54,L258,$L$53,$L$50,P258),"")</f>
        <v>2537.5469287734727</v>
      </c>
      <c r="S258" s="325">
        <f t="shared" si="119"/>
        <v>1.436238313683843</v>
      </c>
      <c r="T258" s="325">
        <f t="shared" si="120"/>
        <v>0.33881543510311163</v>
      </c>
      <c r="U258" s="330">
        <f t="shared" si="121"/>
        <v>10.99169625726314</v>
      </c>
      <c r="V258" s="338">
        <f t="shared" si="122"/>
        <v>10.99169625726314</v>
      </c>
      <c r="W258" s="330">
        <f t="shared" si="123"/>
        <v>7.2692632314783623E-3</v>
      </c>
      <c r="X258" s="330">
        <f t="shared" si="124"/>
        <v>73622.933479963147</v>
      </c>
      <c r="Y258" s="330">
        <f t="shared" si="141"/>
        <v>228.46278555757507</v>
      </c>
      <c r="Z258" s="110">
        <f>IF(H258&gt;0, rate1(1,$L$52,$L$51,$L$54,U258,$L$53,$L$50,Y258),"")</f>
        <v>2537.7234368645313</v>
      </c>
      <c r="AA258" s="338">
        <f t="shared" si="125"/>
        <v>1.4401112043996618</v>
      </c>
      <c r="AB258" s="338">
        <f t="shared" si="126"/>
        <v>-1.6516878368034452E-2</v>
      </c>
      <c r="AC258" s="330">
        <f t="shared" si="127"/>
        <v>0.33881543510311163</v>
      </c>
      <c r="AD258" s="330">
        <f t="shared" si="128"/>
        <v>-5.9029187952766689E-2</v>
      </c>
      <c r="AE258" s="330">
        <f t="shared" si="129"/>
        <v>-6.1207385846073258E-3</v>
      </c>
      <c r="AF258" s="330">
        <f t="shared" si="130"/>
        <v>2215.2666406394223</v>
      </c>
      <c r="AG258" s="330">
        <f t="shared" si="131"/>
        <v>2172.7856560452396</v>
      </c>
      <c r="AH258" s="330">
        <f t="shared" si="132"/>
        <v>10.972624282516721</v>
      </c>
      <c r="AI258" s="330">
        <f t="shared" si="133"/>
        <v>133.52085483080251</v>
      </c>
      <c r="AJ258" s="330">
        <f t="shared" si="134"/>
        <v>9.943740028572412</v>
      </c>
      <c r="AK258" s="339">
        <f t="shared" si="135"/>
        <v>1646.7476290007396</v>
      </c>
      <c r="AL258" s="44">
        <f t="shared" si="136"/>
        <v>30.635327250057689</v>
      </c>
    </row>
    <row r="259" spans="1:38" ht="15" x14ac:dyDescent="0.15">
      <c r="A259" s="118"/>
      <c r="B259" s="330">
        <f t="shared" si="107"/>
        <v>2215.2666406394223</v>
      </c>
      <c r="C259" s="330">
        <f t="shared" si="108"/>
        <v>2172.7856560452396</v>
      </c>
      <c r="D259" s="330">
        <f t="shared" si="109"/>
        <v>10.972624282516721</v>
      </c>
      <c r="E259" s="330">
        <f t="shared" si="139"/>
        <v>198.68094404807593</v>
      </c>
      <c r="F259" s="330">
        <f t="shared" si="110"/>
        <v>198.68094404807593</v>
      </c>
      <c r="G259" s="330">
        <f t="shared" si="111"/>
        <v>73702.890910579939</v>
      </c>
      <c r="H259" s="315">
        <f t="shared" si="112"/>
        <v>0.02</v>
      </c>
      <c r="I259" s="330">
        <f t="shared" si="113"/>
        <v>33.984787675346162</v>
      </c>
      <c r="J259" s="330">
        <f t="shared" si="137"/>
        <v>859</v>
      </c>
      <c r="K259" s="337">
        <f t="shared" si="114"/>
        <v>-1</v>
      </c>
      <c r="L259" s="325">
        <f t="shared" si="115"/>
        <v>10.952624282516721</v>
      </c>
      <c r="M259" s="325">
        <f t="shared" si="116"/>
        <v>10.962624282516721</v>
      </c>
      <c r="N259" s="330">
        <f t="shared" si="117"/>
        <v>-0.1475602838104777</v>
      </c>
      <c r="O259" s="330">
        <f t="shared" si="138"/>
        <v>19.836745902971984</v>
      </c>
      <c r="P259" s="334">
        <f t="shared" si="140"/>
        <v>227.51885538261203</v>
      </c>
      <c r="Q259" s="330">
        <f t="shared" si="118"/>
        <v>73033.502663925348</v>
      </c>
      <c r="R259" s="279">
        <f>IF(H259&gt;0, rate1(1,$L$52,$L$51,$L$54,L259,$L$53,$L$50,P259),"")</f>
        <v>2537.3214968228267</v>
      </c>
      <c r="S259" s="325">
        <f t="shared" si="119"/>
        <v>1.4510293617696506</v>
      </c>
      <c r="T259" s="325">
        <f t="shared" si="120"/>
        <v>0.32716336522197326</v>
      </c>
      <c r="U259" s="330">
        <f t="shared" si="121"/>
        <v>10.972624282516721</v>
      </c>
      <c r="V259" s="338">
        <f t="shared" si="122"/>
        <v>10.972624282516721</v>
      </c>
      <c r="W259" s="330">
        <f t="shared" si="123"/>
        <v>7.2440589457443139E-3</v>
      </c>
      <c r="X259" s="330">
        <f t="shared" si="124"/>
        <v>73235.899257880417</v>
      </c>
      <c r="Y259" s="330">
        <f t="shared" si="141"/>
        <v>227.93412570433043</v>
      </c>
      <c r="Z259" s="110">
        <f>IF(H259&gt;0, rate1(1,$L$52,$L$51,$L$54,U259,$L$53,$L$50,Y259),"")</f>
        <v>2537.4987486610194</v>
      </c>
      <c r="AA259" s="338">
        <f t="shared" si="125"/>
        <v>1.4549489369400079</v>
      </c>
      <c r="AB259" s="338">
        <f t="shared" si="126"/>
        <v>-1.5922795631676694E-2</v>
      </c>
      <c r="AC259" s="330">
        <f t="shared" si="127"/>
        <v>0.32716336522197326</v>
      </c>
      <c r="AD259" s="330">
        <f t="shared" si="128"/>
        <v>-6.1131538937528762E-2</v>
      </c>
      <c r="AE259" s="330">
        <f t="shared" si="129"/>
        <v>-6.3135672899373102E-3</v>
      </c>
      <c r="AF259" s="330">
        <f t="shared" si="130"/>
        <v>2214.7919169903898</v>
      </c>
      <c r="AG259" s="330">
        <f t="shared" si="131"/>
        <v>2172.4584926800176</v>
      </c>
      <c r="AH259" s="330">
        <f t="shared" si="132"/>
        <v>10.953550665849507</v>
      </c>
      <c r="AI259" s="330">
        <f t="shared" si="133"/>
        <v>128.9404459118166</v>
      </c>
      <c r="AJ259" s="330">
        <f t="shared" si="134"/>
        <v>9.9795568191034718</v>
      </c>
      <c r="AK259" s="339">
        <f t="shared" si="135"/>
        <v>1656.6399998412603</v>
      </c>
      <c r="AL259" s="44">
        <f t="shared" si="136"/>
        <v>30.750021664357348</v>
      </c>
    </row>
    <row r="260" spans="1:38" ht="15" x14ac:dyDescent="0.15">
      <c r="A260" s="118"/>
      <c r="B260" s="330">
        <f t="shared" si="107"/>
        <v>2214.7919169903898</v>
      </c>
      <c r="C260" s="330">
        <f t="shared" si="108"/>
        <v>2172.4584926800176</v>
      </c>
      <c r="D260" s="330">
        <f t="shared" si="109"/>
        <v>10.953550665849507</v>
      </c>
      <c r="E260" s="330">
        <f t="shared" si="139"/>
        <v>198.68094404807593</v>
      </c>
      <c r="F260" s="330">
        <f t="shared" si="110"/>
        <v>198.68094404807593</v>
      </c>
      <c r="G260" s="330">
        <f t="shared" si="111"/>
        <v>73318.507385532692</v>
      </c>
      <c r="H260" s="315">
        <f t="shared" si="112"/>
        <v>0.02</v>
      </c>
      <c r="I260" s="330">
        <f t="shared" si="113"/>
        <v>33.866739448297814</v>
      </c>
      <c r="J260" s="330">
        <f t="shared" si="137"/>
        <v>859</v>
      </c>
      <c r="K260" s="337">
        <f t="shared" si="114"/>
        <v>-1</v>
      </c>
      <c r="L260" s="325">
        <f t="shared" si="115"/>
        <v>10.933550665849507</v>
      </c>
      <c r="M260" s="325">
        <f t="shared" si="116"/>
        <v>10.943550665849507</v>
      </c>
      <c r="N260" s="330">
        <f t="shared" si="117"/>
        <v>-0.14731622877992834</v>
      </c>
      <c r="O260" s="330">
        <f t="shared" si="138"/>
        <v>19.536153308734157</v>
      </c>
      <c r="P260" s="334">
        <f t="shared" si="140"/>
        <v>226.99069844581001</v>
      </c>
      <c r="Q260" s="330">
        <f t="shared" si="118"/>
        <v>72648.481756917798</v>
      </c>
      <c r="R260" s="279">
        <f>IF(H260&gt;0, rate1(1,$L$52,$L$51,$L$54,L260,$L$53,$L$50,P260),"")</f>
        <v>2537.0950938039737</v>
      </c>
      <c r="S260" s="325">
        <f t="shared" si="119"/>
        <v>1.4657190837915641</v>
      </c>
      <c r="T260" s="325">
        <f t="shared" si="120"/>
        <v>0.31631993170771749</v>
      </c>
      <c r="U260" s="330">
        <f t="shared" si="121"/>
        <v>10.953550665849507</v>
      </c>
      <c r="V260" s="338">
        <f t="shared" si="122"/>
        <v>10.953550665849507</v>
      </c>
      <c r="W260" s="330">
        <f t="shared" si="123"/>
        <v>7.2188962663801703E-3</v>
      </c>
      <c r="X260" s="330">
        <f t="shared" si="124"/>
        <v>72850.174993815483</v>
      </c>
      <c r="Y260" s="330">
        <f t="shared" si="141"/>
        <v>227.40572719686844</v>
      </c>
      <c r="Z260" s="110">
        <f>IF(H260&gt;0, rate1(1,$L$52,$L$51,$L$54,U260,$L$53,$L$50,Y260),"")</f>
        <v>2537.2730939544094</v>
      </c>
      <c r="AA260" s="338">
        <f t="shared" si="125"/>
        <v>1.4696852329916932</v>
      </c>
      <c r="AB260" s="338">
        <f t="shared" si="126"/>
        <v>-1.5369647072782983E-2</v>
      </c>
      <c r="AC260" s="330">
        <f t="shared" si="127"/>
        <v>0.31631993170771749</v>
      </c>
      <c r="AD260" s="330">
        <f t="shared" si="128"/>
        <v>-6.3227125436029055E-2</v>
      </c>
      <c r="AE260" s="330">
        <f t="shared" si="129"/>
        <v>-6.5132584124534447E-3</v>
      </c>
      <c r="AF260" s="330">
        <f t="shared" si="130"/>
        <v>2214.3282808299023</v>
      </c>
      <c r="AG260" s="330">
        <f t="shared" si="131"/>
        <v>2172.1421727483098</v>
      </c>
      <c r="AH260" s="330">
        <f t="shared" si="132"/>
        <v>10.934475407064829</v>
      </c>
      <c r="AI260" s="330">
        <f t="shared" si="133"/>
        <v>124.67799590177981</v>
      </c>
      <c r="AJ260" s="330">
        <f t="shared" si="134"/>
        <v>10.014189595742856</v>
      </c>
      <c r="AK260" s="339">
        <f t="shared" si="135"/>
        <v>1666.1432834602604</v>
      </c>
      <c r="AL260" s="44">
        <f t="shared" si="136"/>
        <v>30.860781507395597</v>
      </c>
    </row>
    <row r="261" spans="1:38" ht="15" x14ac:dyDescent="0.15">
      <c r="A261" s="118"/>
      <c r="B261" s="330">
        <f t="shared" si="107"/>
        <v>2214.3282808299023</v>
      </c>
      <c r="C261" s="330">
        <f t="shared" si="108"/>
        <v>2172.1421727483098</v>
      </c>
      <c r="D261" s="330">
        <f t="shared" si="109"/>
        <v>10.934475407064829</v>
      </c>
      <c r="E261" s="330">
        <f t="shared" si="139"/>
        <v>198.68094404807593</v>
      </c>
      <c r="F261" s="330">
        <f t="shared" si="110"/>
        <v>198.68094404807593</v>
      </c>
      <c r="G261" s="330">
        <f t="shared" si="111"/>
        <v>72935.429721132517</v>
      </c>
      <c r="H261" s="315">
        <f t="shared" si="112"/>
        <v>0.02</v>
      </c>
      <c r="I261" s="330">
        <f t="shared" si="113"/>
        <v>33.748886465273976</v>
      </c>
      <c r="J261" s="330">
        <f t="shared" si="137"/>
        <v>859</v>
      </c>
      <c r="K261" s="337">
        <f t="shared" si="114"/>
        <v>-1</v>
      </c>
      <c r="L261" s="325">
        <f t="shared" si="115"/>
        <v>10.914475407064829</v>
      </c>
      <c r="M261" s="325">
        <f t="shared" si="116"/>
        <v>10.924475407064829</v>
      </c>
      <c r="N261" s="330">
        <f t="shared" si="117"/>
        <v>-0.1470721089540632</v>
      </c>
      <c r="O261" s="330">
        <f t="shared" si="138"/>
        <v>19.242909096627827</v>
      </c>
      <c r="P261" s="334">
        <f t="shared" si="140"/>
        <v>226.46280358595777</v>
      </c>
      <c r="Q261" s="330">
        <f t="shared" si="118"/>
        <v>72264.767651612565</v>
      </c>
      <c r="R261" s="279">
        <f>IF(H261&gt;0, rate1(1,$L$52,$L$51,$L$54,L261,$L$53,$L$50,P261),"")</f>
        <v>2536.8677136986976</v>
      </c>
      <c r="S261" s="325">
        <f t="shared" si="119"/>
        <v>1.4803283658161548</v>
      </c>
      <c r="T261" s="325">
        <f t="shared" si="120"/>
        <v>0.30619076327954137</v>
      </c>
      <c r="U261" s="330">
        <f t="shared" si="121"/>
        <v>10.934475407064829</v>
      </c>
      <c r="V261" s="338">
        <f t="shared" si="122"/>
        <v>10.934475407064829</v>
      </c>
      <c r="W261" s="330">
        <f t="shared" si="123"/>
        <v>7.1937752044846093E-3</v>
      </c>
      <c r="X261" s="330">
        <f t="shared" si="124"/>
        <v>72465.758695317811</v>
      </c>
      <c r="Y261" s="330">
        <f t="shared" si="141"/>
        <v>226.87759046482267</v>
      </c>
      <c r="Z261" s="110">
        <f>IF(H261&gt;0, rate1(1,$L$52,$L$51,$L$54,U261,$L$53,$L$50,Y261),"")</f>
        <v>2537.0464667632377</v>
      </c>
      <c r="AA261" s="338">
        <f t="shared" si="125"/>
        <v>1.4843410347068668</v>
      </c>
      <c r="AB261" s="338">
        <f t="shared" si="126"/>
        <v>-1.485270643821957E-2</v>
      </c>
      <c r="AC261" s="330">
        <f t="shared" si="127"/>
        <v>0.30619076327954137</v>
      </c>
      <c r="AD261" s="330">
        <f t="shared" si="128"/>
        <v>-6.5318756796529182E-2</v>
      </c>
      <c r="AE261" s="330">
        <f t="shared" si="129"/>
        <v>-6.7199853025591361E-3</v>
      </c>
      <c r="AF261" s="330">
        <f t="shared" si="130"/>
        <v>2213.8750179576687</v>
      </c>
      <c r="AG261" s="330">
        <f t="shared" si="131"/>
        <v>2171.8359819850302</v>
      </c>
      <c r="AH261" s="330">
        <f t="shared" si="132"/>
        <v>10.915398505965612</v>
      </c>
      <c r="AI261" s="330">
        <f t="shared" si="133"/>
        <v>120.69638539926937</v>
      </c>
      <c r="AJ261" s="330">
        <f t="shared" si="134"/>
        <v>10.047716369464876</v>
      </c>
      <c r="AK261" s="339">
        <f t="shared" si="135"/>
        <v>1675.2844880235984</v>
      </c>
      <c r="AL261" s="44">
        <f t="shared" si="136"/>
        <v>30.967879905875225</v>
      </c>
    </row>
    <row r="262" spans="1:38" ht="15" x14ac:dyDescent="0.15">
      <c r="A262" s="118"/>
      <c r="B262" s="330">
        <f t="shared" si="107"/>
        <v>2213.8750179576687</v>
      </c>
      <c r="C262" s="330">
        <f t="shared" si="108"/>
        <v>2171.8359819850302</v>
      </c>
      <c r="D262" s="330">
        <f t="shared" si="109"/>
        <v>10.915398505965612</v>
      </c>
      <c r="E262" s="330">
        <f t="shared" si="139"/>
        <v>198.68094404807593</v>
      </c>
      <c r="F262" s="330">
        <f t="shared" si="110"/>
        <v>198.68094404807593</v>
      </c>
      <c r="G262" s="330">
        <f t="shared" si="111"/>
        <v>72553.655922841688</v>
      </c>
      <c r="H262" s="315">
        <f t="shared" si="112"/>
        <v>0.02</v>
      </c>
      <c r="I262" s="330">
        <f t="shared" si="113"/>
        <v>33.631228778110746</v>
      </c>
      <c r="J262" s="330">
        <f t="shared" si="137"/>
        <v>859</v>
      </c>
      <c r="K262" s="337">
        <f t="shared" si="114"/>
        <v>-1</v>
      </c>
      <c r="L262" s="325">
        <f t="shared" si="115"/>
        <v>10.895398505965613</v>
      </c>
      <c r="M262" s="325">
        <f t="shared" si="116"/>
        <v>10.905398505965612</v>
      </c>
      <c r="N262" s="330">
        <f t="shared" si="117"/>
        <v>-0.14682792431896985</v>
      </c>
      <c r="O262" s="330">
        <f t="shared" si="138"/>
        <v>18.956513799356951</v>
      </c>
      <c r="P262" s="334">
        <f t="shared" si="140"/>
        <v>225.93517123480754</v>
      </c>
      <c r="Q262" s="330">
        <f t="shared" si="118"/>
        <v>71882.358354120792</v>
      </c>
      <c r="R262" s="279">
        <f>IF(H262&gt;0, rate1(1,$L$52,$L$51,$L$54,L262,$L$53,$L$50,P262),"")</f>
        <v>2536.6393504400339</v>
      </c>
      <c r="S262" s="325">
        <f t="shared" si="119"/>
        <v>1.4948758318939335</v>
      </c>
      <c r="T262" s="325">
        <f t="shared" si="120"/>
        <v>0.29669649406204873</v>
      </c>
      <c r="U262" s="330">
        <f t="shared" si="121"/>
        <v>10.915398505965612</v>
      </c>
      <c r="V262" s="338">
        <f t="shared" si="122"/>
        <v>10.915398505965612</v>
      </c>
      <c r="W262" s="330">
        <f t="shared" si="123"/>
        <v>7.1686957710284105E-3</v>
      </c>
      <c r="X262" s="330">
        <f t="shared" si="124"/>
        <v>72082.648368807379</v>
      </c>
      <c r="Y262" s="330">
        <f t="shared" si="141"/>
        <v>226.34971593905286</v>
      </c>
      <c r="Z262" s="110">
        <f>IF(H262&gt;0, rate1(1,$L$52,$L$51,$L$54,U262,$L$53,$L$50,Y262),"")</f>
        <v>2536.8188610576599</v>
      </c>
      <c r="AA262" s="338">
        <f t="shared" si="125"/>
        <v>1.4989350164715471</v>
      </c>
      <c r="AB262" s="338">
        <f t="shared" si="126"/>
        <v>-1.4367994897863058E-2</v>
      </c>
      <c r="AC262" s="330">
        <f t="shared" si="127"/>
        <v>0.29669649406204873</v>
      </c>
      <c r="AD262" s="330">
        <f t="shared" si="128"/>
        <v>-6.7408952920816653E-2</v>
      </c>
      <c r="AE262" s="330">
        <f t="shared" si="129"/>
        <v>-6.9339535670537049E-3</v>
      </c>
      <c r="AF262" s="330">
        <f t="shared" si="130"/>
        <v>2213.4314935392877</v>
      </c>
      <c r="AG262" s="330">
        <f t="shared" si="131"/>
        <v>2171.5392854909683</v>
      </c>
      <c r="AH262" s="330">
        <f t="shared" si="132"/>
        <v>10.896319962354495</v>
      </c>
      <c r="AI262" s="330">
        <f t="shared" si="133"/>
        <v>116.96439780080696</v>
      </c>
      <c r="AJ262" s="330">
        <f t="shared" si="134"/>
        <v>10.080206479965099</v>
      </c>
      <c r="AK262" s="339">
        <f t="shared" si="135"/>
        <v>1684.0875307584815</v>
      </c>
      <c r="AL262" s="44">
        <f t="shared" si="136"/>
        <v>31.071558100933199</v>
      </c>
    </row>
    <row r="263" spans="1:38" ht="15" x14ac:dyDescent="0.15">
      <c r="A263" s="118"/>
      <c r="B263" s="330">
        <f t="shared" si="107"/>
        <v>2213.4314935392877</v>
      </c>
      <c r="C263" s="330">
        <f t="shared" si="108"/>
        <v>2171.5392854909683</v>
      </c>
      <c r="D263" s="330">
        <f t="shared" si="109"/>
        <v>10.896319962354495</v>
      </c>
      <c r="E263" s="330">
        <f t="shared" si="139"/>
        <v>198.68094404807593</v>
      </c>
      <c r="F263" s="330">
        <f t="shared" si="110"/>
        <v>198.68094404807593</v>
      </c>
      <c r="G263" s="330">
        <f t="shared" si="111"/>
        <v>72173.183994994353</v>
      </c>
      <c r="H263" s="315">
        <f t="shared" si="112"/>
        <v>0.02</v>
      </c>
      <c r="I263" s="330">
        <f t="shared" si="113"/>
        <v>33.513766438655516</v>
      </c>
      <c r="J263" s="330">
        <f t="shared" si="137"/>
        <v>859</v>
      </c>
      <c r="K263" s="337">
        <f t="shared" si="114"/>
        <v>-1</v>
      </c>
      <c r="L263" s="325">
        <f t="shared" si="115"/>
        <v>10.876319962354495</v>
      </c>
      <c r="M263" s="325">
        <f t="shared" si="116"/>
        <v>10.886319962354495</v>
      </c>
      <c r="N263" s="330">
        <f t="shared" si="117"/>
        <v>-0.14658367486089219</v>
      </c>
      <c r="O263" s="330">
        <f t="shared" si="138"/>
        <v>18.676526244247611</v>
      </c>
      <c r="P263" s="334">
        <f t="shared" si="140"/>
        <v>225.40780182535124</v>
      </c>
      <c r="Q263" s="330">
        <f t="shared" si="118"/>
        <v>71501.251869426094</v>
      </c>
      <c r="R263" s="279">
        <f>IF(H263&gt;0, rate1(1,$L$52,$L$51,$L$54,L263,$L$53,$L$50,P263),"")</f>
        <v>2536.4099979117868</v>
      </c>
      <c r="S263" s="325">
        <f t="shared" si="119"/>
        <v>1.5093782473689583</v>
      </c>
      <c r="T263" s="325">
        <f t="shared" si="120"/>
        <v>0.28776979703791145</v>
      </c>
      <c r="U263" s="330">
        <f t="shared" si="121"/>
        <v>10.896319962354495</v>
      </c>
      <c r="V263" s="338">
        <f t="shared" si="122"/>
        <v>10.896319962354495</v>
      </c>
      <c r="W263" s="330">
        <f t="shared" si="123"/>
        <v>7.1436579770391972E-3</v>
      </c>
      <c r="X263" s="330">
        <f t="shared" si="124"/>
        <v>71700.842019576943</v>
      </c>
      <c r="Y263" s="330">
        <f t="shared" si="141"/>
        <v>225.82210405165389</v>
      </c>
      <c r="Z263" s="110">
        <f>IF(H263&gt;0, rate1(1,$L$52,$L$51,$L$54,U263,$L$53,$L$50,Y263),"")</f>
        <v>2536.5902707589694</v>
      </c>
      <c r="AA263" s="338">
        <f t="shared" si="125"/>
        <v>1.5134839892621299</v>
      </c>
      <c r="AB263" s="338">
        <f t="shared" si="126"/>
        <v>-1.3912133827784084E-2</v>
      </c>
      <c r="AC263" s="330">
        <f t="shared" si="127"/>
        <v>0.28776979703791145</v>
      </c>
      <c r="AD263" s="330">
        <f t="shared" si="128"/>
        <v>-6.9499996892881555E-2</v>
      </c>
      <c r="AE263" s="330">
        <f t="shared" si="129"/>
        <v>-7.1553963125215525E-3</v>
      </c>
      <c r="AF263" s="330">
        <f t="shared" si="130"/>
        <v>2212.997140067389</v>
      </c>
      <c r="AG263" s="330">
        <f t="shared" si="131"/>
        <v>2171.2515156939303</v>
      </c>
      <c r="AH263" s="330">
        <f t="shared" si="132"/>
        <v>10.877239776033829</v>
      </c>
      <c r="AI263" s="330">
        <f t="shared" si="133"/>
        <v>113.45555224700692</v>
      </c>
      <c r="AJ263" s="330">
        <f t="shared" si="134"/>
        <v>10.111721911144823</v>
      </c>
      <c r="AK263" s="339">
        <f t="shared" si="135"/>
        <v>1692.5737254317437</v>
      </c>
      <c r="AL263" s="44">
        <f t="shared" si="136"/>
        <v>31.172030518644092</v>
      </c>
    </row>
    <row r="264" spans="1:38" ht="15" x14ac:dyDescent="0.15">
      <c r="A264" s="118"/>
      <c r="B264" s="330">
        <f t="shared" si="107"/>
        <v>2212.997140067389</v>
      </c>
      <c r="C264" s="330">
        <f t="shared" si="108"/>
        <v>2171.2515156939303</v>
      </c>
      <c r="D264" s="330">
        <f t="shared" si="109"/>
        <v>10.877239776033829</v>
      </c>
      <c r="E264" s="330">
        <f t="shared" si="139"/>
        <v>198.68094404807593</v>
      </c>
      <c r="F264" s="330">
        <f t="shared" si="110"/>
        <v>198.68094404807593</v>
      </c>
      <c r="G264" s="330">
        <f t="shared" si="111"/>
        <v>71794.011940797121</v>
      </c>
      <c r="H264" s="315">
        <f t="shared" si="112"/>
        <v>0.02</v>
      </c>
      <c r="I264" s="330">
        <f t="shared" si="113"/>
        <v>33.396499498766936</v>
      </c>
      <c r="J264" s="330">
        <f t="shared" si="137"/>
        <v>859</v>
      </c>
      <c r="K264" s="337">
        <f t="shared" si="114"/>
        <v>-1</v>
      </c>
      <c r="L264" s="325">
        <f t="shared" si="115"/>
        <v>10.857239776033829</v>
      </c>
      <c r="M264" s="325">
        <f t="shared" si="116"/>
        <v>10.867239776033829</v>
      </c>
      <c r="N264" s="330">
        <f t="shared" si="117"/>
        <v>-0.14633936056587515</v>
      </c>
      <c r="O264" s="330">
        <f t="shared" si="138"/>
        <v>18.40255428417543</v>
      </c>
      <c r="P264" s="334">
        <f t="shared" si="140"/>
        <v>224.8806957918263</v>
      </c>
      <c r="Q264" s="330">
        <f t="shared" si="118"/>
        <v>71121.446201384388</v>
      </c>
      <c r="R264" s="279">
        <f>IF(H264&gt;0, rate1(1,$L$52,$L$51,$L$54,L264,$L$53,$L$50,P264),"")</f>
        <v>2536.1796499480333</v>
      </c>
      <c r="S264" s="325">
        <f t="shared" si="119"/>
        <v>1.5238508376867537</v>
      </c>
      <c r="T264" s="325">
        <f t="shared" si="120"/>
        <v>0.27935310977469791</v>
      </c>
      <c r="U264" s="330">
        <f t="shared" si="121"/>
        <v>10.877239776033829</v>
      </c>
      <c r="V264" s="338">
        <f t="shared" si="122"/>
        <v>10.877239776033829</v>
      </c>
      <c r="W264" s="330">
        <f t="shared" si="123"/>
        <v>7.1186618337151231E-3</v>
      </c>
      <c r="X264" s="330">
        <f t="shared" si="124"/>
        <v>71320.337651791589</v>
      </c>
      <c r="Y264" s="330">
        <f t="shared" si="141"/>
        <v>225.29475523596201</v>
      </c>
      <c r="Z264" s="110">
        <f>IF(H264&gt;0, rate1(1,$L$52,$L$51,$L$54,U264,$L$53,$L$50,Y264),"")</f>
        <v>2536.3606897391091</v>
      </c>
      <c r="AA264" s="338">
        <f t="shared" si="125"/>
        <v>1.5280032202809326</v>
      </c>
      <c r="AB264" s="338">
        <f t="shared" si="126"/>
        <v>-1.3482231850645768E-2</v>
      </c>
      <c r="AC264" s="330">
        <f t="shared" si="127"/>
        <v>0.27935310977469791</v>
      </c>
      <c r="AD264" s="330">
        <f t="shared" si="128"/>
        <v>-7.1593976584439223E-2</v>
      </c>
      <c r="AE264" s="330">
        <f t="shared" si="129"/>
        <v>-7.3845710212145175E-3</v>
      </c>
      <c r="AF264" s="330">
        <f t="shared" si="130"/>
        <v>2212.5714475970485</v>
      </c>
      <c r="AG264" s="330">
        <f t="shared" si="131"/>
        <v>2170.9721625841557</v>
      </c>
      <c r="AH264" s="330">
        <f t="shared" si="132"/>
        <v>10.858157946805539</v>
      </c>
      <c r="AI264" s="330">
        <f t="shared" si="133"/>
        <v>110.14720892521234</v>
      </c>
      <c r="AJ264" s="330">
        <f t="shared" si="134"/>
        <v>10.142318358068493</v>
      </c>
      <c r="AK264" s="339">
        <f t="shared" si="135"/>
        <v>1700.7621738793207</v>
      </c>
      <c r="AL264" s="44">
        <f t="shared" si="136"/>
        <v>31.269488838024273</v>
      </c>
    </row>
    <row r="265" spans="1:38" ht="15" x14ac:dyDescent="0.15">
      <c r="A265" s="118"/>
      <c r="B265" s="330">
        <f t="shared" si="107"/>
        <v>2212.5714475970485</v>
      </c>
      <c r="C265" s="330">
        <f t="shared" si="108"/>
        <v>2170.9721625841557</v>
      </c>
      <c r="D265" s="330">
        <f t="shared" si="109"/>
        <v>10.858157946805539</v>
      </c>
      <c r="E265" s="330">
        <f t="shared" si="139"/>
        <v>198.68094404807593</v>
      </c>
      <c r="F265" s="330">
        <f t="shared" si="110"/>
        <v>198.68094404807593</v>
      </c>
      <c r="G265" s="330">
        <f t="shared" si="111"/>
        <v>71416.137762325074</v>
      </c>
      <c r="H265" s="315">
        <f t="shared" si="112"/>
        <v>0.02</v>
      </c>
      <c r="I265" s="330">
        <f t="shared" si="113"/>
        <v>33.279428010314227</v>
      </c>
      <c r="J265" s="330">
        <f t="shared" si="137"/>
        <v>859</v>
      </c>
      <c r="K265" s="337">
        <f t="shared" si="114"/>
        <v>-1</v>
      </c>
      <c r="L265" s="325">
        <f t="shared" si="115"/>
        <v>10.83815794680554</v>
      </c>
      <c r="M265" s="325">
        <f t="shared" si="116"/>
        <v>10.848157946805539</v>
      </c>
      <c r="N265" s="330">
        <f t="shared" si="117"/>
        <v>-0.14609498142020527</v>
      </c>
      <c r="O265" s="330">
        <f t="shared" si="138"/>
        <v>18.134247360974602</v>
      </c>
      <c r="P265" s="334">
        <f t="shared" si="140"/>
        <v>224.35385356971722</v>
      </c>
      <c r="Q265" s="330">
        <f t="shared" si="118"/>
        <v>70742.939352720685</v>
      </c>
      <c r="R265" s="279">
        <f>IF(H265&gt;0, rate1(1,$L$52,$L$51,$L$54,L265,$L$53,$L$50,P265),"")</f>
        <v>2535.9483003326209</v>
      </c>
      <c r="S265" s="325">
        <f t="shared" si="119"/>
        <v>1.5383075436978177</v>
      </c>
      <c r="T265" s="325">
        <f t="shared" si="120"/>
        <v>0.27139686807401792</v>
      </c>
      <c r="U265" s="330">
        <f t="shared" si="121"/>
        <v>10.858157946805539</v>
      </c>
      <c r="V265" s="338">
        <f t="shared" si="122"/>
        <v>10.858157946805539</v>
      </c>
      <c r="W265" s="330">
        <f t="shared" si="123"/>
        <v>7.0937073519417027E-3</v>
      </c>
      <c r="X265" s="330">
        <f t="shared" si="124"/>
        <v>70941.133268485471</v>
      </c>
      <c r="Y265" s="330">
        <f t="shared" si="141"/>
        <v>224.76766992655629</v>
      </c>
      <c r="Z265" s="110">
        <f>IF(H265&gt;0, rate1(1,$L$52,$L$51,$L$54,U265,$L$53,$L$50,Y265),"")</f>
        <v>2536.1301118201718</v>
      </c>
      <c r="AA265" s="338">
        <f t="shared" si="125"/>
        <v>1.5425066889226893</v>
      </c>
      <c r="AB265" s="338">
        <f t="shared" si="126"/>
        <v>-1.3075797030315698E-2</v>
      </c>
      <c r="AC265" s="330">
        <f t="shared" si="127"/>
        <v>0.27139686807401792</v>
      </c>
      <c r="AD265" s="330">
        <f t="shared" si="128"/>
        <v>-7.3692817982503073E-2</v>
      </c>
      <c r="AE265" s="330">
        <f t="shared" si="129"/>
        <v>-7.621757539644879E-3</v>
      </c>
      <c r="AF265" s="330">
        <f t="shared" si="130"/>
        <v>2212.1539557475544</v>
      </c>
      <c r="AG265" s="330">
        <f t="shared" si="131"/>
        <v>2170.7007657160816</v>
      </c>
      <c r="AH265" s="330">
        <f t="shared" si="132"/>
        <v>10.839074474471325</v>
      </c>
      <c r="AI265" s="330">
        <f t="shared" si="133"/>
        <v>107.01987419791676</v>
      </c>
      <c r="AJ265" s="330">
        <f t="shared" si="134"/>
        <v>10.172046100901248</v>
      </c>
      <c r="AK265" s="339">
        <f t="shared" si="135"/>
        <v>1708.6700839121429</v>
      </c>
      <c r="AL265" s="44">
        <f t="shared" si="136"/>
        <v>31.364105290491029</v>
      </c>
    </row>
    <row r="266" spans="1:38" ht="15" x14ac:dyDescent="0.15">
      <c r="A266" s="118"/>
      <c r="B266" s="330">
        <f t="shared" si="107"/>
        <v>2212.1539557475544</v>
      </c>
      <c r="C266" s="330">
        <f t="shared" si="108"/>
        <v>2170.7007657160816</v>
      </c>
      <c r="D266" s="330">
        <f t="shared" si="109"/>
        <v>10.839074474471325</v>
      </c>
      <c r="E266" s="330">
        <f t="shared" si="139"/>
        <v>198.68094404807593</v>
      </c>
      <c r="F266" s="330">
        <f t="shared" si="110"/>
        <v>198.68094404807593</v>
      </c>
      <c r="G266" s="330">
        <f t="shared" si="111"/>
        <v>71039.559460525837</v>
      </c>
      <c r="H266" s="315">
        <f t="shared" si="112"/>
        <v>0.02</v>
      </c>
      <c r="I266" s="330">
        <f t="shared" si="113"/>
        <v>33.162552025178229</v>
      </c>
      <c r="J266" s="330">
        <f t="shared" si="137"/>
        <v>859</v>
      </c>
      <c r="K266" s="337">
        <f t="shared" si="114"/>
        <v>-1</v>
      </c>
      <c r="L266" s="325">
        <f t="shared" si="115"/>
        <v>10.819074474471325</v>
      </c>
      <c r="M266" s="325">
        <f t="shared" si="116"/>
        <v>10.829074474471325</v>
      </c>
      <c r="N266" s="330">
        <f t="shared" si="117"/>
        <v>-0.14585053740994169</v>
      </c>
      <c r="O266" s="330">
        <f t="shared" si="138"/>
        <v>17.871290473701372</v>
      </c>
      <c r="P266" s="334">
        <f t="shared" si="140"/>
        <v>223.82727559576784</v>
      </c>
      <c r="Q266" s="330">
        <f t="shared" si="118"/>
        <v>70365.729325032662</v>
      </c>
      <c r="R266" s="279">
        <f>IF(H266&gt;0, rate1(1,$L$52,$L$51,$L$54,L266,$L$53,$L$50,P266),"")</f>
        <v>2535.7159427986671</v>
      </c>
      <c r="S266" s="325">
        <f t="shared" si="119"/>
        <v>1.5527612285353738</v>
      </c>
      <c r="T266" s="325">
        <f t="shared" si="120"/>
        <v>0.26385811790091573</v>
      </c>
      <c r="U266" s="330">
        <f t="shared" si="121"/>
        <v>10.839074474471325</v>
      </c>
      <c r="V266" s="338">
        <f t="shared" si="122"/>
        <v>10.839074474471325</v>
      </c>
      <c r="W266" s="330">
        <f t="shared" si="123"/>
        <v>7.0687945429028787E-3</v>
      </c>
      <c r="X266" s="330">
        <f t="shared" si="124"/>
        <v>70563.226871565523</v>
      </c>
      <c r="Y266" s="330">
        <f t="shared" si="141"/>
        <v>224.2408485592706</v>
      </c>
      <c r="Z266" s="110">
        <f>IF(H266&gt;0, rate1(1,$L$52,$L$51,$L$54,U266,$L$53,$L$50,Y266),"")</f>
        <v>2535.8985307739035</v>
      </c>
      <c r="AA266" s="338">
        <f t="shared" si="125"/>
        <v>1.5570072941898616</v>
      </c>
      <c r="AB266" s="338">
        <f t="shared" si="126"/>
        <v>-1.2690667818244778E-2</v>
      </c>
      <c r="AC266" s="330">
        <f t="shared" si="127"/>
        <v>0.26385811790091573</v>
      </c>
      <c r="AD266" s="330">
        <f t="shared" si="128"/>
        <v>-7.5798312210770866E-2</v>
      </c>
      <c r="AE266" s="330">
        <f t="shared" si="129"/>
        <v>-7.8672568530408597E-3</v>
      </c>
      <c r="AF266" s="330">
        <f t="shared" si="130"/>
        <v>2211.7442470922433</v>
      </c>
      <c r="AG266" s="330">
        <f t="shared" si="131"/>
        <v>2170.4369075981808</v>
      </c>
      <c r="AH266" s="330">
        <f t="shared" si="132"/>
        <v>10.819989358832396</v>
      </c>
      <c r="AI266" s="330">
        <f t="shared" si="133"/>
        <v>104.05665455165132</v>
      </c>
      <c r="AJ266" s="330">
        <f t="shared" si="134"/>
        <v>10.200950727165596</v>
      </c>
      <c r="AK266" s="339">
        <f t="shared" si="135"/>
        <v>1716.3130299911679</v>
      </c>
      <c r="AL266" s="44">
        <f t="shared" si="136"/>
        <v>31.456035362427038</v>
      </c>
    </row>
    <row r="267" spans="1:38" ht="15" x14ac:dyDescent="0.15">
      <c r="A267" s="118"/>
      <c r="B267" s="330">
        <f t="shared" si="107"/>
        <v>2211.7442470922433</v>
      </c>
      <c r="C267" s="330">
        <f t="shared" si="108"/>
        <v>2170.4369075981808</v>
      </c>
      <c r="D267" s="330">
        <f t="shared" si="109"/>
        <v>10.819989358832396</v>
      </c>
      <c r="E267" s="330">
        <f t="shared" si="139"/>
        <v>198.68094404807593</v>
      </c>
      <c r="F267" s="330">
        <f t="shared" si="110"/>
        <v>198.68094404807593</v>
      </c>
      <c r="G267" s="330">
        <f t="shared" si="111"/>
        <v>70664.275035214203</v>
      </c>
      <c r="H267" s="315">
        <f t="shared" si="112"/>
        <v>0.02</v>
      </c>
      <c r="I267" s="330">
        <f t="shared" si="113"/>
        <v>33.045871595249992</v>
      </c>
      <c r="J267" s="330">
        <f t="shared" si="137"/>
        <v>859</v>
      </c>
      <c r="K267" s="337">
        <f t="shared" si="114"/>
        <v>-1</v>
      </c>
      <c r="L267" s="325">
        <f t="shared" si="115"/>
        <v>10.799989358832397</v>
      </c>
      <c r="M267" s="325">
        <f t="shared" si="116"/>
        <v>10.809989358832397</v>
      </c>
      <c r="N267" s="330">
        <f t="shared" si="117"/>
        <v>-0.1456060285211862</v>
      </c>
      <c r="O267" s="330">
        <f t="shared" si="138"/>
        <v>17.613399237999872</v>
      </c>
      <c r="P267" s="334">
        <f t="shared" si="140"/>
        <v>223.30096230797955</v>
      </c>
      <c r="Q267" s="330">
        <f t="shared" si="118"/>
        <v>69989.814118785172</v>
      </c>
      <c r="R267" s="279">
        <f>IF(H267&gt;0, rate1(1,$L$52,$L$51,$L$54,L267,$L$53,$L$50,P267),"")</f>
        <v>2535.4825710280411</v>
      </c>
      <c r="S267" s="325">
        <f t="shared" si="119"/>
        <v>1.5672238470816864</v>
      </c>
      <c r="T267" s="325">
        <f t="shared" si="120"/>
        <v>0.25669941288666825</v>
      </c>
      <c r="U267" s="330">
        <f t="shared" si="121"/>
        <v>10.819989358832396</v>
      </c>
      <c r="V267" s="338">
        <f t="shared" si="122"/>
        <v>10.819989358832396</v>
      </c>
      <c r="W267" s="330">
        <f t="shared" si="123"/>
        <v>7.0439234176262744E-3</v>
      </c>
      <c r="X267" s="330">
        <f t="shared" si="124"/>
        <v>70186.616461805956</v>
      </c>
      <c r="Y267" s="330">
        <f t="shared" si="141"/>
        <v>223.71429157119201</v>
      </c>
      <c r="Z267" s="110">
        <f>IF(H267&gt;0, rate1(1,$L$52,$L$51,$L$54,U267,$L$53,$L$50,Y267),"")</f>
        <v>2535.6659403211916</v>
      </c>
      <c r="AA267" s="338">
        <f t="shared" si="125"/>
        <v>1.5715170245997059</v>
      </c>
      <c r="AB267" s="338">
        <f t="shared" si="126"/>
        <v>-1.2324958162987152E-2</v>
      </c>
      <c r="AC267" s="330">
        <f t="shared" si="127"/>
        <v>0.25669941288666825</v>
      </c>
      <c r="AD267" s="330">
        <f t="shared" si="128"/>
        <v>-7.791213768311156E-2</v>
      </c>
      <c r="AE267" s="330">
        <f t="shared" si="129"/>
        <v>-8.1213904220828591E-3</v>
      </c>
      <c r="AF267" s="330">
        <f t="shared" si="130"/>
        <v>2211.3419416508355</v>
      </c>
      <c r="AG267" s="330">
        <f t="shared" si="131"/>
        <v>2170.1802081852943</v>
      </c>
      <c r="AH267" s="330">
        <f t="shared" si="132"/>
        <v>10.80090259968984</v>
      </c>
      <c r="AI267" s="330">
        <f t="shared" si="133"/>
        <v>101.24282289291638</v>
      </c>
      <c r="AJ267" s="330">
        <f t="shared" si="134"/>
        <v>10.229073733524739</v>
      </c>
      <c r="AK267" s="339">
        <f t="shared" si="135"/>
        <v>1723.7051688894533</v>
      </c>
      <c r="AL267" s="44">
        <f t="shared" si="136"/>
        <v>31.545420028686905</v>
      </c>
    </row>
    <row r="268" spans="1:38" ht="15" x14ac:dyDescent="0.15">
      <c r="A268" s="118"/>
      <c r="B268" s="330">
        <f t="shared" si="107"/>
        <v>2211.3419416508355</v>
      </c>
      <c r="C268" s="330">
        <f t="shared" si="108"/>
        <v>2170.1802081852943</v>
      </c>
      <c r="D268" s="330">
        <f t="shared" si="109"/>
        <v>10.80090259968984</v>
      </c>
      <c r="E268" s="330">
        <f t="shared" si="139"/>
        <v>198.68094404807593</v>
      </c>
      <c r="F268" s="330">
        <f t="shared" si="110"/>
        <v>198.68094404807593</v>
      </c>
      <c r="G268" s="330">
        <f t="shared" si="111"/>
        <v>70290.282485077987</v>
      </c>
      <c r="H268" s="315">
        <f t="shared" si="112"/>
        <v>0.02</v>
      </c>
      <c r="I268" s="330">
        <f t="shared" si="113"/>
        <v>32.92938677243292</v>
      </c>
      <c r="J268" s="330">
        <f t="shared" si="137"/>
        <v>859</v>
      </c>
      <c r="K268" s="337">
        <f t="shared" si="114"/>
        <v>-1</v>
      </c>
      <c r="L268" s="325">
        <f t="shared" si="115"/>
        <v>10.78090259968984</v>
      </c>
      <c r="M268" s="325">
        <f t="shared" si="116"/>
        <v>10.79090259968984</v>
      </c>
      <c r="N268" s="330">
        <f t="shared" si="117"/>
        <v>-0.14536145474018269</v>
      </c>
      <c r="O268" s="330">
        <f t="shared" si="138"/>
        <v>17.360315802900953</v>
      </c>
      <c r="P268" s="334">
        <f t="shared" si="140"/>
        <v>222.77491414562763</v>
      </c>
      <c r="Q268" s="330">
        <f t="shared" si="118"/>
        <v>69615.191733316897</v>
      </c>
      <c r="R268" s="279">
        <f>IF(H268&gt;0, rate1(1,$L$52,$L$51,$L$54,L268,$L$53,$L$50,P268),"")</f>
        <v>2535.248178650852</v>
      </c>
      <c r="S268" s="325">
        <f t="shared" si="119"/>
        <v>1.581706586193355</v>
      </c>
      <c r="T268" s="325">
        <f t="shared" si="120"/>
        <v>0.2498879300841638</v>
      </c>
      <c r="U268" s="330">
        <f t="shared" si="121"/>
        <v>10.80090259968984</v>
      </c>
      <c r="V268" s="338">
        <f t="shared" si="122"/>
        <v>10.80090259968984</v>
      </c>
      <c r="W268" s="330">
        <f t="shared" si="123"/>
        <v>7.0190939871679348E-3</v>
      </c>
      <c r="X268" s="330">
        <f t="shared" si="124"/>
        <v>69811.300038854883</v>
      </c>
      <c r="Y268" s="330">
        <f t="shared" si="141"/>
        <v>223.18799940067728</v>
      </c>
      <c r="Z268" s="110">
        <f>IF(H268&gt;0, rate1(1,$L$52,$L$51,$L$54,U268,$L$53,$L$50,Y268),"")</f>
        <v>2535.4323341315567</v>
      </c>
      <c r="AA268" s="338">
        <f t="shared" si="125"/>
        <v>1.586047098774739</v>
      </c>
      <c r="AB268" s="338">
        <f t="shared" si="126"/>
        <v>-1.1977013454793824E-2</v>
      </c>
      <c r="AC268" s="330">
        <f t="shared" si="127"/>
        <v>0.2498879300841638</v>
      </c>
      <c r="AD268" s="330">
        <f t="shared" si="128"/>
        <v>-8.0035878456650056E-2</v>
      </c>
      <c r="AE268" s="330">
        <f t="shared" si="129"/>
        <v>-8.3844999406579145E-3</v>
      </c>
      <c r="AF268" s="330">
        <f t="shared" si="130"/>
        <v>2210.9466922660113</v>
      </c>
      <c r="AG268" s="330">
        <f t="shared" si="131"/>
        <v>2169.9303202552101</v>
      </c>
      <c r="AH268" s="330">
        <f t="shared" si="132"/>
        <v>10.781814196844319</v>
      </c>
      <c r="AI268" s="330">
        <f t="shared" si="133"/>
        <v>98.5654707055714</v>
      </c>
      <c r="AJ268" s="330">
        <f t="shared" si="134"/>
        <v>10.256453030942954</v>
      </c>
      <c r="AK268" s="339">
        <f t="shared" si="135"/>
        <v>1730.8594195716998</v>
      </c>
      <c r="AL268" s="44">
        <f t="shared" si="136"/>
        <v>31.63238761355192</v>
      </c>
    </row>
    <row r="269" spans="1:38" ht="15" x14ac:dyDescent="0.15">
      <c r="A269" s="118"/>
      <c r="B269" s="330">
        <f t="shared" si="107"/>
        <v>2210.9466922660113</v>
      </c>
      <c r="C269" s="330">
        <f t="shared" si="108"/>
        <v>2169.9303202552101</v>
      </c>
      <c r="D269" s="330">
        <f t="shared" si="109"/>
        <v>10.781814196844319</v>
      </c>
      <c r="E269" s="330">
        <f t="shared" si="139"/>
        <v>198.68094404807593</v>
      </c>
      <c r="F269" s="330">
        <f t="shared" si="110"/>
        <v>198.68094404807593</v>
      </c>
      <c r="G269" s="330">
        <f t="shared" si="111"/>
        <v>69917.579807673028</v>
      </c>
      <c r="H269" s="315">
        <f t="shared" si="112"/>
        <v>0.02</v>
      </c>
      <c r="I269" s="330">
        <f t="shared" si="113"/>
        <v>32.813097608640966</v>
      </c>
      <c r="J269" s="330">
        <f t="shared" si="137"/>
        <v>859</v>
      </c>
      <c r="K269" s="337">
        <f t="shared" si="114"/>
        <v>-1</v>
      </c>
      <c r="L269" s="325">
        <f t="shared" si="115"/>
        <v>10.76181419684432</v>
      </c>
      <c r="M269" s="325">
        <f t="shared" si="116"/>
        <v>10.77181419684432</v>
      </c>
      <c r="N269" s="330">
        <f t="shared" si="117"/>
        <v>-0.14511681605294768</v>
      </c>
      <c r="O269" s="330">
        <f t="shared" si="138"/>
        <v>17.111805448651342</v>
      </c>
      <c r="P269" s="334">
        <f t="shared" si="140"/>
        <v>222.24913154925892</v>
      </c>
      <c r="Q269" s="330">
        <f t="shared" si="118"/>
        <v>69241.860166834289</v>
      </c>
      <c r="R269" s="279">
        <f>IF(H269&gt;0, rate1(1,$L$52,$L$51,$L$54,L269,$L$53,$L$50,P269),"")</f>
        <v>2535.0127592449203</v>
      </c>
      <c r="S269" s="325">
        <f t="shared" si="119"/>
        <v>1.5962199818299929</v>
      </c>
      <c r="T269" s="325">
        <f t="shared" si="120"/>
        <v>0.24339475441184813</v>
      </c>
      <c r="U269" s="330">
        <f t="shared" si="121"/>
        <v>10.781814196844319</v>
      </c>
      <c r="V269" s="338">
        <f t="shared" si="122"/>
        <v>10.781814196844319</v>
      </c>
      <c r="W269" s="330">
        <f t="shared" si="123"/>
        <v>6.994306262555483E-3</v>
      </c>
      <c r="X269" s="330">
        <f t="shared" si="124"/>
        <v>69437.275601228088</v>
      </c>
      <c r="Y269" s="330">
        <f t="shared" si="141"/>
        <v>222.66197248735008</v>
      </c>
      <c r="Z269" s="110">
        <f>IF(H269&gt;0, rate1(1,$L$52,$L$51,$L$54,U269,$L$53,$L$50,Y269),"")</f>
        <v>2535.1977058226298</v>
      </c>
      <c r="AA269" s="338">
        <f t="shared" si="125"/>
        <v>1.6006080828769647</v>
      </c>
      <c r="AB269" s="338">
        <f t="shared" si="126"/>
        <v>-1.164537484918976E-2</v>
      </c>
      <c r="AC269" s="330">
        <f t="shared" si="127"/>
        <v>0.24339475441184813</v>
      </c>
      <c r="AD269" s="330">
        <f t="shared" si="128"/>
        <v>-8.2171039586818748E-2</v>
      </c>
      <c r="AE269" s="330">
        <f t="shared" si="129"/>
        <v>-8.6569474148487126E-3</v>
      </c>
      <c r="AF269" s="330">
        <f t="shared" si="130"/>
        <v>2210.5581806955465</v>
      </c>
      <c r="AG269" s="330">
        <f t="shared" si="131"/>
        <v>2169.6869255007982</v>
      </c>
      <c r="AH269" s="330">
        <f t="shared" si="132"/>
        <v>10.762724150096062</v>
      </c>
      <c r="AI269" s="330">
        <f t="shared" si="133"/>
        <v>96.013226570246445</v>
      </c>
      <c r="AJ269" s="330">
        <f t="shared" si="134"/>
        <v>10.283123371656911</v>
      </c>
      <c r="AK269" s="339">
        <f t="shared" si="135"/>
        <v>1737.787614350869</v>
      </c>
      <c r="AL269" s="44">
        <f t="shared" si="136"/>
        <v>31.717055352888007</v>
      </c>
    </row>
    <row r="270" spans="1:38" ht="15" x14ac:dyDescent="0.15">
      <c r="A270" s="118"/>
      <c r="B270" s="330">
        <f t="shared" si="107"/>
        <v>2210.5581806955465</v>
      </c>
      <c r="C270" s="330">
        <f t="shared" si="108"/>
        <v>2169.6869255007982</v>
      </c>
      <c r="D270" s="330">
        <f t="shared" si="109"/>
        <v>10.762724150096062</v>
      </c>
      <c r="E270" s="330">
        <f t="shared" si="139"/>
        <v>198.68094404807593</v>
      </c>
      <c r="F270" s="330">
        <f t="shared" si="110"/>
        <v>198.68094404807593</v>
      </c>
      <c r="G270" s="330">
        <f t="shared" si="111"/>
        <v>69546.164999421759</v>
      </c>
      <c r="H270" s="315">
        <f t="shared" si="112"/>
        <v>0.02</v>
      </c>
      <c r="I270" s="330">
        <f t="shared" si="113"/>
        <v>32.697004155798645</v>
      </c>
      <c r="J270" s="330">
        <f t="shared" si="137"/>
        <v>859</v>
      </c>
      <c r="K270" s="337">
        <f t="shared" si="114"/>
        <v>-1</v>
      </c>
      <c r="L270" s="325">
        <f t="shared" si="115"/>
        <v>10.742724150096063</v>
      </c>
      <c r="M270" s="325">
        <f t="shared" si="116"/>
        <v>10.752724150096062</v>
      </c>
      <c r="N270" s="330">
        <f t="shared" si="117"/>
        <v>-0.14487211244559717</v>
      </c>
      <c r="O270" s="330">
        <f t="shared" si="138"/>
        <v>16.867653730752952</v>
      </c>
      <c r="P270" s="334">
        <f t="shared" si="140"/>
        <v>221.7236149606976</v>
      </c>
      <c r="Q270" s="330">
        <f t="shared" si="118"/>
        <v>68869.817416410806</v>
      </c>
      <c r="R270" s="279">
        <f>IF(H270&gt;0, rate1(1,$L$52,$L$51,$L$54,L270,$L$53,$L$50,P270),"")</f>
        <v>2534.7763063352472</v>
      </c>
      <c r="S270" s="325">
        <f t="shared" si="119"/>
        <v>1.6107740177674321</v>
      </c>
      <c r="T270" s="325">
        <f t="shared" si="120"/>
        <v>0.23719429483125287</v>
      </c>
      <c r="U270" s="330">
        <f t="shared" si="121"/>
        <v>10.762724150096062</v>
      </c>
      <c r="V270" s="338">
        <f t="shared" si="122"/>
        <v>10.762724150096062</v>
      </c>
      <c r="W270" s="330">
        <f t="shared" si="123"/>
        <v>6.9695602549586511E-3</v>
      </c>
      <c r="X270" s="330">
        <f t="shared" si="124"/>
        <v>69064.541146308678</v>
      </c>
      <c r="Y270" s="330">
        <f t="shared" si="141"/>
        <v>222.13621127210709</v>
      </c>
      <c r="Z270" s="110">
        <f>IF(H270&gt;0, rate1(1,$L$52,$L$51,$L$54,U270,$L$53,$L$50,Y270),"")</f>
        <v>2534.9620489596241</v>
      </c>
      <c r="AA270" s="338">
        <f t="shared" si="125"/>
        <v>1.6152099895791725</v>
      </c>
      <c r="AB270" s="338">
        <f t="shared" si="126"/>
        <v>-1.1328750138999043E-2</v>
      </c>
      <c r="AC270" s="330">
        <f t="shared" si="127"/>
        <v>0.23719429483125287</v>
      </c>
      <c r="AD270" s="330">
        <f t="shared" si="128"/>
        <v>-8.4319060094715181E-2</v>
      </c>
      <c r="AE270" s="330">
        <f t="shared" si="129"/>
        <v>-8.9391154928704173E-3</v>
      </c>
      <c r="AF270" s="330">
        <f t="shared" si="130"/>
        <v>2210.1761142882697</v>
      </c>
      <c r="AG270" s="330">
        <f t="shared" si="131"/>
        <v>2169.4497312059671</v>
      </c>
      <c r="AH270" s="330">
        <f t="shared" si="132"/>
        <v>10.743632459245042</v>
      </c>
      <c r="AI270" s="330">
        <f t="shared" si="133"/>
        <v>93.576026507122378</v>
      </c>
      <c r="AJ270" s="330">
        <f t="shared" si="134"/>
        <v>10.309116712353335</v>
      </c>
      <c r="AK270" s="339">
        <f t="shared" si="135"/>
        <v>1744.5006267821864</v>
      </c>
      <c r="AL270" s="44">
        <f t="shared" si="136"/>
        <v>31.79953071451185</v>
      </c>
    </row>
    <row r="271" spans="1:38" ht="15" x14ac:dyDescent="0.15">
      <c r="A271" s="118"/>
      <c r="B271" s="330">
        <f t="shared" si="107"/>
        <v>2210.1761142882697</v>
      </c>
      <c r="C271" s="330">
        <f t="shared" si="108"/>
        <v>2169.4497312059671</v>
      </c>
      <c r="D271" s="330">
        <f t="shared" si="109"/>
        <v>10.743632459245042</v>
      </c>
      <c r="E271" s="330">
        <f t="shared" si="139"/>
        <v>198.68094404807593</v>
      </c>
      <c r="F271" s="330">
        <f t="shared" si="110"/>
        <v>198.68094404807593</v>
      </c>
      <c r="G271" s="330">
        <f t="shared" si="111"/>
        <v>69176.036055616394</v>
      </c>
      <c r="H271" s="315">
        <f t="shared" si="112"/>
        <v>0.02</v>
      </c>
      <c r="I271" s="330">
        <f t="shared" si="113"/>
        <v>32.581106465842097</v>
      </c>
      <c r="J271" s="330">
        <f t="shared" si="137"/>
        <v>859</v>
      </c>
      <c r="K271" s="337">
        <f t="shared" si="114"/>
        <v>-1</v>
      </c>
      <c r="L271" s="325">
        <f t="shared" si="115"/>
        <v>10.723632459245042</v>
      </c>
      <c r="M271" s="325">
        <f t="shared" si="116"/>
        <v>10.733632459245042</v>
      </c>
      <c r="N271" s="330">
        <f t="shared" si="117"/>
        <v>-0.14462734390430398</v>
      </c>
      <c r="O271" s="330">
        <f t="shared" si="138"/>
        <v>16.627664066013658</v>
      </c>
      <c r="P271" s="334">
        <f t="shared" si="140"/>
        <v>221.19836482305652</v>
      </c>
      <c r="Q271" s="330">
        <f t="shared" si="118"/>
        <v>68499.061477990123</v>
      </c>
      <c r="R271" s="279">
        <f>IF(H271&gt;0, rate1(1,$L$52,$L$51,$L$54,L271,$L$53,$L$50,P271),"")</f>
        <v>2534.5388133934794</v>
      </c>
      <c r="S271" s="325">
        <f t="shared" si="119"/>
        <v>1.6253782095019387</v>
      </c>
      <c r="T271" s="325">
        <f t="shared" si="120"/>
        <v>0.2312638043776542</v>
      </c>
      <c r="U271" s="330">
        <f t="shared" si="121"/>
        <v>10.743632459245042</v>
      </c>
      <c r="V271" s="338">
        <f t="shared" si="122"/>
        <v>10.743632459245042</v>
      </c>
      <c r="W271" s="330">
        <f t="shared" si="123"/>
        <v>6.9448559753197969E-3</v>
      </c>
      <c r="X271" s="330">
        <f t="shared" si="124"/>
        <v>68693.094670349863</v>
      </c>
      <c r="Y271" s="330">
        <f t="shared" si="141"/>
        <v>221.61071619712908</v>
      </c>
      <c r="Z271" s="110">
        <f>IF(H271&gt;0, rate1(1,$L$52,$L$51,$L$54,U271,$L$53,$L$50,Y271),"")</f>
        <v>2534.7253570548073</v>
      </c>
      <c r="AA271" s="338">
        <f t="shared" si="125"/>
        <v>1.629862362189116</v>
      </c>
      <c r="AB271" s="338">
        <f t="shared" si="126"/>
        <v>-1.1025989791138856E-2</v>
      </c>
      <c r="AC271" s="330">
        <f t="shared" si="127"/>
        <v>0.2312638043776542</v>
      </c>
      <c r="AD271" s="330">
        <f t="shared" si="128"/>
        <v>-8.6481324017916639E-2</v>
      </c>
      <c r="AE271" s="330">
        <f t="shared" si="129"/>
        <v>-9.2314080036310954E-3</v>
      </c>
      <c r="AF271" s="330">
        <f t="shared" si="130"/>
        <v>2209.8002231399878</v>
      </c>
      <c r="AG271" s="330">
        <f t="shared" si="131"/>
        <v>2169.2184674015894</v>
      </c>
      <c r="AH271" s="330">
        <f t="shared" si="132"/>
        <v>10.724539124090914</v>
      </c>
      <c r="AI271" s="330">
        <f t="shared" si="133"/>
        <v>91.244925173592605</v>
      </c>
      <c r="AJ271" s="330">
        <f t="shared" si="134"/>
        <v>10.334462524901555</v>
      </c>
      <c r="AK271" s="339">
        <f t="shared" si="135"/>
        <v>1751.0084805616409</v>
      </c>
      <c r="AL271" s="44">
        <f t="shared" si="136"/>
        <v>31.879912521281469</v>
      </c>
    </row>
    <row r="272" spans="1:38" ht="15" x14ac:dyDescent="0.15">
      <c r="A272" s="118"/>
      <c r="B272" s="330">
        <f t="shared" si="107"/>
        <v>2209.8002231399878</v>
      </c>
      <c r="C272" s="330">
        <f t="shared" si="108"/>
        <v>2169.2184674015894</v>
      </c>
      <c r="D272" s="330">
        <f t="shared" si="109"/>
        <v>10.724539124090914</v>
      </c>
      <c r="E272" s="330">
        <f t="shared" si="139"/>
        <v>198.68094404807593</v>
      </c>
      <c r="F272" s="330">
        <f t="shared" si="110"/>
        <v>198.68094404807593</v>
      </c>
      <c r="G272" s="330">
        <f t="shared" si="111"/>
        <v>68807.190970417636</v>
      </c>
      <c r="H272" s="315">
        <f t="shared" si="112"/>
        <v>0.02</v>
      </c>
      <c r="I272" s="330">
        <f t="shared" si="113"/>
        <v>32.465404590718755</v>
      </c>
      <c r="J272" s="330">
        <f t="shared" si="137"/>
        <v>859</v>
      </c>
      <c r="K272" s="337">
        <f t="shared" si="114"/>
        <v>-1</v>
      </c>
      <c r="L272" s="325">
        <f t="shared" si="115"/>
        <v>10.704539124090914</v>
      </c>
      <c r="M272" s="325">
        <f t="shared" si="116"/>
        <v>10.714539124090914</v>
      </c>
      <c r="N272" s="330">
        <f t="shared" si="117"/>
        <v>-0.14438251041515571</v>
      </c>
      <c r="O272" s="330">
        <f t="shared" si="138"/>
        <v>16.391655679234251</v>
      </c>
      <c r="P272" s="334">
        <f t="shared" si="140"/>
        <v>220.67338158074142</v>
      </c>
      <c r="Q272" s="330">
        <f t="shared" si="118"/>
        <v>68129.59034638459</v>
      </c>
      <c r="R272" s="279">
        <f>IF(H272&gt;0, rate1(1,$L$52,$L$51,$L$54,L272,$L$53,$L$50,P272),"")</f>
        <v>2534.3002738373648</v>
      </c>
      <c r="S272" s="325">
        <f t="shared" si="119"/>
        <v>1.6400416761546839</v>
      </c>
      <c r="T272" s="325">
        <f t="shared" si="120"/>
        <v>0.22558298278729846</v>
      </c>
      <c r="U272" s="330">
        <f t="shared" si="121"/>
        <v>10.724539124090914</v>
      </c>
      <c r="V272" s="338">
        <f t="shared" si="122"/>
        <v>10.724539124090914</v>
      </c>
      <c r="W272" s="330">
        <f t="shared" si="123"/>
        <v>6.920193434751809E-3</v>
      </c>
      <c r="X272" s="330">
        <f t="shared" si="124"/>
        <v>68322.934168473614</v>
      </c>
      <c r="Y272" s="330">
        <f t="shared" si="141"/>
        <v>221.08548770588524</v>
      </c>
      <c r="Z272" s="110">
        <f>IF(H272&gt;0, rate1(1,$L$52,$L$51,$L$54,U272,$L$53,$L$50,Y272),"")</f>
        <v>2534.4876235669608</v>
      </c>
      <c r="AA272" s="338">
        <f t="shared" si="125"/>
        <v>1.6445743467431462</v>
      </c>
      <c r="AB272" s="338">
        <f t="shared" si="126"/>
        <v>-1.0736067095623043E-2</v>
      </c>
      <c r="AC272" s="330">
        <f t="shared" si="127"/>
        <v>0.22558298278729846</v>
      </c>
      <c r="AD272" s="330">
        <f t="shared" si="128"/>
        <v>-8.8659169911136176E-2</v>
      </c>
      <c r="AE272" s="330">
        <f t="shared" si="129"/>
        <v>-9.534250669615359E-3</v>
      </c>
      <c r="AF272" s="330">
        <f t="shared" si="130"/>
        <v>2209.4302576467853</v>
      </c>
      <c r="AG272" s="330">
        <f t="shared" si="131"/>
        <v>2168.9928844188021</v>
      </c>
      <c r="AH272" s="330">
        <f t="shared" si="132"/>
        <v>10.705444144432898</v>
      </c>
      <c r="AI272" s="330">
        <f t="shared" si="133"/>
        <v>89.011939554316172</v>
      </c>
      <c r="AJ272" s="330">
        <f t="shared" si="134"/>
        <v>10.359188063666643</v>
      </c>
      <c r="AK272" s="339">
        <f t="shared" si="135"/>
        <v>1757.3204427953415</v>
      </c>
      <c r="AL272" s="44">
        <f t="shared" si="136"/>
        <v>31.958291912005585</v>
      </c>
    </row>
    <row r="273" spans="1:38" ht="15" x14ac:dyDescent="0.15">
      <c r="A273" s="118"/>
      <c r="B273" s="330">
        <f t="shared" ref="B273:B292" si="142">IF(H273&gt;0, AF272,"")</f>
        <v>2209.4302576467853</v>
      </c>
      <c r="C273" s="330">
        <f t="shared" ref="C273:C292" si="143">IF(H273&gt;0, AG272,"")</f>
        <v>2168.9928844188021</v>
      </c>
      <c r="D273" s="330">
        <f t="shared" ref="D273:D292" si="144">IF(H273&gt;0, AH272,"")</f>
        <v>10.705444144432898</v>
      </c>
      <c r="E273" s="330">
        <f t="shared" si="139"/>
        <v>198.68094404807593</v>
      </c>
      <c r="F273" s="330">
        <f t="shared" ref="F273:F292" si="145">IF(H273&gt;0, (E273+E272)/2,"")</f>
        <v>198.68094404807593</v>
      </c>
      <c r="G273" s="330">
        <f t="shared" ref="G273:G292" si="146">IF(H273&gt;0, F273*$S$53*$C$55*(B273-C273+N273)^1.5,"")</f>
        <v>68439.627736852155</v>
      </c>
      <c r="H273" s="315">
        <f t="shared" ref="H273:H292" si="147">dv(S272)</f>
        <v>0.02</v>
      </c>
      <c r="I273" s="330">
        <f t="shared" ref="I273:I292" si="148">IF(H273&gt;0, (B273-C273)*B$19,"")</f>
        <v>32.349898582386594</v>
      </c>
      <c r="J273" s="330">
        <f t="shared" si="137"/>
        <v>859</v>
      </c>
      <c r="K273" s="337">
        <f t="shared" ref="K273:K292" si="149">IF(H273&gt;0, IF((1-S272-0.015)&gt;0,1,-1),"")</f>
        <v>-1</v>
      </c>
      <c r="L273" s="325">
        <f t="shared" ref="L273:L292" si="150">IF(H273&gt;0, D273+K273*H273,"")</f>
        <v>10.685444144432898</v>
      </c>
      <c r="M273" s="325">
        <f t="shared" ref="M273:M292" si="151">IF(H273&gt;0, (D273+L273)/2,"")</f>
        <v>10.695444144432898</v>
      </c>
      <c r="N273" s="330">
        <f t="shared" ref="N273:N292" si="152">IF(H273&gt;0, 2*($P$53*M273/$S$52/$S$51)^2-(B273-C273)*2,"")</f>
        <v>-0.14413761196416885</v>
      </c>
      <c r="O273" s="330">
        <f t="shared" si="138"/>
        <v>16.159461846379475</v>
      </c>
      <c r="P273" s="334">
        <f t="shared" si="140"/>
        <v>220.14866567945427</v>
      </c>
      <c r="Q273" s="330">
        <f t="shared" ref="Q273:Q292" si="153">IF(H273&gt;0, M273/$S$54*(B273-C273+N273/2)*E273-J273,"")</f>
        <v>67761.402015272441</v>
      </c>
      <c r="R273" s="279">
        <f>IF(H273&gt;0, rate1(1,$L$52,$L$51,$L$54,L273,$L$53,$L$50,P273),"")</f>
        <v>2534.0606810302006</v>
      </c>
      <c r="S273" s="325">
        <f t="shared" ref="S273:S292" si="154">IF(H273&gt;0, Q273/O273/R273,"")</f>
        <v>1.6547732025864645</v>
      </c>
      <c r="T273" s="325">
        <f t="shared" ref="T273:T292" si="155">IF(H273&gt;0, N273/(1-S273),"")</f>
        <v>0.22013364535201041</v>
      </c>
      <c r="U273" s="330">
        <f t="shared" ref="U273:U292" si="156">L273-K273*H273</f>
        <v>10.705444144432898</v>
      </c>
      <c r="V273" s="338">
        <f t="shared" ref="V273:V292" si="157">IF(H273&gt;0, (D273+U273)/2,"")</f>
        <v>10.705444144432898</v>
      </c>
      <c r="W273" s="330">
        <f t="shared" ref="W273:W292" si="158">IF(H273&gt;0, 2*($P$53*V273/$S$52/$S$51)^2-(B273-C273)*2,"")</f>
        <v>6.8955726443817866E-3</v>
      </c>
      <c r="X273" s="330">
        <f t="shared" ref="X273:X292" si="159">IF(H273&gt;0, V273/$S$54*(B273-C273+W273/2)*F273-J273,"")</f>
        <v>67954.05763466793</v>
      </c>
      <c r="Y273" s="330">
        <f t="shared" si="141"/>
        <v>220.56052624313637</v>
      </c>
      <c r="Z273" s="110">
        <f>IF(H273&gt;0, rate1(1,$L$52,$L$51,$L$54,U273,$L$53,$L$50,Y273),"")</f>
        <v>2534.2488419008341</v>
      </c>
      <c r="AA273" s="338">
        <f t="shared" ref="AA273:AA292" si="160">IF(H273&gt;0, X273/O273/Z273,"")</f>
        <v>1.6593547542850087</v>
      </c>
      <c r="AB273" s="338">
        <f t="shared" ref="AB273:AB292" si="161">IF(H273&gt;0, W273/(1-AA273),"")</f>
        <v>-1.0458061611854471E-2</v>
      </c>
      <c r="AC273" s="330">
        <f t="shared" ref="AC273:AC292" si="162">IF(H273&gt;0, delta_z(N273,S273,H273,AE272,AB273),"")</f>
        <v>0.22013364535201041</v>
      </c>
      <c r="AD273" s="330">
        <f t="shared" ref="AD273:AD292" si="163">IF(H273&gt;0, H273/AC273*K273,"")</f>
        <v>-9.085389908488764E-2</v>
      </c>
      <c r="AE273" s="330">
        <f t="shared" ref="AE273:AE292" si="164">IF(H273&gt;0, (AD273-AD272)/(AC273+AC272)*2,"")</f>
        <v>-9.8480919723080221E-3</v>
      </c>
      <c r="AF273" s="330">
        <f t="shared" ref="AF273:AF292" si="165">IF(H273&gt;0, B273-(AC273-N273),"")</f>
        <v>2209.0659863894693</v>
      </c>
      <c r="AG273" s="330">
        <f t="shared" ref="AG273:AG292" si="166">IF(H273&gt;0, C273-AC273,"")</f>
        <v>2168.7727507734498</v>
      </c>
      <c r="AH273" s="330">
        <f t="shared" ref="AH273:AH292" si="167">IF(H273&gt;0, $S$54*$S$53*$C$55*SQRT(AF273-AG273),"")</f>
        <v>10.686347520070003</v>
      </c>
      <c r="AI273" s="330">
        <f t="shared" ref="AI273:AI292" si="168">IF(H273&gt;0, AC273/R273*1000000,"")</f>
        <v>86.869918703966064</v>
      </c>
      <c r="AJ273" s="330">
        <f t="shared" ref="AJ273:AJ292" si="169">IF(H273&gt;0, AJ272+AI273/3600,"")</f>
        <v>10.383318596639967</v>
      </c>
      <c r="AK273" s="339">
        <f t="shared" ref="AK273:AK292" si="170">IF(H273&gt;0, AK272+AI272*G272/1000000,"")</f>
        <v>1763.4451043189026</v>
      </c>
      <c r="AL273" s="44">
        <f t="shared" ref="AL273:AL292" si="171">IF(H273&gt;0, AL272+AI272*J272/1000000,"")</f>
        <v>32.034753168082744</v>
      </c>
    </row>
    <row r="274" spans="1:38" ht="15" x14ac:dyDescent="0.15">
      <c r="A274" s="118"/>
      <c r="B274" s="330">
        <f t="shared" si="142"/>
        <v>2209.0659863894693</v>
      </c>
      <c r="C274" s="330">
        <f t="shared" si="143"/>
        <v>2168.7727507734498</v>
      </c>
      <c r="D274" s="330">
        <f t="shared" si="144"/>
        <v>10.686347520070003</v>
      </c>
      <c r="E274" s="330">
        <f t="shared" si="139"/>
        <v>198.68094404807593</v>
      </c>
      <c r="F274" s="330">
        <f t="shared" si="145"/>
        <v>198.68094404807593</v>
      </c>
      <c r="G274" s="330">
        <f t="shared" si="146"/>
        <v>68073.344346815822</v>
      </c>
      <c r="H274" s="315">
        <f t="shared" si="147"/>
        <v>0.02</v>
      </c>
      <c r="I274" s="330">
        <f t="shared" si="148"/>
        <v>32.234588492815604</v>
      </c>
      <c r="J274" s="330">
        <f t="shared" si="137"/>
        <v>859</v>
      </c>
      <c r="K274" s="337">
        <f t="shared" si="149"/>
        <v>-1</v>
      </c>
      <c r="L274" s="325">
        <f t="shared" si="150"/>
        <v>10.666347520070003</v>
      </c>
      <c r="M274" s="325">
        <f t="shared" si="151"/>
        <v>10.676347520070003</v>
      </c>
      <c r="N274" s="330">
        <f t="shared" si="152"/>
        <v>-0.14389264853744521</v>
      </c>
      <c r="O274" s="330">
        <f t="shared" si="138"/>
        <v>15.930928383212448</v>
      </c>
      <c r="P274" s="334">
        <f t="shared" si="140"/>
        <v>219.6242175662052</v>
      </c>
      <c r="Q274" s="330">
        <f t="shared" si="153"/>
        <v>67394.494477201864</v>
      </c>
      <c r="R274" s="279">
        <f>IF(H274&gt;0, rate1(1,$L$52,$L$51,$L$54,L274,$L$53,$L$50,P274),"")</f>
        <v>2533.8200282802809</v>
      </c>
      <c r="S274" s="325">
        <f t="shared" si="154"/>
        <v>1.6695812934774434</v>
      </c>
      <c r="T274" s="325">
        <f t="shared" si="155"/>
        <v>0.21489944527892132</v>
      </c>
      <c r="U274" s="330">
        <f t="shared" si="156"/>
        <v>10.686347520070003</v>
      </c>
      <c r="V274" s="338">
        <f t="shared" si="157"/>
        <v>10.686347520070003</v>
      </c>
      <c r="W274" s="330">
        <f t="shared" si="158"/>
        <v>6.8709936152657747E-3</v>
      </c>
      <c r="X274" s="330">
        <f t="shared" si="159"/>
        <v>67586.463061790782</v>
      </c>
      <c r="Y274" s="330">
        <f t="shared" si="141"/>
        <v>220.03583225494691</v>
      </c>
      <c r="Z274" s="110">
        <f>IF(H274&gt;0, rate1(1,$L$52,$L$51,$L$54,U274,$L$53,$L$50,Y274),"")</f>
        <v>2534.0090054065945</v>
      </c>
      <c r="AA274" s="338">
        <f t="shared" si="160"/>
        <v>1.6742121150891267</v>
      </c>
      <c r="AB274" s="338">
        <f t="shared" si="161"/>
        <v>-1.019114528127023E-2</v>
      </c>
      <c r="AC274" s="330">
        <f t="shared" si="162"/>
        <v>0.21489944527892132</v>
      </c>
      <c r="AD274" s="330">
        <f t="shared" si="163"/>
        <v>-9.3066782811103532E-2</v>
      </c>
      <c r="AE274" s="330">
        <f t="shared" si="164"/>
        <v>-1.017340415648166E-2</v>
      </c>
      <c r="AF274" s="330">
        <f t="shared" si="165"/>
        <v>2208.7071942956532</v>
      </c>
      <c r="AG274" s="330">
        <f t="shared" si="166"/>
        <v>2168.5578513281707</v>
      </c>
      <c r="AH274" s="330">
        <f t="shared" si="167"/>
        <v>10.667249250800731</v>
      </c>
      <c r="AI274" s="330">
        <f t="shared" si="168"/>
        <v>84.812434537734276</v>
      </c>
      <c r="AJ274" s="330">
        <f t="shared" si="169"/>
        <v>10.406877606233781</v>
      </c>
      <c r="AK274" s="339">
        <f t="shared" si="170"/>
        <v>1769.3904492165327</v>
      </c>
      <c r="AL274" s="44">
        <f t="shared" si="171"/>
        <v>32.109374428249453</v>
      </c>
    </row>
    <row r="275" spans="1:38" ht="15" x14ac:dyDescent="0.15">
      <c r="A275" s="118"/>
      <c r="B275" s="330">
        <f t="shared" si="142"/>
        <v>2208.7071942956532</v>
      </c>
      <c r="C275" s="330">
        <f t="shared" si="143"/>
        <v>2168.5578513281707</v>
      </c>
      <c r="D275" s="330">
        <f t="shared" si="144"/>
        <v>10.667249250800731</v>
      </c>
      <c r="E275" s="330">
        <f t="shared" si="139"/>
        <v>198.68094404807593</v>
      </c>
      <c r="F275" s="330">
        <f t="shared" si="145"/>
        <v>198.68094404807593</v>
      </c>
      <c r="G275" s="330">
        <f t="shared" si="146"/>
        <v>67708.338791068105</v>
      </c>
      <c r="H275" s="315">
        <f t="shared" si="147"/>
        <v>0.02</v>
      </c>
      <c r="I275" s="330">
        <f t="shared" si="148"/>
        <v>32.119474373985945</v>
      </c>
      <c r="J275" s="330">
        <f t="shared" si="137"/>
        <v>859</v>
      </c>
      <c r="K275" s="337">
        <f t="shared" si="149"/>
        <v>-1</v>
      </c>
      <c r="L275" s="325">
        <f t="shared" si="150"/>
        <v>10.647249250800732</v>
      </c>
      <c r="M275" s="325">
        <f t="shared" si="151"/>
        <v>10.657249250800731</v>
      </c>
      <c r="N275" s="330">
        <f t="shared" si="152"/>
        <v>-0.14364762012118604</v>
      </c>
      <c r="O275" s="330">
        <f t="shared" si="138"/>
        <v>15.705912338483465</v>
      </c>
      <c r="P275" s="334">
        <f t="shared" si="140"/>
        <v>219.10003768931108</v>
      </c>
      <c r="Q275" s="330">
        <f t="shared" si="153"/>
        <v>67028.865723584779</v>
      </c>
      <c r="R275" s="279">
        <f>IF(H275&gt;0, rate1(1,$L$52,$L$51,$L$54,L275,$L$53,$L$50,P275),"")</f>
        <v>2533.5783088403273</v>
      </c>
      <c r="S275" s="325">
        <f t="shared" si="154"/>
        <v>1.6844742207767831</v>
      </c>
      <c r="T275" s="325">
        <f t="shared" si="155"/>
        <v>0.20986563958269452</v>
      </c>
      <c r="U275" s="330">
        <f t="shared" si="156"/>
        <v>10.667249250800731</v>
      </c>
      <c r="V275" s="338">
        <f t="shared" si="157"/>
        <v>10.667249250800731</v>
      </c>
      <c r="W275" s="330">
        <f t="shared" si="158"/>
        <v>6.8464563584882399E-3</v>
      </c>
      <c r="X275" s="330">
        <f t="shared" si="159"/>
        <v>67220.148441564015</v>
      </c>
      <c r="Y275" s="330">
        <f t="shared" si="141"/>
        <v>219.5114061886834</v>
      </c>
      <c r="Z275" s="110">
        <f>IF(H275&gt;0, rate1(1,$L$52,$L$51,$L$54,U275,$L$53,$L$50,Y275),"")</f>
        <v>2533.7681073792655</v>
      </c>
      <c r="AA275" s="338">
        <f t="shared" si="160"/>
        <v>1.6891547262369053</v>
      </c>
      <c r="AB275" s="338">
        <f t="shared" si="161"/>
        <v>-9.9345707108082527E-3</v>
      </c>
      <c r="AC275" s="330">
        <f t="shared" si="162"/>
        <v>0.20986563958269452</v>
      </c>
      <c r="AD275" s="330">
        <f t="shared" si="163"/>
        <v>-9.5299068679221735E-2</v>
      </c>
      <c r="AE275" s="330">
        <f t="shared" si="164"/>
        <v>-1.0510684364961206E-2</v>
      </c>
      <c r="AF275" s="330">
        <f t="shared" si="165"/>
        <v>2208.3536810359492</v>
      </c>
      <c r="AG275" s="330">
        <f t="shared" si="166"/>
        <v>2168.3479856885879</v>
      </c>
      <c r="AH275" s="330">
        <f t="shared" si="167"/>
        <v>10.648149336423254</v>
      </c>
      <c r="AI275" s="330">
        <f t="shared" si="168"/>
        <v>82.833689746402399</v>
      </c>
      <c r="AJ275" s="330">
        <f t="shared" si="169"/>
        <v>10.429886964496671</v>
      </c>
      <c r="AK275" s="339">
        <f t="shared" si="170"/>
        <v>1775.1639152777116</v>
      </c>
      <c r="AL275" s="44">
        <f t="shared" si="171"/>
        <v>32.182228309517363</v>
      </c>
    </row>
    <row r="276" spans="1:38" ht="15" x14ac:dyDescent="0.15">
      <c r="A276" s="118"/>
      <c r="B276" s="330">
        <f t="shared" si="142"/>
        <v>2208.3536810359492</v>
      </c>
      <c r="C276" s="330">
        <f t="shared" si="143"/>
        <v>2168.3479856885879</v>
      </c>
      <c r="D276" s="330">
        <f t="shared" si="144"/>
        <v>10.648149336423254</v>
      </c>
      <c r="E276" s="330">
        <f t="shared" si="139"/>
        <v>198.68094404807593</v>
      </c>
      <c r="F276" s="330">
        <f t="shared" si="145"/>
        <v>198.68094404807593</v>
      </c>
      <c r="G276" s="330">
        <f t="shared" si="146"/>
        <v>67344.60905923559</v>
      </c>
      <c r="H276" s="315">
        <f t="shared" si="147"/>
        <v>0.02</v>
      </c>
      <c r="I276" s="330">
        <f t="shared" si="148"/>
        <v>32.004556277889058</v>
      </c>
      <c r="J276" s="330">
        <f t="shared" si="137"/>
        <v>859</v>
      </c>
      <c r="K276" s="337">
        <f t="shared" si="149"/>
        <v>-1</v>
      </c>
      <c r="L276" s="325">
        <f t="shared" si="150"/>
        <v>10.628149336423254</v>
      </c>
      <c r="M276" s="325">
        <f t="shared" si="151"/>
        <v>10.638149336423254</v>
      </c>
      <c r="N276" s="330">
        <f t="shared" si="152"/>
        <v>-0.14340252670130837</v>
      </c>
      <c r="O276" s="330">
        <f t="shared" si="138"/>
        <v>15.484280858620316</v>
      </c>
      <c r="P276" s="334">
        <f t="shared" si="140"/>
        <v>218.57612649840681</v>
      </c>
      <c r="Q276" s="330">
        <f t="shared" si="153"/>
        <v>66664.513744700162</v>
      </c>
      <c r="R276" s="279">
        <f>IF(H276&gt;0, rate1(1,$L$52,$L$51,$L$54,L276,$L$53,$L$50,P276),"")</f>
        <v>2533.3355159069197</v>
      </c>
      <c r="S276" s="325">
        <f t="shared" si="154"/>
        <v>1.6994600656577721</v>
      </c>
      <c r="T276" s="325">
        <f t="shared" si="155"/>
        <v>0.20501889063023587</v>
      </c>
      <c r="U276" s="330">
        <f t="shared" si="156"/>
        <v>10.648149336423254</v>
      </c>
      <c r="V276" s="338">
        <f t="shared" si="157"/>
        <v>10.648149336423254</v>
      </c>
      <c r="W276" s="330">
        <f t="shared" si="158"/>
        <v>6.8219608850910163E-3</v>
      </c>
      <c r="X276" s="330">
        <f t="shared" si="159"/>
        <v>66855.111764576402</v>
      </c>
      <c r="Y276" s="330">
        <f t="shared" si="141"/>
        <v>218.98724849302579</v>
      </c>
      <c r="Z276" s="110">
        <f>IF(H276&gt;0, rate1(1,$L$52,$L$51,$L$54,U276,$L$53,$L$50,Y276),"")</f>
        <v>2533.5261410581652</v>
      </c>
      <c r="AA276" s="338">
        <f t="shared" si="160"/>
        <v>1.7041906936845805</v>
      </c>
      <c r="AB276" s="338">
        <f t="shared" si="161"/>
        <v>-9.6876612347658961E-3</v>
      </c>
      <c r="AC276" s="330">
        <f t="shared" si="162"/>
        <v>0.20501889063023587</v>
      </c>
      <c r="AD276" s="330">
        <f t="shared" si="163"/>
        <v>-9.7551986251214404E-2</v>
      </c>
      <c r="AE276" s="330">
        <f t="shared" si="164"/>
        <v>-1.0860455900037575E-2</v>
      </c>
      <c r="AF276" s="330">
        <f t="shared" si="165"/>
        <v>2208.0052596186179</v>
      </c>
      <c r="AG276" s="330">
        <f t="shared" si="166"/>
        <v>2168.1429667979578</v>
      </c>
      <c r="AH276" s="330">
        <f t="shared" si="167"/>
        <v>10.629047776735469</v>
      </c>
      <c r="AI276" s="330">
        <f t="shared" si="168"/>
        <v>80.928439736037205</v>
      </c>
      <c r="AJ276" s="330">
        <f t="shared" si="169"/>
        <v>10.45236708664557</v>
      </c>
      <c r="AK276" s="339">
        <f t="shared" si="170"/>
        <v>1780.7724468063752</v>
      </c>
      <c r="AL276" s="44">
        <f t="shared" si="171"/>
        <v>32.253382449009521</v>
      </c>
    </row>
    <row r="277" spans="1:38" ht="15" x14ac:dyDescent="0.15">
      <c r="A277" s="118"/>
      <c r="B277" s="330">
        <f t="shared" si="142"/>
        <v>2208.0052596186179</v>
      </c>
      <c r="C277" s="330">
        <f t="shared" si="143"/>
        <v>2168.1429667979578</v>
      </c>
      <c r="D277" s="330">
        <f t="shared" si="144"/>
        <v>10.629047776735469</v>
      </c>
      <c r="E277" s="330">
        <f t="shared" si="139"/>
        <v>198.68094404807593</v>
      </c>
      <c r="F277" s="330">
        <f t="shared" si="145"/>
        <v>198.68094404807593</v>
      </c>
      <c r="G277" s="330">
        <f t="shared" si="146"/>
        <v>66982.153139811649</v>
      </c>
      <c r="H277" s="315">
        <f t="shared" si="147"/>
        <v>0.02</v>
      </c>
      <c r="I277" s="330">
        <f t="shared" si="148"/>
        <v>31.889834256528047</v>
      </c>
      <c r="J277" s="330">
        <f t="shared" si="137"/>
        <v>859</v>
      </c>
      <c r="K277" s="337">
        <f t="shared" si="149"/>
        <v>-1</v>
      </c>
      <c r="L277" s="325">
        <f t="shared" si="150"/>
        <v>10.609047776735469</v>
      </c>
      <c r="M277" s="325">
        <f t="shared" si="151"/>
        <v>10.619047776735469</v>
      </c>
      <c r="N277" s="330">
        <f t="shared" si="152"/>
        <v>-0.14315736826392822</v>
      </c>
      <c r="O277" s="330">
        <f t="shared" si="138"/>
        <v>15.265910197031623</v>
      </c>
      <c r="P277" s="334">
        <f t="shared" si="140"/>
        <v>218.05248444445274</v>
      </c>
      <c r="Q277" s="330">
        <f t="shared" si="153"/>
        <v>66301.436529694416</v>
      </c>
      <c r="R277" s="279">
        <f>IF(H277&gt;0, rate1(1,$L$52,$L$51,$L$54,L277,$L$53,$L$50,P277),"")</f>
        <v>2533.0916426199233</v>
      </c>
      <c r="S277" s="325">
        <f t="shared" si="154"/>
        <v>1.7145467559016827</v>
      </c>
      <c r="T277" s="325">
        <f t="shared" si="155"/>
        <v>0.20034709706753717</v>
      </c>
      <c r="U277" s="330">
        <f t="shared" si="156"/>
        <v>10.629047776735469</v>
      </c>
      <c r="V277" s="338">
        <f t="shared" si="157"/>
        <v>10.629047776735469</v>
      </c>
      <c r="W277" s="330">
        <f t="shared" si="158"/>
        <v>6.7975072062012032E-3</v>
      </c>
      <c r="X277" s="330">
        <f t="shared" si="159"/>
        <v>66491.351020284419</v>
      </c>
      <c r="Y277" s="330">
        <f t="shared" si="141"/>
        <v>218.46335961797476</v>
      </c>
      <c r="Z277" s="110">
        <f>IF(H277&gt;0, rate1(1,$L$52,$L$51,$L$54,U277,$L$53,$L$50,Y277),"")</f>
        <v>2533.2830996263306</v>
      </c>
      <c r="AA277" s="338">
        <f t="shared" si="160"/>
        <v>1.719327969748297</v>
      </c>
      <c r="AB277" s="338">
        <f t="shared" si="161"/>
        <v>-9.4498024434942329E-3</v>
      </c>
      <c r="AC277" s="330">
        <f t="shared" si="162"/>
        <v>0.20034709706753717</v>
      </c>
      <c r="AD277" s="330">
        <f t="shared" si="163"/>
        <v>-9.9826752135360283E-2</v>
      </c>
      <c r="AE277" s="330">
        <f t="shared" si="164"/>
        <v>-1.1223269604167516E-2</v>
      </c>
      <c r="AF277" s="330">
        <f t="shared" si="165"/>
        <v>2207.6617551532863</v>
      </c>
      <c r="AG277" s="330">
        <f t="shared" si="166"/>
        <v>2167.9426197008902</v>
      </c>
      <c r="AH277" s="330">
        <f t="shared" si="167"/>
        <v>10.60994457153487</v>
      </c>
      <c r="AI277" s="330">
        <f t="shared" si="168"/>
        <v>79.091926125626614</v>
      </c>
      <c r="AJ277" s="330">
        <f t="shared" si="169"/>
        <v>10.47433706612491</v>
      </c>
      <c r="AK277" s="339">
        <f t="shared" si="170"/>
        <v>1786.2225409421726</v>
      </c>
      <c r="AL277" s="44">
        <f t="shared" si="171"/>
        <v>32.322899978742775</v>
      </c>
    </row>
    <row r="278" spans="1:38" ht="15" x14ac:dyDescent="0.15">
      <c r="A278" s="118"/>
      <c r="B278" s="330">
        <f t="shared" si="142"/>
        <v>2207.6617551532863</v>
      </c>
      <c r="C278" s="330">
        <f t="shared" si="143"/>
        <v>2167.9426197008902</v>
      </c>
      <c r="D278" s="330">
        <f t="shared" si="144"/>
        <v>10.60994457153487</v>
      </c>
      <c r="E278" s="330">
        <f t="shared" si="139"/>
        <v>198.68094404807593</v>
      </c>
      <c r="F278" s="330">
        <f t="shared" si="145"/>
        <v>198.68094404807593</v>
      </c>
      <c r="G278" s="330">
        <f t="shared" si="146"/>
        <v>66620.96902015424</v>
      </c>
      <c r="H278" s="315">
        <f t="shared" si="147"/>
        <v>0.02</v>
      </c>
      <c r="I278" s="330">
        <f t="shared" si="148"/>
        <v>31.775308361916906</v>
      </c>
      <c r="J278" s="330">
        <f t="shared" si="137"/>
        <v>859</v>
      </c>
      <c r="K278" s="337">
        <f t="shared" si="149"/>
        <v>-1</v>
      </c>
      <c r="L278" s="325">
        <f t="shared" si="150"/>
        <v>10.58994457153487</v>
      </c>
      <c r="M278" s="325">
        <f t="shared" si="151"/>
        <v>10.59994457153487</v>
      </c>
      <c r="N278" s="330">
        <f t="shared" si="152"/>
        <v>-0.14291214479517578</v>
      </c>
      <c r="O278" s="330">
        <f t="shared" si="138"/>
        <v>15.050684845999443</v>
      </c>
      <c r="P278" s="334">
        <f t="shared" si="140"/>
        <v>217.52911197973833</v>
      </c>
      <c r="Q278" s="330">
        <f t="shared" si="153"/>
        <v>65939.632066578677</v>
      </c>
      <c r="R278" s="279">
        <f>IF(H278&gt;0, rate1(1,$L$52,$L$51,$L$54,L278,$L$53,$L$50,P278),"")</f>
        <v>2532.8466820618974</v>
      </c>
      <c r="S278" s="325">
        <f t="shared" si="154"/>
        <v>1.729742099468021</v>
      </c>
      <c r="T278" s="325">
        <f t="shared" si="155"/>
        <v>0.19583924909821995</v>
      </c>
      <c r="U278" s="330">
        <f t="shared" si="156"/>
        <v>10.60994457153487</v>
      </c>
      <c r="V278" s="338">
        <f t="shared" si="157"/>
        <v>10.60994457153487</v>
      </c>
      <c r="W278" s="330">
        <f t="shared" si="158"/>
        <v>6.7730953328606347E-3</v>
      </c>
      <c r="X278" s="330">
        <f t="shared" si="159"/>
        <v>66128.864197009243</v>
      </c>
      <c r="Y278" s="330">
        <f t="shared" si="141"/>
        <v>217.93974001485543</v>
      </c>
      <c r="Z278" s="110">
        <f>IF(H278&gt;0, rate1(1,$L$52,$L$51,$L$54,U278,$L$53,$L$50,Y278),"")</f>
        <v>2533.0389762099412</v>
      </c>
      <c r="AA278" s="338">
        <f t="shared" si="160"/>
        <v>1.7345743867659842</v>
      </c>
      <c r="AB278" s="338">
        <f t="shared" si="161"/>
        <v>-9.2204349278766275E-3</v>
      </c>
      <c r="AC278" s="330">
        <f t="shared" si="162"/>
        <v>0.19583924909821995</v>
      </c>
      <c r="AD278" s="330">
        <f t="shared" si="163"/>
        <v>-0.10212457457886458</v>
      </c>
      <c r="AE278" s="330">
        <f t="shared" si="164"/>
        <v>-1.1599705369669287E-2</v>
      </c>
      <c r="AF278" s="330">
        <f t="shared" si="165"/>
        <v>2207.323003759393</v>
      </c>
      <c r="AG278" s="330">
        <f t="shared" si="166"/>
        <v>2167.7467804517919</v>
      </c>
      <c r="AH278" s="330">
        <f t="shared" si="167"/>
        <v>10.59083972061862</v>
      </c>
      <c r="AI278" s="330">
        <f t="shared" si="168"/>
        <v>77.319819823754358</v>
      </c>
      <c r="AJ278" s="330">
        <f t="shared" si="169"/>
        <v>10.495814793853731</v>
      </c>
      <c r="AK278" s="339">
        <f t="shared" si="170"/>
        <v>1791.520288450042</v>
      </c>
      <c r="AL278" s="44">
        <f t="shared" si="171"/>
        <v>32.390839943284689</v>
      </c>
    </row>
    <row r="279" spans="1:38" ht="15" x14ac:dyDescent="0.15">
      <c r="A279" s="118"/>
      <c r="B279" s="330">
        <f t="shared" si="142"/>
        <v>2207.323003759393</v>
      </c>
      <c r="C279" s="330">
        <f t="shared" si="143"/>
        <v>2167.7467804517919</v>
      </c>
      <c r="D279" s="330">
        <f t="shared" si="144"/>
        <v>10.59083972061862</v>
      </c>
      <c r="E279" s="330">
        <f t="shared" si="139"/>
        <v>198.68094404807593</v>
      </c>
      <c r="F279" s="330">
        <f t="shared" si="145"/>
        <v>198.68094404807593</v>
      </c>
      <c r="G279" s="330">
        <f t="shared" si="146"/>
        <v>66261.054686486939</v>
      </c>
      <c r="H279" s="315">
        <f t="shared" si="147"/>
        <v>0.02</v>
      </c>
      <c r="I279" s="330">
        <f t="shared" si="148"/>
        <v>31.660978646080913</v>
      </c>
      <c r="J279" s="330">
        <f t="shared" si="137"/>
        <v>859</v>
      </c>
      <c r="K279" s="337">
        <f t="shared" si="149"/>
        <v>-1</v>
      </c>
      <c r="L279" s="325">
        <f t="shared" si="150"/>
        <v>10.57083972061862</v>
      </c>
      <c r="M279" s="325">
        <f t="shared" si="151"/>
        <v>10.58083972061862</v>
      </c>
      <c r="N279" s="330">
        <f t="shared" si="152"/>
        <v>-0.14266685628096809</v>
      </c>
      <c r="O279" s="330">
        <f t="shared" si="138"/>
        <v>14.838496773009101</v>
      </c>
      <c r="P279" s="334">
        <f t="shared" si="140"/>
        <v>217.00600955789017</v>
      </c>
      <c r="Q279" s="330">
        <f t="shared" si="153"/>
        <v>65579.098342229816</v>
      </c>
      <c r="R279" s="279">
        <f>IF(H279&gt;0, rate1(1,$L$52,$L$51,$L$54,L279,$L$53,$L$50,P279),"")</f>
        <v>2532.6006272575091</v>
      </c>
      <c r="S279" s="325">
        <f t="shared" si="154"/>
        <v>1.7450538148776631</v>
      </c>
      <c r="T279" s="325">
        <f t="shared" si="155"/>
        <v>0.19148530405739056</v>
      </c>
      <c r="U279" s="330">
        <f t="shared" si="156"/>
        <v>10.59083972061862</v>
      </c>
      <c r="V279" s="338">
        <f t="shared" si="157"/>
        <v>10.59083972061862</v>
      </c>
      <c r="W279" s="330">
        <f t="shared" si="158"/>
        <v>6.7487252762532535E-3</v>
      </c>
      <c r="X279" s="330">
        <f t="shared" si="159"/>
        <v>65767.649281937876</v>
      </c>
      <c r="Y279" s="330">
        <f t="shared" si="141"/>
        <v>217.41639013632525</v>
      </c>
      <c r="Z279" s="110">
        <f>IF(H279&gt;0, rate1(1,$L$52,$L$51,$L$54,U279,$L$53,$L$50,Y279),"")</f>
        <v>2532.7937638777312</v>
      </c>
      <c r="AA279" s="338">
        <f t="shared" si="160"/>
        <v>1.7499376875642207</v>
      </c>
      <c r="AB279" s="338">
        <f t="shared" si="161"/>
        <v>-8.9990480384749671E-3</v>
      </c>
      <c r="AC279" s="330">
        <f t="shared" si="162"/>
        <v>0.19148530405739056</v>
      </c>
      <c r="AD279" s="330">
        <f t="shared" si="163"/>
        <v>-0.10444665766102734</v>
      </c>
      <c r="AE279" s="330">
        <f t="shared" si="164"/>
        <v>-1.199037377436721E-2</v>
      </c>
      <c r="AF279" s="330">
        <f t="shared" si="165"/>
        <v>2206.9888515990547</v>
      </c>
      <c r="AG279" s="330">
        <f t="shared" si="166"/>
        <v>2167.5552951477343</v>
      </c>
      <c r="AH279" s="330">
        <f t="shared" si="167"/>
        <v>10.571733223783465</v>
      </c>
      <c r="AI279" s="330">
        <f t="shared" si="168"/>
        <v>75.608172088603368</v>
      </c>
      <c r="AJ279" s="330">
        <f t="shared" si="169"/>
        <v>10.516817063878342</v>
      </c>
      <c r="AK279" s="339">
        <f t="shared" si="170"/>
        <v>1796.6714097711642</v>
      </c>
      <c r="AL279" s="44">
        <f t="shared" si="171"/>
        <v>32.457257668513293</v>
      </c>
    </row>
    <row r="280" spans="1:38" ht="15" x14ac:dyDescent="0.15">
      <c r="A280" s="118"/>
      <c r="B280" s="330">
        <f t="shared" si="142"/>
        <v>2206.9888515990547</v>
      </c>
      <c r="C280" s="330">
        <f t="shared" si="143"/>
        <v>2167.5552951477343</v>
      </c>
      <c r="D280" s="330">
        <f t="shared" si="144"/>
        <v>10.571733223783465</v>
      </c>
      <c r="E280" s="330">
        <f t="shared" si="139"/>
        <v>198.68094404807593</v>
      </c>
      <c r="F280" s="330">
        <f t="shared" si="145"/>
        <v>198.68094404807593</v>
      </c>
      <c r="G280" s="330">
        <f t="shared" si="146"/>
        <v>65902.408123896646</v>
      </c>
      <c r="H280" s="315">
        <f t="shared" si="147"/>
        <v>0.02</v>
      </c>
      <c r="I280" s="330">
        <f t="shared" si="148"/>
        <v>31.546845161056265</v>
      </c>
      <c r="J280" s="330">
        <f t="shared" si="137"/>
        <v>859</v>
      </c>
      <c r="K280" s="337">
        <f t="shared" si="149"/>
        <v>-1</v>
      </c>
      <c r="L280" s="325">
        <f t="shared" si="150"/>
        <v>10.551733223783465</v>
      </c>
      <c r="M280" s="325">
        <f t="shared" si="151"/>
        <v>10.561733223783465</v>
      </c>
      <c r="N280" s="330">
        <f t="shared" si="152"/>
        <v>-0.14242150270740694</v>
      </c>
      <c r="O280" s="330">
        <f t="shared" si="138"/>
        <v>14.629244746478282</v>
      </c>
      <c r="P280" s="334">
        <f t="shared" si="140"/>
        <v>216.48317763387581</v>
      </c>
      <c r="Q280" s="330">
        <f t="shared" si="153"/>
        <v>65219.833342388418</v>
      </c>
      <c r="R280" s="279">
        <f>IF(H280&gt;0, rate1(1,$L$52,$L$51,$L$54,L280,$L$53,$L$50,P280),"")</f>
        <v>2532.3534711729299</v>
      </c>
      <c r="S280" s="325">
        <f t="shared" si="154"/>
        <v>1.7604895589291591</v>
      </c>
      <c r="T280" s="325">
        <f t="shared" si="155"/>
        <v>0.1872760789877902</v>
      </c>
      <c r="U280" s="330">
        <f t="shared" si="156"/>
        <v>10.571733223783465</v>
      </c>
      <c r="V280" s="338">
        <f t="shared" si="157"/>
        <v>10.571733223783465</v>
      </c>
      <c r="W280" s="330">
        <f t="shared" si="158"/>
        <v>6.724397047378261E-3</v>
      </c>
      <c r="X280" s="330">
        <f t="shared" si="159"/>
        <v>65407.704261121064</v>
      </c>
      <c r="Y280" s="330">
        <f t="shared" si="141"/>
        <v>216.89331043637796</v>
      </c>
      <c r="Z280" s="110">
        <f>IF(H280&gt;0, rate1(1,$L$52,$L$51,$L$54,U280,$L$53,$L$50,Y280),"")</f>
        <v>2532.5474556403942</v>
      </c>
      <c r="AA280" s="338">
        <f t="shared" si="160"/>
        <v>1.7654255532516809</v>
      </c>
      <c r="AB280" s="338">
        <f t="shared" si="161"/>
        <v>-8.7851744938638072E-3</v>
      </c>
      <c r="AC280" s="330">
        <f t="shared" si="162"/>
        <v>0.1872760789877902</v>
      </c>
      <c r="AD280" s="330">
        <f t="shared" si="163"/>
        <v>-0.1067942051547541</v>
      </c>
      <c r="AE280" s="330">
        <f t="shared" si="164"/>
        <v>-1.2395917845968637E-2</v>
      </c>
      <c r="AF280" s="330">
        <f t="shared" si="165"/>
        <v>2206.6591540173595</v>
      </c>
      <c r="AG280" s="330">
        <f t="shared" si="166"/>
        <v>2167.3680190687464</v>
      </c>
      <c r="AH280" s="330">
        <f t="shared" si="167"/>
        <v>10.552625080825806</v>
      </c>
      <c r="AI280" s="330">
        <f t="shared" si="168"/>
        <v>73.953372275888512</v>
      </c>
      <c r="AJ280" s="330">
        <f t="shared" si="169"/>
        <v>10.537359667288312</v>
      </c>
      <c r="AK280" s="339">
        <f t="shared" si="170"/>
        <v>1801.6812869966725</v>
      </c>
      <c r="AL280" s="44">
        <f t="shared" si="171"/>
        <v>32.522205088337401</v>
      </c>
    </row>
    <row r="281" spans="1:38" ht="15" x14ac:dyDescent="0.15">
      <c r="A281" s="118"/>
      <c r="B281" s="330">
        <f t="shared" si="142"/>
        <v>2206.6591540173595</v>
      </c>
      <c r="C281" s="330">
        <f t="shared" si="143"/>
        <v>2167.3680190687464</v>
      </c>
      <c r="D281" s="330">
        <f t="shared" si="144"/>
        <v>10.552625080825806</v>
      </c>
      <c r="E281" s="330">
        <f t="shared" si="139"/>
        <v>198.68094404807593</v>
      </c>
      <c r="F281" s="330">
        <f t="shared" si="145"/>
        <v>198.68094404807593</v>
      </c>
      <c r="G281" s="330">
        <f t="shared" si="146"/>
        <v>65545.027316334759</v>
      </c>
      <c r="H281" s="315">
        <f t="shared" si="147"/>
        <v>0.02</v>
      </c>
      <c r="I281" s="330">
        <f t="shared" si="148"/>
        <v>31.432907958890429</v>
      </c>
      <c r="J281" s="330">
        <f t="shared" si="137"/>
        <v>859</v>
      </c>
      <c r="K281" s="337">
        <f t="shared" si="149"/>
        <v>-1</v>
      </c>
      <c r="L281" s="325">
        <f t="shared" si="150"/>
        <v>10.532625080825806</v>
      </c>
      <c r="M281" s="325">
        <f t="shared" si="151"/>
        <v>10.542625080825806</v>
      </c>
      <c r="N281" s="330">
        <f t="shared" si="152"/>
        <v>-0.14217608406050886</v>
      </c>
      <c r="O281" s="330">
        <f t="shared" si="138"/>
        <v>14.422833738343861</v>
      </c>
      <c r="P281" s="334">
        <f t="shared" si="140"/>
        <v>215.96061666401317</v>
      </c>
      <c r="Q281" s="330">
        <f t="shared" si="153"/>
        <v>64861.835051659786</v>
      </c>
      <c r="R281" s="279">
        <f>IF(H281&gt;0, rate1(1,$L$52,$L$51,$L$54,L281,$L$53,$L$50,P281),"")</f>
        <v>2532.1052067152305</v>
      </c>
      <c r="S281" s="325">
        <f t="shared" si="154"/>
        <v>1.7760569521856076</v>
      </c>
      <c r="T281" s="325">
        <f t="shared" si="155"/>
        <v>0.18320315752613084</v>
      </c>
      <c r="U281" s="330">
        <f t="shared" si="156"/>
        <v>10.552625080825806</v>
      </c>
      <c r="V281" s="338">
        <f t="shared" si="157"/>
        <v>10.552625080825806</v>
      </c>
      <c r="W281" s="330">
        <f t="shared" si="158"/>
        <v>6.7001106573059133E-3</v>
      </c>
      <c r="X281" s="330">
        <f t="shared" si="159"/>
        <v>65049.027119474311</v>
      </c>
      <c r="Y281" s="330">
        <f t="shared" si="141"/>
        <v>216.37050137035274</v>
      </c>
      <c r="Z281" s="110">
        <f>IF(H281&gt;0, rate1(1,$L$52,$L$51,$L$54,U281,$L$53,$L$50,Y281),"")</f>
        <v>2532.3000444499844</v>
      </c>
      <c r="AA281" s="338">
        <f t="shared" si="160"/>
        <v>1.7810456287777385</v>
      </c>
      <c r="AB281" s="338">
        <f t="shared" si="161"/>
        <v>-8.5783857055713175E-3</v>
      </c>
      <c r="AC281" s="330">
        <f t="shared" si="162"/>
        <v>0.18320315752613084</v>
      </c>
      <c r="AD281" s="330">
        <f t="shared" si="163"/>
        <v>-0.1091684241148919</v>
      </c>
      <c r="AE281" s="330">
        <f t="shared" si="164"/>
        <v>-1.2817014969466916E-2</v>
      </c>
      <c r="AF281" s="330">
        <f t="shared" si="165"/>
        <v>2206.3337747757728</v>
      </c>
      <c r="AG281" s="330">
        <f t="shared" si="166"/>
        <v>2167.1848159112201</v>
      </c>
      <c r="AH281" s="330">
        <f t="shared" si="167"/>
        <v>10.533515291541692</v>
      </c>
      <c r="AI281" s="330">
        <f t="shared" si="168"/>
        <v>72.352111215706898</v>
      </c>
      <c r="AJ281" s="330">
        <f t="shared" si="169"/>
        <v>10.557457475959342</v>
      </c>
      <c r="AK281" s="339">
        <f t="shared" si="170"/>
        <v>1806.5549923185365</v>
      </c>
      <c r="AL281" s="44">
        <f t="shared" si="171"/>
        <v>32.585731035122386</v>
      </c>
    </row>
    <row r="282" spans="1:38" ht="15" x14ac:dyDescent="0.15">
      <c r="A282" s="118"/>
      <c r="B282" s="330">
        <f t="shared" si="142"/>
        <v>2206.3337747757728</v>
      </c>
      <c r="C282" s="330">
        <f t="shared" si="143"/>
        <v>2167.1848159112201</v>
      </c>
      <c r="D282" s="330">
        <f t="shared" si="144"/>
        <v>10.533515291541692</v>
      </c>
      <c r="E282" s="330">
        <f t="shared" si="139"/>
        <v>198.68094404807593</v>
      </c>
      <c r="F282" s="330">
        <f t="shared" si="145"/>
        <v>198.68094404807593</v>
      </c>
      <c r="G282" s="330">
        <f t="shared" si="146"/>
        <v>65188.910246616339</v>
      </c>
      <c r="H282" s="315">
        <f t="shared" si="147"/>
        <v>0.02</v>
      </c>
      <c r="I282" s="330">
        <f t="shared" si="148"/>
        <v>31.319167091642157</v>
      </c>
      <c r="J282" s="330">
        <f t="shared" si="137"/>
        <v>859</v>
      </c>
      <c r="K282" s="337">
        <f t="shared" si="149"/>
        <v>-1</v>
      </c>
      <c r="L282" s="325">
        <f t="shared" si="150"/>
        <v>10.513515291541692</v>
      </c>
      <c r="M282" s="325">
        <f t="shared" si="151"/>
        <v>10.523515291541692</v>
      </c>
      <c r="N282" s="330">
        <f t="shared" si="152"/>
        <v>-0.1419306003263614</v>
      </c>
      <c r="O282" s="330">
        <f t="shared" si="138"/>
        <v>14.219174393007666</v>
      </c>
      <c r="P282" s="334">
        <f t="shared" si="140"/>
        <v>215.43832710597644</v>
      </c>
      <c r="Q282" s="330">
        <f t="shared" si="153"/>
        <v>64505.101453513336</v>
      </c>
      <c r="R282" s="279">
        <f>IF(H282&gt;0, rate1(1,$L$52,$L$51,$L$54,L282,$L$53,$L$50,P282),"")</f>
        <v>2531.855826731768</v>
      </c>
      <c r="S282" s="325">
        <f t="shared" si="154"/>
        <v>1.7917636026004153</v>
      </c>
      <c r="T282" s="325">
        <f t="shared" si="155"/>
        <v>0.17925880889221738</v>
      </c>
      <c r="U282" s="330">
        <f t="shared" si="156"/>
        <v>10.533515291541692</v>
      </c>
      <c r="V282" s="338">
        <f t="shared" si="157"/>
        <v>10.533515291541692</v>
      </c>
      <c r="W282" s="330">
        <f t="shared" si="158"/>
        <v>6.6758661172343636E-3</v>
      </c>
      <c r="X282" s="330">
        <f t="shared" si="159"/>
        <v>64691.615840777522</v>
      </c>
      <c r="Y282" s="330">
        <f t="shared" si="141"/>
        <v>215.84796339494028</v>
      </c>
      <c r="Z282" s="110">
        <f>IF(H282&gt;0, rate1(1,$L$52,$L$51,$L$54,U282,$L$53,$L$50,Y282),"")</f>
        <v>2532.0515231993095</v>
      </c>
      <c r="AA282" s="338">
        <f t="shared" si="160"/>
        <v>1.7968055466255077</v>
      </c>
      <c r="AB282" s="338">
        <f t="shared" si="161"/>
        <v>-8.378287708345946E-3</v>
      </c>
      <c r="AC282" s="330">
        <f t="shared" si="162"/>
        <v>0.17925880889221738</v>
      </c>
      <c r="AD282" s="330">
        <f t="shared" si="163"/>
        <v>-0.11157052824123899</v>
      </c>
      <c r="AE282" s="330">
        <f t="shared" si="164"/>
        <v>-1.3254378935717712E-2</v>
      </c>
      <c r="AF282" s="330">
        <f t="shared" si="165"/>
        <v>2206.012585366554</v>
      </c>
      <c r="AG282" s="330">
        <f t="shared" si="166"/>
        <v>2167.0055571023277</v>
      </c>
      <c r="AH282" s="330">
        <f t="shared" si="167"/>
        <v>10.514403855726753</v>
      </c>
      <c r="AI282" s="330">
        <f t="shared" si="168"/>
        <v>70.801349349979631</v>
      </c>
      <c r="AJ282" s="330">
        <f t="shared" si="169"/>
        <v>10.577124517445448</v>
      </c>
      <c r="AK282" s="339">
        <f t="shared" si="170"/>
        <v>1811.2973134245644</v>
      </c>
      <c r="AL282" s="44">
        <f t="shared" si="171"/>
        <v>32.64788149865668</v>
      </c>
    </row>
    <row r="283" spans="1:38" ht="15" x14ac:dyDescent="0.15">
      <c r="A283" s="118"/>
      <c r="B283" s="330">
        <f t="shared" si="142"/>
        <v>2206.012585366554</v>
      </c>
      <c r="C283" s="330">
        <f t="shared" si="143"/>
        <v>2167.0055571023277</v>
      </c>
      <c r="D283" s="330">
        <f t="shared" si="144"/>
        <v>10.514403855726753</v>
      </c>
      <c r="E283" s="330">
        <f t="shared" si="139"/>
        <v>198.68094404807593</v>
      </c>
      <c r="F283" s="330">
        <f t="shared" si="145"/>
        <v>198.68094404807593</v>
      </c>
      <c r="G283" s="330">
        <f t="shared" si="146"/>
        <v>64834.054896419279</v>
      </c>
      <c r="H283" s="315">
        <f t="shared" si="147"/>
        <v>0.02</v>
      </c>
      <c r="I283" s="330">
        <f t="shared" si="148"/>
        <v>31.205622611381116</v>
      </c>
      <c r="J283" s="330">
        <f t="shared" si="137"/>
        <v>859</v>
      </c>
      <c r="K283" s="337">
        <f t="shared" si="149"/>
        <v>-1</v>
      </c>
      <c r="L283" s="325">
        <f t="shared" si="150"/>
        <v>10.494403855726754</v>
      </c>
      <c r="M283" s="325">
        <f t="shared" si="151"/>
        <v>10.504403855726753</v>
      </c>
      <c r="N283" s="330">
        <f t="shared" si="152"/>
        <v>-0.14168505149091004</v>
      </c>
      <c r="O283" s="330">
        <f t="shared" si="138"/>
        <v>14.018182553799106</v>
      </c>
      <c r="P283" s="334">
        <f t="shared" si="140"/>
        <v>214.91630941880081</v>
      </c>
      <c r="Q283" s="330">
        <f t="shared" si="153"/>
        <v>64149.630530281218</v>
      </c>
      <c r="R283" s="279">
        <f>IF(H283&gt;0, rate1(1,$L$52,$L$51,$L$54,L283,$L$53,$L$50,P283),"")</f>
        <v>2531.6053240095625</v>
      </c>
      <c r="S283" s="325">
        <f t="shared" si="154"/>
        <v>1.8076171275958832</v>
      </c>
      <c r="T283" s="325">
        <f t="shared" si="155"/>
        <v>0.17543591715628726</v>
      </c>
      <c r="U283" s="330">
        <f t="shared" si="156"/>
        <v>10.514403855726753</v>
      </c>
      <c r="V283" s="338">
        <f t="shared" si="157"/>
        <v>10.514403855726753</v>
      </c>
      <c r="W283" s="330">
        <f t="shared" si="158"/>
        <v>6.6516634381770245E-3</v>
      </c>
      <c r="X283" s="330">
        <f t="shared" si="159"/>
        <v>64335.468407673055</v>
      </c>
      <c r="Y283" s="330">
        <f t="shared" si="141"/>
        <v>215.32569696818737</v>
      </c>
      <c r="Z283" s="110">
        <f>IF(H283&gt;0, rate1(1,$L$52,$L$51,$L$54,U283,$L$53,$L$50,Y283),"")</f>
        <v>2531.8018847213107</v>
      </c>
      <c r="AA283" s="338">
        <f t="shared" si="160"/>
        <v>1.8127129489540597</v>
      </c>
      <c r="AB283" s="338">
        <f t="shared" si="161"/>
        <v>-8.1845176045706441E-3</v>
      </c>
      <c r="AC283" s="330">
        <f t="shared" si="162"/>
        <v>0.17543591715628726</v>
      </c>
      <c r="AD283" s="330">
        <f t="shared" si="163"/>
        <v>-0.11400174105843434</v>
      </c>
      <c r="AE283" s="330">
        <f t="shared" si="164"/>
        <v>-1.3708762147553816E-2</v>
      </c>
      <c r="AF283" s="330">
        <f t="shared" si="165"/>
        <v>2205.695464397907</v>
      </c>
      <c r="AG283" s="330">
        <f t="shared" si="166"/>
        <v>2166.8301211851713</v>
      </c>
      <c r="AH283" s="330">
        <f t="shared" si="167"/>
        <v>10.495290773176325</v>
      </c>
      <c r="AI283" s="330">
        <f t="shared" si="168"/>
        <v>69.298288912756519</v>
      </c>
      <c r="AJ283" s="330">
        <f t="shared" si="169"/>
        <v>10.596374042143436</v>
      </c>
      <c r="AK283" s="339">
        <f t="shared" si="170"/>
        <v>1815.9127762326796</v>
      </c>
      <c r="AL283" s="44">
        <f t="shared" si="171"/>
        <v>32.708699857748314</v>
      </c>
    </row>
    <row r="284" spans="1:38" ht="15" x14ac:dyDescent="0.15">
      <c r="A284" s="118"/>
      <c r="B284" s="330">
        <f t="shared" si="142"/>
        <v>2205.695464397907</v>
      </c>
      <c r="C284" s="330">
        <f t="shared" si="143"/>
        <v>2166.8301211851713</v>
      </c>
      <c r="D284" s="330">
        <f t="shared" si="144"/>
        <v>10.495290773176325</v>
      </c>
      <c r="E284" s="330">
        <f t="shared" si="139"/>
        <v>198.68094404807593</v>
      </c>
      <c r="F284" s="330">
        <f t="shared" si="145"/>
        <v>198.68094404807593</v>
      </c>
      <c r="G284" s="330">
        <f t="shared" si="146"/>
        <v>64480.459246285209</v>
      </c>
      <c r="H284" s="315">
        <f t="shared" si="147"/>
        <v>0.02</v>
      </c>
      <c r="I284" s="330">
        <f t="shared" si="148"/>
        <v>31.092274570188604</v>
      </c>
      <c r="J284" s="330">
        <f t="shared" si="137"/>
        <v>859</v>
      </c>
      <c r="K284" s="337">
        <f t="shared" si="149"/>
        <v>-1</v>
      </c>
      <c r="L284" s="325">
        <f t="shared" si="150"/>
        <v>10.475290773176326</v>
      </c>
      <c r="M284" s="325">
        <f t="shared" si="151"/>
        <v>10.485290773176326</v>
      </c>
      <c r="N284" s="330">
        <f t="shared" si="152"/>
        <v>-0.14143943754019972</v>
      </c>
      <c r="O284" s="330">
        <f t="shared" si="138"/>
        <v>13.819778839479842</v>
      </c>
      <c r="P284" s="334">
        <f t="shared" si="140"/>
        <v>214.3945640628931</v>
      </c>
      <c r="Q284" s="330">
        <f t="shared" si="153"/>
        <v>63795.420263159896</v>
      </c>
      <c r="R284" s="279">
        <f>IF(H284&gt;0, rate1(1,$L$52,$L$51,$L$54,L284,$L$53,$L$50,P284),"")</f>
        <v>2531.3536912746699</v>
      </c>
      <c r="S284" s="325">
        <f t="shared" si="154"/>
        <v>1.8236251748635133</v>
      </c>
      <c r="T284" s="325">
        <f t="shared" si="155"/>
        <v>0.17172791927303377</v>
      </c>
      <c r="U284" s="330">
        <f t="shared" si="156"/>
        <v>10.495290773176325</v>
      </c>
      <c r="V284" s="338">
        <f t="shared" si="157"/>
        <v>10.495290773176325</v>
      </c>
      <c r="W284" s="330">
        <f t="shared" si="158"/>
        <v>6.6275026313604712E-3</v>
      </c>
      <c r="X284" s="330">
        <f t="shared" si="159"/>
        <v>63980.582801667995</v>
      </c>
      <c r="Y284" s="330">
        <f t="shared" si="141"/>
        <v>214.80370254950756</v>
      </c>
      <c r="Z284" s="110">
        <f>IF(H284&gt;0, rate1(1,$L$52,$L$51,$L$54,U284,$L$53,$L$50,Y284),"")</f>
        <v>2531.5511217884423</v>
      </c>
      <c r="AA284" s="338">
        <f t="shared" si="160"/>
        <v>1.8287755084594919</v>
      </c>
      <c r="AB284" s="338">
        <f t="shared" si="161"/>
        <v>-7.9967404486644585E-3</v>
      </c>
      <c r="AC284" s="330">
        <f t="shared" si="162"/>
        <v>0.17172791927303377</v>
      </c>
      <c r="AD284" s="330">
        <f t="shared" si="163"/>
        <v>-0.1164632989479223</v>
      </c>
      <c r="AE284" s="330">
        <f t="shared" si="164"/>
        <v>-1.4180957986901993E-2</v>
      </c>
      <c r="AF284" s="330">
        <f t="shared" si="165"/>
        <v>2205.3822970410938</v>
      </c>
      <c r="AG284" s="330">
        <f t="shared" si="166"/>
        <v>2166.6583932658982</v>
      </c>
      <c r="AH284" s="330">
        <f t="shared" si="167"/>
        <v>10.476176043685252</v>
      </c>
      <c r="AI284" s="330">
        <f t="shared" si="168"/>
        <v>67.840349558800582</v>
      </c>
      <c r="AJ284" s="330">
        <f t="shared" si="169"/>
        <v>10.615218583687547</v>
      </c>
      <c r="AK284" s="339">
        <f t="shared" si="170"/>
        <v>1820.4056653002772</v>
      </c>
      <c r="AL284" s="44">
        <f t="shared" si="171"/>
        <v>32.768227087924373</v>
      </c>
    </row>
    <row r="285" spans="1:38" ht="15" x14ac:dyDescent="0.15">
      <c r="A285" s="118"/>
      <c r="B285" s="330">
        <f t="shared" si="142"/>
        <v>2205.3822970410938</v>
      </c>
      <c r="C285" s="330">
        <f t="shared" si="143"/>
        <v>2166.6583932658982</v>
      </c>
      <c r="D285" s="330">
        <f t="shared" si="144"/>
        <v>10.476176043685252</v>
      </c>
      <c r="E285" s="330">
        <f t="shared" si="139"/>
        <v>198.68094404807593</v>
      </c>
      <c r="F285" s="330">
        <f t="shared" si="145"/>
        <v>198.68094404807593</v>
      </c>
      <c r="G285" s="330">
        <f t="shared" si="146"/>
        <v>64128.12127561633</v>
      </c>
      <c r="H285" s="315">
        <f t="shared" si="147"/>
        <v>0.02</v>
      </c>
      <c r="I285" s="330">
        <f t="shared" si="148"/>
        <v>30.979123020156479</v>
      </c>
      <c r="J285" s="330">
        <f t="shared" si="137"/>
        <v>859</v>
      </c>
      <c r="K285" s="337">
        <f t="shared" si="149"/>
        <v>-1</v>
      </c>
      <c r="L285" s="325">
        <f t="shared" si="150"/>
        <v>10.456176043685252</v>
      </c>
      <c r="M285" s="325">
        <f t="shared" si="151"/>
        <v>10.466176043685252</v>
      </c>
      <c r="N285" s="330">
        <f t="shared" si="152"/>
        <v>-0.14119375846021853</v>
      </c>
      <c r="O285" s="330">
        <f t="shared" si="138"/>
        <v>13.623888264441465</v>
      </c>
      <c r="P285" s="334">
        <f t="shared" si="140"/>
        <v>213.87309150003247</v>
      </c>
      <c r="Q285" s="330">
        <f t="shared" si="153"/>
        <v>63442.468632206444</v>
      </c>
      <c r="R285" s="279">
        <f>IF(H285&gt;0, rate1(1,$L$52,$L$51,$L$54,L285,$L$53,$L$50,P285),"")</f>
        <v>2531.1009211915402</v>
      </c>
      <c r="S285" s="325">
        <f t="shared" si="154"/>
        <v>1.8397954421181133</v>
      </c>
      <c r="T285" s="325">
        <f t="shared" si="155"/>
        <v>0.16812875062063065</v>
      </c>
      <c r="U285" s="330">
        <f t="shared" si="156"/>
        <v>10.476176043685252</v>
      </c>
      <c r="V285" s="338">
        <f t="shared" si="157"/>
        <v>10.476176043685252</v>
      </c>
      <c r="W285" s="330">
        <f t="shared" si="158"/>
        <v>6.6033837076986401E-3</v>
      </c>
      <c r="X285" s="330">
        <f t="shared" si="159"/>
        <v>63626.957003129814</v>
      </c>
      <c r="Y285" s="330">
        <f t="shared" si="141"/>
        <v>214.28198059968173</v>
      </c>
      <c r="Z285" s="110">
        <f>IF(H285&gt;0, rate1(1,$L$52,$L$51,$L$54,U285,$L$53,$L$50,Y285),"")</f>
        <v>2531.2992271120384</v>
      </c>
      <c r="AA285" s="338">
        <f t="shared" si="160"/>
        <v>1.8450009481874572</v>
      </c>
      <c r="AB285" s="338">
        <f t="shared" si="161"/>
        <v>-7.8146465064483309E-3</v>
      </c>
      <c r="AC285" s="330">
        <f t="shared" si="162"/>
        <v>0.16812875062063065</v>
      </c>
      <c r="AD285" s="330">
        <f t="shared" si="163"/>
        <v>-0.11895645406375756</v>
      </c>
      <c r="AE285" s="330">
        <f t="shared" si="164"/>
        <v>-1.4671803361195309E-2</v>
      </c>
      <c r="AF285" s="330">
        <f t="shared" si="165"/>
        <v>2205.0729745320132</v>
      </c>
      <c r="AG285" s="330">
        <f t="shared" si="166"/>
        <v>2166.4902645152774</v>
      </c>
      <c r="AH285" s="330">
        <f t="shared" si="167"/>
        <v>10.457059667048137</v>
      </c>
      <c r="AI285" s="330">
        <f t="shared" si="168"/>
        <v>66.425146944153624</v>
      </c>
      <c r="AJ285" s="330">
        <f t="shared" si="169"/>
        <v>10.633670013394257</v>
      </c>
      <c r="AK285" s="339">
        <f t="shared" si="170"/>
        <v>1824.7800421952572</v>
      </c>
      <c r="AL285" s="44">
        <f t="shared" si="171"/>
        <v>32.826501948195386</v>
      </c>
    </row>
    <row r="286" spans="1:38" ht="15" x14ac:dyDescent="0.15">
      <c r="A286" s="118"/>
      <c r="B286" s="330">
        <f t="shared" si="142"/>
        <v>2205.0729745320132</v>
      </c>
      <c r="C286" s="330">
        <f t="shared" si="143"/>
        <v>2166.4902645152774</v>
      </c>
      <c r="D286" s="330">
        <f t="shared" si="144"/>
        <v>10.457059667048137</v>
      </c>
      <c r="E286" s="330">
        <f t="shared" si="139"/>
        <v>198.68094404807593</v>
      </c>
      <c r="F286" s="330">
        <f t="shared" si="145"/>
        <v>198.68094404807593</v>
      </c>
      <c r="G286" s="330">
        <f t="shared" si="146"/>
        <v>63777.038962679304</v>
      </c>
      <c r="H286" s="315">
        <f t="shared" si="147"/>
        <v>0.02</v>
      </c>
      <c r="I286" s="330">
        <f t="shared" si="148"/>
        <v>30.866168013388599</v>
      </c>
      <c r="J286" s="330">
        <f t="shared" si="137"/>
        <v>859</v>
      </c>
      <c r="K286" s="337">
        <f t="shared" si="149"/>
        <v>-1</v>
      </c>
      <c r="L286" s="325">
        <f t="shared" si="150"/>
        <v>10.437059667048137</v>
      </c>
      <c r="M286" s="325">
        <f t="shared" si="151"/>
        <v>10.447059667048137</v>
      </c>
      <c r="N286" s="330">
        <f t="shared" si="152"/>
        <v>-0.14094801423689773</v>
      </c>
      <c r="O286" s="330">
        <f t="shared" si="138"/>
        <v>13.430439897179225</v>
      </c>
      <c r="P286" s="334">
        <f t="shared" si="140"/>
        <v>213.3518921933848</v>
      </c>
      <c r="Q286" s="330">
        <f t="shared" si="153"/>
        <v>63090.773616342725</v>
      </c>
      <c r="R286" s="279">
        <f>IF(H286&gt;0, rate1(1,$L$52,$L$51,$L$54,L286,$L$53,$L$50,P286),"")</f>
        <v>2530.847006362379</v>
      </c>
      <c r="S286" s="325">
        <f t="shared" si="154"/>
        <v>1.8561356960087332</v>
      </c>
      <c r="T286" s="325">
        <f t="shared" si="155"/>
        <v>0.16463279698999955</v>
      </c>
      <c r="U286" s="330">
        <f t="shared" si="156"/>
        <v>10.457059667048137</v>
      </c>
      <c r="V286" s="338">
        <f t="shared" si="157"/>
        <v>10.457059667048137</v>
      </c>
      <c r="W286" s="330">
        <f t="shared" si="158"/>
        <v>6.579306678460739E-3</v>
      </c>
      <c r="X286" s="330">
        <f t="shared" si="159"/>
        <v>63274.588991290948</v>
      </c>
      <c r="Y286" s="330">
        <f t="shared" si="141"/>
        <v>213.76053158087265</v>
      </c>
      <c r="Z286" s="110">
        <f>IF(H286&gt;0, rate1(1,$L$52,$L$51,$L$54,U286,$L$53,$L$50,Y286),"")</f>
        <v>2531.0461933416768</v>
      </c>
      <c r="AA286" s="338">
        <f t="shared" si="160"/>
        <v>1.8613970605008128</v>
      </c>
      <c r="AB286" s="338">
        <f t="shared" si="161"/>
        <v>-7.6379488393372936E-3</v>
      </c>
      <c r="AC286" s="330">
        <f t="shared" si="162"/>
        <v>0.16463279698999955</v>
      </c>
      <c r="AD286" s="330">
        <f t="shared" si="163"/>
        <v>-0.12148247715924354</v>
      </c>
      <c r="AE286" s="330">
        <f t="shared" si="164"/>
        <v>-1.5182181436670826E-2</v>
      </c>
      <c r="AF286" s="330">
        <f t="shared" si="165"/>
        <v>2204.7673937207865</v>
      </c>
      <c r="AG286" s="330">
        <f t="shared" si="166"/>
        <v>2166.3256317182872</v>
      </c>
      <c r="AH286" s="330">
        <f t="shared" si="167"/>
        <v>10.437941643059085</v>
      </c>
      <c r="AI286" s="330">
        <f t="shared" si="168"/>
        <v>65.050473843785809</v>
      </c>
      <c r="AJ286" s="330">
        <f t="shared" si="169"/>
        <v>10.651739589461975</v>
      </c>
      <c r="AK286" s="339">
        <f t="shared" si="170"/>
        <v>1829.0397620742426</v>
      </c>
      <c r="AL286" s="44">
        <f t="shared" si="171"/>
        <v>32.883561149420416</v>
      </c>
    </row>
    <row r="287" spans="1:38" ht="15" x14ac:dyDescent="0.15">
      <c r="A287" s="118"/>
      <c r="B287" s="330">
        <f t="shared" si="142"/>
        <v>2204.7673937207865</v>
      </c>
      <c r="C287" s="330">
        <f t="shared" si="143"/>
        <v>2166.3256317182872</v>
      </c>
      <c r="D287" s="330">
        <f t="shared" si="144"/>
        <v>10.437941643059085</v>
      </c>
      <c r="E287" s="330">
        <f t="shared" si="139"/>
        <v>198.68094404807593</v>
      </c>
      <c r="F287" s="330">
        <f t="shared" si="145"/>
        <v>198.68094404807593</v>
      </c>
      <c r="G287" s="330">
        <f t="shared" si="146"/>
        <v>63427.210284599736</v>
      </c>
      <c r="H287" s="315">
        <f t="shared" si="147"/>
        <v>0.02</v>
      </c>
      <c r="I287" s="330">
        <f t="shared" si="148"/>
        <v>30.753409601999376</v>
      </c>
      <c r="J287" s="330">
        <f t="shared" si="137"/>
        <v>859</v>
      </c>
      <c r="K287" s="337">
        <f t="shared" si="149"/>
        <v>-1</v>
      </c>
      <c r="L287" s="325">
        <f t="shared" si="150"/>
        <v>10.417941643059086</v>
      </c>
      <c r="M287" s="325">
        <f t="shared" si="151"/>
        <v>10.427941643059086</v>
      </c>
      <c r="N287" s="330">
        <f t="shared" si="152"/>
        <v>-0.14070220485635332</v>
      </c>
      <c r="O287" s="330">
        <f t="shared" si="138"/>
        <v>13.239366552409139</v>
      </c>
      <c r="P287" s="334">
        <f t="shared" si="140"/>
        <v>212.83096660750186</v>
      </c>
      <c r="Q287" s="330">
        <f t="shared" si="153"/>
        <v>62740.333193350045</v>
      </c>
      <c r="R287" s="279">
        <f>IF(H287&gt;0, rate1(1,$L$52,$L$51,$L$54,L287,$L$53,$L$50,P287),"")</f>
        <v>2530.5919393264867</v>
      </c>
      <c r="S287" s="325">
        <f t="shared" si="154"/>
        <v>1.8726537903633775</v>
      </c>
      <c r="T287" s="325">
        <f t="shared" si="155"/>
        <v>0.16123485213736846</v>
      </c>
      <c r="U287" s="330">
        <f t="shared" si="156"/>
        <v>10.437941643059085</v>
      </c>
      <c r="V287" s="338">
        <f t="shared" si="157"/>
        <v>10.437941643059085</v>
      </c>
      <c r="W287" s="330">
        <f t="shared" si="158"/>
        <v>6.5552715546459694E-3</v>
      </c>
      <c r="X287" s="330">
        <f t="shared" si="159"/>
        <v>62923.476744243446</v>
      </c>
      <c r="Y287" s="330">
        <f t="shared" si="141"/>
        <v>213.2393559566238</v>
      </c>
      <c r="Z287" s="110">
        <f>IF(H287&gt;0, rate1(1,$L$52,$L$51,$L$54,U287,$L$53,$L$50,Y287),"")</f>
        <v>2530.792013064528</v>
      </c>
      <c r="AA287" s="338">
        <f t="shared" si="160"/>
        <v>1.8779717253797739</v>
      </c>
      <c r="AB287" s="338">
        <f t="shared" si="161"/>
        <v>-7.4663811659884984E-3</v>
      </c>
      <c r="AC287" s="330">
        <f t="shared" si="162"/>
        <v>0.16123485213736846</v>
      </c>
      <c r="AD287" s="330">
        <f t="shared" si="163"/>
        <v>-0.12404266034839943</v>
      </c>
      <c r="AE287" s="330">
        <f t="shared" si="164"/>
        <v>-1.5713024573085037E-2</v>
      </c>
      <c r="AF287" s="330">
        <f t="shared" si="165"/>
        <v>2204.4654566637928</v>
      </c>
      <c r="AG287" s="330">
        <f t="shared" si="166"/>
        <v>2166.1643968661497</v>
      </c>
      <c r="AH287" s="330">
        <f t="shared" si="167"/>
        <v>10.418821971511832</v>
      </c>
      <c r="AI287" s="330">
        <f t="shared" si="168"/>
        <v>63.714283457443109</v>
      </c>
      <c r="AJ287" s="330">
        <f t="shared" si="169"/>
        <v>10.669438001533488</v>
      </c>
      <c r="AK287" s="339">
        <f t="shared" si="170"/>
        <v>1833.1884886791186</v>
      </c>
      <c r="AL287" s="44">
        <f t="shared" si="171"/>
        <v>32.939439506452231</v>
      </c>
    </row>
    <row r="288" spans="1:38" ht="15" x14ac:dyDescent="0.15">
      <c r="A288" s="118"/>
      <c r="B288" s="330">
        <f t="shared" si="142"/>
        <v>2204.4654566637928</v>
      </c>
      <c r="C288" s="330">
        <f t="shared" si="143"/>
        <v>2166.1643968661497</v>
      </c>
      <c r="D288" s="330">
        <f t="shared" si="144"/>
        <v>10.418821971511832</v>
      </c>
      <c r="E288" s="330">
        <f t="shared" si="139"/>
        <v>198.68094404807593</v>
      </c>
      <c r="F288" s="330">
        <f t="shared" si="145"/>
        <v>198.68094404807593</v>
      </c>
      <c r="G288" s="330">
        <f t="shared" si="146"/>
        <v>63078.633217365081</v>
      </c>
      <c r="H288" s="315">
        <f t="shared" si="147"/>
        <v>0.02</v>
      </c>
      <c r="I288" s="330">
        <f t="shared" si="148"/>
        <v>30.640847838114496</v>
      </c>
      <c r="J288" s="330">
        <f t="shared" si="137"/>
        <v>859</v>
      </c>
      <c r="K288" s="337">
        <f t="shared" si="149"/>
        <v>-1</v>
      </c>
      <c r="L288" s="325">
        <f t="shared" si="150"/>
        <v>10.398821971511833</v>
      </c>
      <c r="M288" s="325">
        <f t="shared" si="151"/>
        <v>10.408821971511832</v>
      </c>
      <c r="N288" s="330">
        <f t="shared" si="152"/>
        <v>-0.14045633030451654</v>
      </c>
      <c r="O288" s="330">
        <f t="shared" si="138"/>
        <v>13.050604512840186</v>
      </c>
      <c r="P288" s="334">
        <f t="shared" si="140"/>
        <v>212.31031520833221</v>
      </c>
      <c r="Q288" s="330">
        <f t="shared" si="153"/>
        <v>62391.145339871437</v>
      </c>
      <c r="R288" s="279">
        <f>IF(H288&gt;0, rate1(1,$L$52,$L$51,$L$54,L288,$L$53,$L$50,P288),"")</f>
        <v>2530.3357125596035</v>
      </c>
      <c r="S288" s="325">
        <f t="shared" si="154"/>
        <v>1.8893576839263297</v>
      </c>
      <c r="T288" s="325">
        <f t="shared" si="155"/>
        <v>0.15793008015001453</v>
      </c>
      <c r="U288" s="330">
        <f t="shared" si="156"/>
        <v>10.418821971511832</v>
      </c>
      <c r="V288" s="338">
        <f t="shared" si="157"/>
        <v>10.418821971511832</v>
      </c>
      <c r="W288" s="330">
        <f t="shared" si="158"/>
        <v>6.5312783474524849E-3</v>
      </c>
      <c r="X288" s="330">
        <f t="shared" si="159"/>
        <v>62573.618238941082</v>
      </c>
      <c r="Y288" s="330">
        <f t="shared" si="141"/>
        <v>212.71845419187048</v>
      </c>
      <c r="Z288" s="110">
        <f>IF(H288&gt;0, rate1(1,$L$52,$L$51,$L$54,U288,$L$53,$L$50,Y288),"")</f>
        <v>2530.5366788047027</v>
      </c>
      <c r="AA288" s="338">
        <f t="shared" si="160"/>
        <v>1.894732928213839</v>
      </c>
      <c r="AB288" s="338">
        <f t="shared" si="161"/>
        <v>-7.2996959668075673E-3</v>
      </c>
      <c r="AC288" s="330">
        <f t="shared" si="162"/>
        <v>0.15793008015001453</v>
      </c>
      <c r="AD288" s="330">
        <f t="shared" si="163"/>
        <v>-0.12663831982483903</v>
      </c>
      <c r="AE288" s="330">
        <f t="shared" si="164"/>
        <v>-1.6265317482325462E-2</v>
      </c>
      <c r="AF288" s="330">
        <f t="shared" si="165"/>
        <v>2204.1670702533384</v>
      </c>
      <c r="AG288" s="330">
        <f t="shared" si="166"/>
        <v>2166.0064667859997</v>
      </c>
      <c r="AH288" s="330">
        <f t="shared" si="167"/>
        <v>10.399700652199732</v>
      </c>
      <c r="AI288" s="330">
        <f t="shared" si="168"/>
        <v>62.414674608634321</v>
      </c>
      <c r="AJ288" s="330">
        <f t="shared" si="169"/>
        <v>10.686775411146996</v>
      </c>
      <c r="AK288" s="339">
        <f t="shared" si="170"/>
        <v>1837.2297079341065</v>
      </c>
      <c r="AL288" s="44">
        <f t="shared" si="171"/>
        <v>32.994170075942172</v>
      </c>
    </row>
    <row r="289" spans="1:38" ht="15" x14ac:dyDescent="0.15">
      <c r="A289" s="118"/>
      <c r="B289" s="330">
        <f t="shared" si="142"/>
        <v>2204.1670702533384</v>
      </c>
      <c r="C289" s="330">
        <f t="shared" si="143"/>
        <v>2166.0064667859997</v>
      </c>
      <c r="D289" s="330">
        <f t="shared" si="144"/>
        <v>10.399700652199732</v>
      </c>
      <c r="E289" s="330">
        <f t="shared" si="139"/>
        <v>198.68094404807593</v>
      </c>
      <c r="F289" s="330">
        <f t="shared" si="145"/>
        <v>198.68094404807593</v>
      </c>
      <c r="G289" s="330">
        <f t="shared" si="146"/>
        <v>62731.305735823531</v>
      </c>
      <c r="H289" s="315">
        <f t="shared" si="147"/>
        <v>0.02</v>
      </c>
      <c r="I289" s="330">
        <f t="shared" si="148"/>
        <v>30.52848277387093</v>
      </c>
      <c r="J289" s="330">
        <f t="shared" si="137"/>
        <v>859</v>
      </c>
      <c r="K289" s="337">
        <f t="shared" si="149"/>
        <v>-1</v>
      </c>
      <c r="L289" s="325">
        <f t="shared" si="150"/>
        <v>10.379700652199732</v>
      </c>
      <c r="M289" s="325">
        <f t="shared" si="151"/>
        <v>10.389700652199732</v>
      </c>
      <c r="N289" s="330">
        <f t="shared" si="152"/>
        <v>-0.14021039056727602</v>
      </c>
      <c r="O289" s="330">
        <f t="shared" si="138"/>
        <v>12.864093277168109</v>
      </c>
      <c r="P289" s="334">
        <f t="shared" si="140"/>
        <v>211.78993846322746</v>
      </c>
      <c r="Q289" s="330">
        <f t="shared" si="153"/>
        <v>62043.208031411035</v>
      </c>
      <c r="R289" s="279">
        <f>IF(H289&gt;0, rate1(1,$L$52,$L$51,$L$54,L289,$L$53,$L$50,P289),"")</f>
        <v>2530.0783184732359</v>
      </c>
      <c r="S289" s="325">
        <f t="shared" si="154"/>
        <v>1.9062554577288222</v>
      </c>
      <c r="T289" s="325">
        <f t="shared" si="155"/>
        <v>0.15471398199207426</v>
      </c>
      <c r="U289" s="330">
        <f t="shared" si="156"/>
        <v>10.399700652199732</v>
      </c>
      <c r="V289" s="338">
        <f t="shared" si="157"/>
        <v>10.399700652199732</v>
      </c>
      <c r="W289" s="330">
        <f t="shared" si="158"/>
        <v>6.5073270679505413E-3</v>
      </c>
      <c r="X289" s="330">
        <f t="shared" si="159"/>
        <v>62225.011451198683</v>
      </c>
      <c r="Y289" s="330">
        <f t="shared" si="141"/>
        <v>212.19782675294593</v>
      </c>
      <c r="Z289" s="110">
        <f>IF(H289&gt;0, rate1(1,$L$52,$L$51,$L$54,U289,$L$53,$L$50,Y289),"")</f>
        <v>2530.2801830225872</v>
      </c>
      <c r="AA289" s="338">
        <f t="shared" si="160"/>
        <v>1.9116887772266324</v>
      </c>
      <c r="AB289" s="338">
        <f t="shared" si="161"/>
        <v>-7.1376627973264118E-3</v>
      </c>
      <c r="AC289" s="330">
        <f t="shared" si="162"/>
        <v>0.15471398199207426</v>
      </c>
      <c r="AD289" s="330">
        <f t="shared" si="163"/>
        <v>-0.12927079855668486</v>
      </c>
      <c r="AE289" s="330">
        <f t="shared" si="164"/>
        <v>-1.6840100616716223E-2</v>
      </c>
      <c r="AF289" s="330">
        <f t="shared" si="165"/>
        <v>2203.872145880779</v>
      </c>
      <c r="AG289" s="330">
        <f t="shared" si="166"/>
        <v>2165.8517528040074</v>
      </c>
      <c r="AH289" s="330">
        <f t="shared" si="167"/>
        <v>10.380577684915815</v>
      </c>
      <c r="AI289" s="330">
        <f t="shared" si="168"/>
        <v>61.149878587725176</v>
      </c>
      <c r="AJ289" s="330">
        <f t="shared" si="169"/>
        <v>10.703761488532475</v>
      </c>
      <c r="AK289" s="339">
        <f t="shared" si="170"/>
        <v>1841.1667403011256</v>
      </c>
      <c r="AL289" s="44">
        <f t="shared" si="171"/>
        <v>33.047784281430992</v>
      </c>
    </row>
    <row r="290" spans="1:38" ht="15" x14ac:dyDescent="0.15">
      <c r="A290" s="118"/>
      <c r="B290" s="330">
        <f t="shared" si="142"/>
        <v>2203.872145880779</v>
      </c>
      <c r="C290" s="330">
        <f t="shared" si="143"/>
        <v>2165.8517528040074</v>
      </c>
      <c r="D290" s="330">
        <f t="shared" si="144"/>
        <v>10.380577684915815</v>
      </c>
      <c r="E290" s="330">
        <f t="shared" si="139"/>
        <v>198.68094404807593</v>
      </c>
      <c r="F290" s="330">
        <f t="shared" si="145"/>
        <v>198.68094404807593</v>
      </c>
      <c r="G290" s="330">
        <f t="shared" si="146"/>
        <v>62385.225813684461</v>
      </c>
      <c r="H290" s="315">
        <f t="shared" si="147"/>
        <v>0.02</v>
      </c>
      <c r="I290" s="330">
        <f t="shared" si="148"/>
        <v>30.416314461417279</v>
      </c>
      <c r="J290" s="330">
        <f t="shared" si="137"/>
        <v>859</v>
      </c>
      <c r="K290" s="337">
        <f t="shared" si="149"/>
        <v>-1</v>
      </c>
      <c r="L290" s="325">
        <f t="shared" si="150"/>
        <v>10.360577684915816</v>
      </c>
      <c r="M290" s="325">
        <f t="shared" si="151"/>
        <v>10.370577684915816</v>
      </c>
      <c r="N290" s="330">
        <f t="shared" si="152"/>
        <v>-0.13996438563066249</v>
      </c>
      <c r="O290" s="330">
        <f t="shared" si="138"/>
        <v>12.679775331316298</v>
      </c>
      <c r="P290" s="334">
        <f t="shared" si="140"/>
        <v>211.26983684095117</v>
      </c>
      <c r="Q290" s="330">
        <f t="shared" si="153"/>
        <v>61696.519242334609</v>
      </c>
      <c r="R290" s="279">
        <f>IF(H290&gt;0, rate1(1,$L$52,$L$51,$L$54,L290,$L$53,$L$50,P290),"")</f>
        <v>2529.8197494139808</v>
      </c>
      <c r="S290" s="325">
        <f t="shared" si="154"/>
        <v>1.923355332221294</v>
      </c>
      <c r="T290" s="325">
        <f t="shared" si="155"/>
        <v>0.15158236569008976</v>
      </c>
      <c r="U290" s="330">
        <f t="shared" si="156"/>
        <v>10.380577684915815</v>
      </c>
      <c r="V290" s="338">
        <f t="shared" si="157"/>
        <v>10.380577684915815</v>
      </c>
      <c r="W290" s="330">
        <f t="shared" si="158"/>
        <v>6.4834177272103943E-3</v>
      </c>
      <c r="X290" s="330">
        <f t="shared" si="159"/>
        <v>61877.654355692852</v>
      </c>
      <c r="Y290" s="330">
        <f t="shared" si="141"/>
        <v>211.67747410759037</v>
      </c>
      <c r="Z290" s="110">
        <f>IF(H290&gt;0, rate1(1,$L$52,$L$51,$L$54,U290,$L$53,$L$50,Y290),"")</f>
        <v>2530.0225181141718</v>
      </c>
      <c r="AA290" s="338">
        <f t="shared" si="160"/>
        <v>1.9288475206622657</v>
      </c>
      <c r="AB290" s="338">
        <f t="shared" si="161"/>
        <v>-6.9800667848989202E-3</v>
      </c>
      <c r="AC290" s="330">
        <f t="shared" si="162"/>
        <v>0.15158236569008976</v>
      </c>
      <c r="AD290" s="330">
        <f t="shared" si="163"/>
        <v>-0.13194146897594944</v>
      </c>
      <c r="AE290" s="330">
        <f t="shared" si="164"/>
        <v>-1.7438473814489416E-2</v>
      </c>
      <c r="AF290" s="330">
        <f t="shared" si="165"/>
        <v>2203.5805991294583</v>
      </c>
      <c r="AG290" s="330">
        <f t="shared" si="166"/>
        <v>2165.7001704383174</v>
      </c>
      <c r="AH290" s="330">
        <f t="shared" si="167"/>
        <v>10.361453069452606</v>
      </c>
      <c r="AI290" s="330">
        <f t="shared" si="168"/>
        <v>59.91824742660144</v>
      </c>
      <c r="AJ290" s="330">
        <f t="shared" si="169"/>
        <v>10.720405446150975</v>
      </c>
      <c r="AK290" s="339">
        <f t="shared" si="170"/>
        <v>1845.0027520305207</v>
      </c>
      <c r="AL290" s="44">
        <f t="shared" si="171"/>
        <v>33.100312027137846</v>
      </c>
    </row>
    <row r="291" spans="1:38" ht="15" x14ac:dyDescent="0.15">
      <c r="A291" s="118"/>
      <c r="B291" s="330">
        <f t="shared" si="142"/>
        <v>2203.5805991294583</v>
      </c>
      <c r="C291" s="330">
        <f t="shared" si="143"/>
        <v>2165.7001704383174</v>
      </c>
      <c r="D291" s="330">
        <f t="shared" si="144"/>
        <v>10.361453069452606</v>
      </c>
      <c r="E291" s="330">
        <f t="shared" si="139"/>
        <v>198.68094404807593</v>
      </c>
      <c r="F291" s="330">
        <f t="shared" si="145"/>
        <v>198.68094404807593</v>
      </c>
      <c r="G291" s="330">
        <f t="shared" si="146"/>
        <v>62040.391423515088</v>
      </c>
      <c r="H291" s="315">
        <f t="shared" si="147"/>
        <v>0.02</v>
      </c>
      <c r="I291" s="330">
        <f t="shared" si="148"/>
        <v>30.304342952912705</v>
      </c>
      <c r="J291" s="330">
        <f t="shared" si="137"/>
        <v>859</v>
      </c>
      <c r="K291" s="337">
        <f t="shared" si="149"/>
        <v>-1</v>
      </c>
      <c r="L291" s="325">
        <f t="shared" si="150"/>
        <v>10.341453069452607</v>
      </c>
      <c r="M291" s="325">
        <f t="shared" si="151"/>
        <v>10.351453069452607</v>
      </c>
      <c r="N291" s="330">
        <f t="shared" si="152"/>
        <v>-0.13971831548063562</v>
      </c>
      <c r="O291" s="330">
        <f t="shared" si="138"/>
        <v>12.497595940341434</v>
      </c>
      <c r="P291" s="334">
        <f t="shared" si="140"/>
        <v>210.75001081168065</v>
      </c>
      <c r="Q291" s="330">
        <f t="shared" si="153"/>
        <v>61351.076945865869</v>
      </c>
      <c r="R291" s="279">
        <f>IF(H291&gt;0, rate1(1,$L$52,$L$51,$L$54,L291,$L$53,$L$50,P291),"")</f>
        <v>2529.5599976628364</v>
      </c>
      <c r="S291" s="325">
        <f t="shared" si="154"/>
        <v>1.9406656842843659</v>
      </c>
      <c r="T291" s="325">
        <f t="shared" si="155"/>
        <v>0.14853131969720965</v>
      </c>
      <c r="U291" s="330">
        <f t="shared" si="156"/>
        <v>10.361453069452606</v>
      </c>
      <c r="V291" s="338">
        <f t="shared" si="157"/>
        <v>10.361453069452606</v>
      </c>
      <c r="W291" s="330">
        <f t="shared" si="158"/>
        <v>6.4595503364586193E-3</v>
      </c>
      <c r="X291" s="330">
        <f t="shared" si="159"/>
        <v>61531.544925958377</v>
      </c>
      <c r="Y291" s="330">
        <f t="shared" si="141"/>
        <v>211.15739672495249</v>
      </c>
      <c r="Z291" s="110">
        <f>IF(H291&gt;0, rate1(1,$L$52,$L$51,$L$54,U291,$L$53,$L$50,Y291),"")</f>
        <v>2529.7636764103718</v>
      </c>
      <c r="AA291" s="338">
        <f t="shared" si="160"/>
        <v>1.9462175638506645</v>
      </c>
      <c r="AB291" s="338">
        <f t="shared" si="161"/>
        <v>-6.8267072851314024E-3</v>
      </c>
      <c r="AC291" s="330">
        <f t="shared" si="162"/>
        <v>0.14853131969720965</v>
      </c>
      <c r="AD291" s="330">
        <f t="shared" si="163"/>
        <v>-0.13465173567952704</v>
      </c>
      <c r="AE291" s="330">
        <f t="shared" si="164"/>
        <v>-1.8061600223795046E-2</v>
      </c>
      <c r="AF291" s="330">
        <f t="shared" si="165"/>
        <v>2203.2923494942806</v>
      </c>
      <c r="AG291" s="330">
        <f t="shared" si="166"/>
        <v>2165.5516391186202</v>
      </c>
      <c r="AH291" s="330">
        <f t="shared" si="167"/>
        <v>10.34232680560236</v>
      </c>
      <c r="AI291" s="330">
        <f t="shared" si="168"/>
        <v>58.718243423537608</v>
      </c>
      <c r="AJ291" s="330">
        <f t="shared" si="169"/>
        <v>10.73671606932418</v>
      </c>
      <c r="AK291" s="339">
        <f t="shared" si="170"/>
        <v>1848.7407654265894</v>
      </c>
      <c r="AL291" s="44">
        <f t="shared" si="171"/>
        <v>33.151781801677295</v>
      </c>
    </row>
    <row r="292" spans="1:38" ht="15" x14ac:dyDescent="0.15">
      <c r="A292" s="118"/>
      <c r="B292" s="330">
        <f t="shared" si="142"/>
        <v>2203.2923494942806</v>
      </c>
      <c r="C292" s="330">
        <f t="shared" si="143"/>
        <v>2165.5516391186202</v>
      </c>
      <c r="D292" s="330">
        <f t="shared" si="144"/>
        <v>10.34232680560236</v>
      </c>
      <c r="E292" s="330">
        <f t="shared" si="139"/>
        <v>198.68094404807593</v>
      </c>
      <c r="F292" s="330">
        <f t="shared" si="145"/>
        <v>198.68094404807593</v>
      </c>
      <c r="G292" s="330">
        <f t="shared" si="146"/>
        <v>61696.800536744275</v>
      </c>
      <c r="H292" s="315">
        <f t="shared" si="147"/>
        <v>0.02</v>
      </c>
      <c r="I292" s="330">
        <f t="shared" si="148"/>
        <v>30.192568300528364</v>
      </c>
      <c r="J292" s="330">
        <f t="shared" si="137"/>
        <v>859</v>
      </c>
      <c r="K292" s="337">
        <f t="shared" si="149"/>
        <v>-1</v>
      </c>
      <c r="L292" s="325">
        <f t="shared" si="150"/>
        <v>10.32232680560236</v>
      </c>
      <c r="M292" s="325">
        <f t="shared" si="151"/>
        <v>10.33232680560236</v>
      </c>
      <c r="N292" s="330">
        <f t="shared" si="152"/>
        <v>-0.13947218010312668</v>
      </c>
      <c r="O292" s="330">
        <f t="shared" si="138"/>
        <v>12.317502958756345</v>
      </c>
      <c r="P292" s="334">
        <f t="shared" si="140"/>
        <v>210.23046084702062</v>
      </c>
      <c r="Q292" s="330">
        <f t="shared" si="153"/>
        <v>61006.879114090574</v>
      </c>
      <c r="R292" s="279">
        <f>IF(H292&gt;0, rate1(1,$L$52,$L$51,$L$54,L292,$L$53,$L$50,P292),"")</f>
        <v>2529.2990554345101</v>
      </c>
      <c r="S292" s="325">
        <f t="shared" si="154"/>
        <v>1.9581950642272989</v>
      </c>
      <c r="T292" s="325">
        <f t="shared" si="155"/>
        <v>0.1455571890422947</v>
      </c>
      <c r="U292" s="330">
        <f t="shared" si="156"/>
        <v>10.34232680560236</v>
      </c>
      <c r="V292" s="338">
        <f t="shared" si="157"/>
        <v>10.34232680560236</v>
      </c>
      <c r="W292" s="330">
        <f t="shared" si="158"/>
        <v>6.4357249067086286E-3</v>
      </c>
      <c r="X292" s="330">
        <f t="shared" si="159"/>
        <v>61186.681134391874</v>
      </c>
      <c r="Y292" s="330">
        <f t="shared" si="141"/>
        <v>210.63759507560314</v>
      </c>
      <c r="Z292" s="110">
        <f>IF(H292&gt;0, rate1(1,$L$52,$L$51,$L$54,U292,$L$53,$L$50,Y292),"")</f>
        <v>2529.5036501763366</v>
      </c>
      <c r="AA292" s="338">
        <f t="shared" si="160"/>
        <v>1.9638074862609487</v>
      </c>
      <c r="AB292" s="338">
        <f t="shared" si="161"/>
        <v>-6.6773966777076586E-3</v>
      </c>
      <c r="AC292" s="330">
        <f t="shared" si="162"/>
        <v>0.1455571890422947</v>
      </c>
      <c r="AD292" s="330">
        <f t="shared" si="163"/>
        <v>-0.13740303815697197</v>
      </c>
      <c r="AE292" s="330">
        <f t="shared" si="164"/>
        <v>-1.8710710522062305E-2</v>
      </c>
      <c r="AF292" s="330">
        <f t="shared" si="165"/>
        <v>2203.0073201251353</v>
      </c>
      <c r="AG292" s="330">
        <f t="shared" si="166"/>
        <v>2165.4060819295778</v>
      </c>
      <c r="AH292" s="330">
        <f t="shared" si="167"/>
        <v>10.323198893156816</v>
      </c>
      <c r="AI292" s="330">
        <f t="shared" si="168"/>
        <v>57.548429763395184</v>
      </c>
      <c r="AJ292" s="330">
        <f t="shared" si="169"/>
        <v>10.752701744258456</v>
      </c>
      <c r="AK292" s="339">
        <f t="shared" si="170"/>
        <v>1852.3836682322869</v>
      </c>
      <c r="AL292" s="44">
        <f t="shared" si="171"/>
        <v>33.202220772778112</v>
      </c>
    </row>
    <row r="293" spans="1:38" ht="15" x14ac:dyDescent="0.15">
      <c r="A293" s="118"/>
      <c r="B293" s="330">
        <f t="shared" ref="B293:B317" si="172">IF(H293&gt;0, AF292,"")</f>
        <v>2203.0073201251353</v>
      </c>
      <c r="C293" s="330">
        <f t="shared" ref="C293:C317" si="173">IF(H293&gt;0, AG292,"")</f>
        <v>2165.4060819295778</v>
      </c>
      <c r="D293" s="330">
        <f t="shared" ref="D293:D317" si="174">IF(H293&gt;0, AH292,"")</f>
        <v>10.323198893156816</v>
      </c>
      <c r="E293" s="330">
        <f t="shared" si="139"/>
        <v>198.68094404807593</v>
      </c>
      <c r="F293" s="330">
        <f t="shared" ref="F293:F317" si="175">IF(H293&gt;0, (E293+E292)/2,"")</f>
        <v>198.68094404807593</v>
      </c>
      <c r="G293" s="330">
        <f t="shared" ref="G293:G317" si="176">IF(H293&gt;0, F293*$S$53*$C$55*(B293-C293+N293)^1.5,"")</f>
        <v>61354.451123657811</v>
      </c>
      <c r="H293" s="315">
        <f t="shared" ref="H293:H317" si="177">dv(S292)</f>
        <v>0.02</v>
      </c>
      <c r="I293" s="330">
        <f t="shared" ref="I293:I317" si="178">IF(H293&gt;0, (B293-C293)*B$19,"")</f>
        <v>30.080990556445979</v>
      </c>
      <c r="J293" s="330">
        <f t="shared" si="137"/>
        <v>859</v>
      </c>
      <c r="K293" s="337">
        <f t="shared" ref="K293:K317" si="179">IF(H293&gt;0, IF((1-S292-0.015)&gt;0,1,-1),"")</f>
        <v>-1</v>
      </c>
      <c r="L293" s="325">
        <f t="shared" ref="L293:L317" si="180">IF(H293&gt;0, D293+K293*H293,"")</f>
        <v>10.303198893156816</v>
      </c>
      <c r="M293" s="325">
        <f t="shared" ref="M293:M317" si="181">IF(H293&gt;0, (D293+L293)/2,"")</f>
        <v>10.313198893156816</v>
      </c>
      <c r="N293" s="330">
        <f t="shared" ref="N293:N317" si="182">IF(H293&gt;0, 2*($P$53*M293/$S$52/$S$51)^2-(B293-C293)*2,"")</f>
        <v>-0.13922597948409532</v>
      </c>
      <c r="O293" s="330">
        <f t="shared" ref="O293:O317" si="183">IF(wh(B292,$F$51,$F$52,$F$53)&gt;0,wh(B292,$F$51,$F$52,$F$53),O292)</f>
        <v>12.139446657306291</v>
      </c>
      <c r="P293" s="334">
        <f t="shared" si="140"/>
        <v>209.71118742000374</v>
      </c>
      <c r="Q293" s="330">
        <f t="shared" ref="Q293:Q317" si="184">IF(H293&gt;0, M293/$S$54*(B293-C293+N293/2)*E293-J293,"")</f>
        <v>60663.923717951504</v>
      </c>
      <c r="R293" s="279">
        <f>IF(H293&gt;0, rate1(1,$L$52,$L$51,$L$54,L293,$L$53,$L$50,P293),"")</f>
        <v>2529.0369148767113</v>
      </c>
      <c r="S293" s="325">
        <f t="shared" ref="S293:S317" si="185">IF(H293&gt;0, Q293/O293/R293,"")</f>
        <v>1.9759522128751026</v>
      </c>
      <c r="T293" s="325">
        <f t="shared" ref="T293:T317" si="186">IF(H293&gt;0, N293/(1-S293),"")</f>
        <v>0.1426565539248516</v>
      </c>
      <c r="U293" s="330">
        <f t="shared" ref="U293:U317" si="187">L293-K293*H293</f>
        <v>10.323198893156816</v>
      </c>
      <c r="V293" s="338">
        <f t="shared" ref="V293:V317" si="188">IF(H293&gt;0, (D293+U293)/2,"")</f>
        <v>10.323198893156816</v>
      </c>
      <c r="W293" s="330">
        <f t="shared" ref="W293:W317" si="189">IF(H293&gt;0, 2*($P$53*V293/$S$52/$S$51)^2-(B293-C293)*2,"")</f>
        <v>6.4119414491727866E-3</v>
      </c>
      <c r="X293" s="330">
        <f t="shared" ref="X293:X317" si="190">IF(H293&gt;0, V293/$S$54*(B293-C293+W293/2)*F293-J293,"")</f>
        <v>60843.060952247259</v>
      </c>
      <c r="Y293" s="330">
        <f t="shared" si="141"/>
        <v>210.11806963153614</v>
      </c>
      <c r="Z293" s="110">
        <f>IF(H293&gt;0, rate1(1,$L$52,$L$51,$L$54,U293,$L$53,$L$50,Y293),"")</f>
        <v>2529.2424316107536</v>
      </c>
      <c r="AA293" s="338">
        <f t="shared" ref="AA293:AA317" si="191">IF(H293&gt;0, X293/O293/Z293,"")</f>
        <v>1.9816260586443517</v>
      </c>
      <c r="AB293" s="338">
        <f t="shared" ref="AB293:AB317" si="192">IF(H293&gt;0, W293/(1-AA293),"")</f>
        <v>-6.5319592860318175E-3</v>
      </c>
      <c r="AC293" s="330">
        <f t="shared" ref="AC293:AC317" si="193">IF(H293&gt;0, delta_z(N293,S293,H293,AE292,AB293),"")</f>
        <v>0.1426565539248516</v>
      </c>
      <c r="AD293" s="330">
        <f t="shared" ref="AD293:AD317" si="194">IF(H293&gt;0, H293/AC293*K293,"")</f>
        <v>-0.14019685356016359</v>
      </c>
      <c r="AE293" s="330">
        <f t="shared" ref="AE293:AE317" si="195">IF(H293&gt;0, (AD293-AD292)/(AC293+AC292)*2,"")</f>
        <v>-1.938710746010535E-2</v>
      </c>
      <c r="AF293" s="330">
        <f t="shared" ref="AF293:AF317" si="196">IF(H293&gt;0, B293-(AC293-N293),"")</f>
        <v>2202.7254375917264</v>
      </c>
      <c r="AG293" s="330">
        <f t="shared" ref="AG293:AG317" si="197">IF(H293&gt;0, C293-AC293,"")</f>
        <v>2165.2634253756528</v>
      </c>
      <c r="AH293" s="330">
        <f t="shared" ref="AH293:AH317" si="198">IF(H293&gt;0, $S$54*$S$53*$C$55*SQRT(AF293-AG293),"")</f>
        <v>10.304069331907373</v>
      </c>
      <c r="AI293" s="330">
        <f t="shared" ref="AI293:AI317" si="199">IF(H293&gt;0, AC293/R293*1000000,"")</f>
        <v>56.407462099779593</v>
      </c>
      <c r="AJ293" s="330">
        <f t="shared" ref="AJ293:AJ317" si="200">IF(H293&gt;0, AJ292+AI293/3600,"")</f>
        <v>10.768370483730617</v>
      </c>
      <c r="AK293" s="339">
        <f t="shared" ref="AK293:AK317" si="201">IF(H293&gt;0, AK292+AI292*G292/1000000,"")</f>
        <v>1855.9342222246019</v>
      </c>
      <c r="AL293" s="44">
        <f t="shared" ref="AL293:AL317" si="202">IF(H293&gt;0, AL292+AI292*J292/1000000,"")</f>
        <v>33.251654873944865</v>
      </c>
    </row>
    <row r="294" spans="1:38" ht="15" x14ac:dyDescent="0.15">
      <c r="A294" s="118"/>
      <c r="B294" s="330">
        <f t="shared" si="172"/>
        <v>2202.7254375917264</v>
      </c>
      <c r="C294" s="330">
        <f t="shared" si="173"/>
        <v>2165.2634253756528</v>
      </c>
      <c r="D294" s="330">
        <f t="shared" si="174"/>
        <v>10.304069331907373</v>
      </c>
      <c r="E294" s="330">
        <f t="shared" si="139"/>
        <v>198.68094404807593</v>
      </c>
      <c r="F294" s="330">
        <f t="shared" si="175"/>
        <v>198.68094404807593</v>
      </c>
      <c r="G294" s="330">
        <f t="shared" si="176"/>
        <v>61013.341153401336</v>
      </c>
      <c r="H294" s="315">
        <f t="shared" si="177"/>
        <v>0.02</v>
      </c>
      <c r="I294" s="330">
        <f t="shared" si="178"/>
        <v>29.969609772858895</v>
      </c>
      <c r="J294" s="330">
        <f t="shared" si="137"/>
        <v>859</v>
      </c>
      <c r="K294" s="337">
        <f t="shared" si="179"/>
        <v>-1</v>
      </c>
      <c r="L294" s="325">
        <f t="shared" si="180"/>
        <v>10.284069331907373</v>
      </c>
      <c r="M294" s="325">
        <f t="shared" si="181"/>
        <v>10.294069331907373</v>
      </c>
      <c r="N294" s="330">
        <f t="shared" si="182"/>
        <v>-0.13897971360940176</v>
      </c>
      <c r="O294" s="330">
        <f t="shared" si="183"/>
        <v>11.963379564477561</v>
      </c>
      <c r="P294" s="334">
        <f t="shared" si="140"/>
        <v>209.19219100510233</v>
      </c>
      <c r="Q294" s="330">
        <f t="shared" si="184"/>
        <v>60322.208727251447</v>
      </c>
      <c r="R294" s="279">
        <f>IF(H294&gt;0, rate1(1,$L$52,$L$51,$L$54,L294,$L$53,$L$50,P294),"")</f>
        <v>2528.7735680694395</v>
      </c>
      <c r="S294" s="325">
        <f t="shared" si="185"/>
        <v>1.993946078841405</v>
      </c>
      <c r="T294" s="325">
        <f t="shared" si="186"/>
        <v>0.13982621046345262</v>
      </c>
      <c r="U294" s="330">
        <f t="shared" si="187"/>
        <v>10.304069331907373</v>
      </c>
      <c r="V294" s="338">
        <f t="shared" si="188"/>
        <v>10.304069331907373</v>
      </c>
      <c r="W294" s="330">
        <f t="shared" si="189"/>
        <v>6.3881999749071383E-3</v>
      </c>
      <c r="X294" s="330">
        <f t="shared" si="190"/>
        <v>60500.682349638359</v>
      </c>
      <c r="Y294" s="330">
        <f t="shared" si="141"/>
        <v>209.59882086617952</v>
      </c>
      <c r="Z294" s="110">
        <f>IF(H294&gt;0, rate1(1,$L$52,$L$51,$L$54,U294,$L$53,$L$50,Y294),"")</f>
        <v>2528.9800128451425</v>
      </c>
      <c r="AA294" s="338">
        <f t="shared" si="191"/>
        <v>1.9996822603640456</v>
      </c>
      <c r="AB294" s="338">
        <f t="shared" si="192"/>
        <v>-6.3902304043894935E-3</v>
      </c>
      <c r="AC294" s="330">
        <f t="shared" si="193"/>
        <v>0.13982621046345262</v>
      </c>
      <c r="AD294" s="330">
        <f t="shared" si="194"/>
        <v>-0.14303469952958173</v>
      </c>
      <c r="AE294" s="330">
        <f t="shared" si="195"/>
        <v>-2.0092170759963234E-2</v>
      </c>
      <c r="AF294" s="330">
        <f t="shared" si="196"/>
        <v>2202.4466316676535</v>
      </c>
      <c r="AG294" s="330">
        <f t="shared" si="197"/>
        <v>2165.1235991651893</v>
      </c>
      <c r="AH294" s="330">
        <f t="shared" si="198"/>
        <v>10.284938121644968</v>
      </c>
      <c r="AI294" s="330">
        <f t="shared" si="199"/>
        <v>55.294080984167032</v>
      </c>
      <c r="AJ294" s="330">
        <f t="shared" si="200"/>
        <v>10.783729950670663</v>
      </c>
      <c r="AK294" s="339">
        <f t="shared" si="201"/>
        <v>1859.3950711010123</v>
      </c>
      <c r="AL294" s="44">
        <f t="shared" si="202"/>
        <v>33.300108883888576</v>
      </c>
    </row>
    <row r="295" spans="1:38" ht="15" x14ac:dyDescent="0.15">
      <c r="A295" s="118"/>
      <c r="B295" s="330">
        <f t="shared" si="172"/>
        <v>2202.4466316676535</v>
      </c>
      <c r="C295" s="330">
        <f t="shared" si="173"/>
        <v>2165.1235991651893</v>
      </c>
      <c r="D295" s="330">
        <f t="shared" si="174"/>
        <v>10.284938121644968</v>
      </c>
      <c r="E295" s="330">
        <f t="shared" si="139"/>
        <v>198.68094404807593</v>
      </c>
      <c r="F295" s="330">
        <f t="shared" si="175"/>
        <v>198.68094404807593</v>
      </c>
      <c r="G295" s="330">
        <f t="shared" si="176"/>
        <v>60673.468593977013</v>
      </c>
      <c r="H295" s="315">
        <f t="shared" si="177"/>
        <v>0.02</v>
      </c>
      <c r="I295" s="330">
        <f t="shared" si="178"/>
        <v>29.858426001971385</v>
      </c>
      <c r="J295" s="330">
        <f t="shared" si="137"/>
        <v>859</v>
      </c>
      <c r="K295" s="337">
        <f t="shared" si="179"/>
        <v>-1</v>
      </c>
      <c r="L295" s="325">
        <f t="shared" si="180"/>
        <v>10.264938121644969</v>
      </c>
      <c r="M295" s="325">
        <f t="shared" si="181"/>
        <v>10.274938121644968</v>
      </c>
      <c r="N295" s="330">
        <f t="shared" si="182"/>
        <v>-0.13873338246504829</v>
      </c>
      <c r="O295" s="330">
        <f t="shared" si="183"/>
        <v>11.789256321229661</v>
      </c>
      <c r="P295" s="334">
        <f t="shared" si="140"/>
        <v>208.67347207823263</v>
      </c>
      <c r="Q295" s="330">
        <f t="shared" si="184"/>
        <v>59981.732110650366</v>
      </c>
      <c r="R295" s="279">
        <f>IF(H295&gt;0, rate1(1,$L$52,$L$51,$L$54,L295,$L$53,$L$50,P295),"")</f>
        <v>2528.5090070242627</v>
      </c>
      <c r="S295" s="325">
        <f t="shared" si="185"/>
        <v>2.0121858360789049</v>
      </c>
      <c r="T295" s="325">
        <f t="shared" si="186"/>
        <v>0.13706315334591715</v>
      </c>
      <c r="U295" s="330">
        <f t="shared" si="187"/>
        <v>10.284938121644968</v>
      </c>
      <c r="V295" s="338">
        <f t="shared" si="188"/>
        <v>10.284938121644968</v>
      </c>
      <c r="W295" s="330">
        <f t="shared" si="189"/>
        <v>6.3645004951098372E-3</v>
      </c>
      <c r="X295" s="330">
        <f t="shared" si="190"/>
        <v>60159.543295536452</v>
      </c>
      <c r="Y295" s="330">
        <f t="shared" si="141"/>
        <v>209.07984925439999</v>
      </c>
      <c r="Z295" s="110">
        <f>IF(H295&gt;0, rate1(1,$L$52,$L$51,$L$54,U295,$L$53,$L$50,Y295),"")</f>
        <v>2528.7163859431371</v>
      </c>
      <c r="AA295" s="338">
        <f t="shared" si="191"/>
        <v>2.0179852970040146</v>
      </c>
      <c r="AB295" s="338">
        <f t="shared" si="192"/>
        <v>-6.2520554214691541E-3</v>
      </c>
      <c r="AC295" s="330">
        <f t="shared" si="193"/>
        <v>0.13706315334591715</v>
      </c>
      <c r="AD295" s="330">
        <f t="shared" si="194"/>
        <v>-0.14591813709060389</v>
      </c>
      <c r="AE295" s="330">
        <f t="shared" si="195"/>
        <v>-2.0827362390180678E-2</v>
      </c>
      <c r="AF295" s="330">
        <f t="shared" si="196"/>
        <v>2202.1708351318425</v>
      </c>
      <c r="AG295" s="330">
        <f t="shared" si="197"/>
        <v>2164.9865360118433</v>
      </c>
      <c r="AH295" s="330">
        <f t="shared" si="198"/>
        <v>10.265805262160193</v>
      </c>
      <c r="AI295" s="330">
        <f t="shared" si="199"/>
        <v>54.207105042992616</v>
      </c>
      <c r="AJ295" s="330">
        <f t="shared" si="200"/>
        <v>10.798787479849272</v>
      </c>
      <c r="AK295" s="339">
        <f t="shared" si="201"/>
        <v>1862.768747727863</v>
      </c>
      <c r="AL295" s="44">
        <f t="shared" si="202"/>
        <v>33.347606499453974</v>
      </c>
    </row>
    <row r="296" spans="1:38" ht="15" x14ac:dyDescent="0.15">
      <c r="A296" s="118"/>
      <c r="B296" s="330">
        <f t="shared" si="172"/>
        <v>2202.1708351318425</v>
      </c>
      <c r="C296" s="330">
        <f t="shared" si="173"/>
        <v>2164.9865360118433</v>
      </c>
      <c r="D296" s="330">
        <f t="shared" si="174"/>
        <v>10.265805262160193</v>
      </c>
      <c r="E296" s="330">
        <f t="shared" si="139"/>
        <v>198.68094404807593</v>
      </c>
      <c r="F296" s="330">
        <f t="shared" si="175"/>
        <v>198.68094404807593</v>
      </c>
      <c r="G296" s="330">
        <f t="shared" si="176"/>
        <v>60334.831412246196</v>
      </c>
      <c r="H296" s="315">
        <f t="shared" si="177"/>
        <v>0.02</v>
      </c>
      <c r="I296" s="330">
        <f t="shared" si="178"/>
        <v>29.747439295999357</v>
      </c>
      <c r="J296" s="330">
        <f t="shared" si="137"/>
        <v>859</v>
      </c>
      <c r="K296" s="337">
        <f t="shared" si="179"/>
        <v>-1</v>
      </c>
      <c r="L296" s="325">
        <f t="shared" si="180"/>
        <v>10.245805262160193</v>
      </c>
      <c r="M296" s="325">
        <f t="shared" si="181"/>
        <v>10.255805262160193</v>
      </c>
      <c r="N296" s="330">
        <f t="shared" si="182"/>
        <v>-0.13848698603692355</v>
      </c>
      <c r="O296" s="330">
        <f t="shared" si="183"/>
        <v>11.617033547618188</v>
      </c>
      <c r="P296" s="334">
        <f t="shared" si="140"/>
        <v>208.15503111676483</v>
      </c>
      <c r="Q296" s="330">
        <f t="shared" si="184"/>
        <v>59642.49183566741</v>
      </c>
      <c r="R296" s="279">
        <f>IF(H296&gt;0, rate1(1,$L$52,$L$51,$L$54,L296,$L$53,$L$50,P296),"")</f>
        <v>2528.2432236835857</v>
      </c>
      <c r="S296" s="325">
        <f t="shared" si="185"/>
        <v>2.0306809017980889</v>
      </c>
      <c r="T296" s="325">
        <f t="shared" si="186"/>
        <v>0.1343645601614662</v>
      </c>
      <c r="U296" s="330">
        <f t="shared" si="187"/>
        <v>10.265805262160193</v>
      </c>
      <c r="V296" s="338">
        <f t="shared" si="188"/>
        <v>10.265805262160193</v>
      </c>
      <c r="W296" s="330">
        <f t="shared" si="189"/>
        <v>6.3408430208085065E-3</v>
      </c>
      <c r="X296" s="330">
        <f t="shared" si="190"/>
        <v>59819.641757771809</v>
      </c>
      <c r="Y296" s="330">
        <f t="shared" si="141"/>
        <v>208.56115527251279</v>
      </c>
      <c r="Z296" s="110">
        <f>IF(H296&gt;0, rate1(1,$L$52,$L$51,$L$54,U296,$L$53,$L$50,Y296),"")</f>
        <v>2528.4515428997652</v>
      </c>
      <c r="AA296" s="338">
        <f t="shared" si="191"/>
        <v>2.0365446183478904</v>
      </c>
      <c r="AB296" s="338">
        <f t="shared" si="192"/>
        <v>-6.1172890279580427E-3</v>
      </c>
      <c r="AC296" s="330">
        <f t="shared" si="193"/>
        <v>0.1343645601614662</v>
      </c>
      <c r="AD296" s="330">
        <f t="shared" si="194"/>
        <v>-0.14884877363469917</v>
      </c>
      <c r="AE296" s="330">
        <f t="shared" si="195"/>
        <v>-2.1594232263357764E-2</v>
      </c>
      <c r="AF296" s="330">
        <f t="shared" si="196"/>
        <v>2201.8979835856439</v>
      </c>
      <c r="AG296" s="330">
        <f t="shared" si="197"/>
        <v>2164.8521714516819</v>
      </c>
      <c r="AH296" s="330">
        <f t="shared" si="198"/>
        <v>10.246670753243162</v>
      </c>
      <c r="AI296" s="330">
        <f t="shared" si="199"/>
        <v>53.145424816248678</v>
      </c>
      <c r="AJ296" s="330">
        <f t="shared" si="200"/>
        <v>10.813550097853787</v>
      </c>
      <c r="AK296" s="339">
        <f t="shared" si="201"/>
        <v>1866.0576808132594</v>
      </c>
      <c r="AL296" s="44">
        <f t="shared" si="202"/>
        <v>33.394170402685901</v>
      </c>
    </row>
    <row r="297" spans="1:38" ht="15" x14ac:dyDescent="0.15">
      <c r="A297" s="118"/>
      <c r="B297" s="330">
        <f t="shared" si="172"/>
        <v>2201.8979835856439</v>
      </c>
      <c r="C297" s="330">
        <f t="shared" si="173"/>
        <v>2164.8521714516819</v>
      </c>
      <c r="D297" s="330">
        <f t="shared" si="174"/>
        <v>10.246670753243162</v>
      </c>
      <c r="E297" s="330">
        <f t="shared" si="139"/>
        <v>198.68094404807593</v>
      </c>
      <c r="F297" s="330">
        <f t="shared" si="175"/>
        <v>198.68094404807593</v>
      </c>
      <c r="G297" s="330">
        <f t="shared" si="176"/>
        <v>59997.427573926136</v>
      </c>
      <c r="H297" s="315">
        <f t="shared" si="177"/>
        <v>0.02</v>
      </c>
      <c r="I297" s="330">
        <f t="shared" si="178"/>
        <v>29.636649707169639</v>
      </c>
      <c r="J297" s="330">
        <f t="shared" si="137"/>
        <v>859</v>
      </c>
      <c r="K297" s="337">
        <f t="shared" si="179"/>
        <v>-1</v>
      </c>
      <c r="L297" s="325">
        <f t="shared" si="180"/>
        <v>10.226670753243162</v>
      </c>
      <c r="M297" s="325">
        <f t="shared" si="181"/>
        <v>10.236670753243162</v>
      </c>
      <c r="N297" s="330">
        <f t="shared" si="182"/>
        <v>-0.13824052431095879</v>
      </c>
      <c r="O297" s="330">
        <f t="shared" si="183"/>
        <v>11.44666972013589</v>
      </c>
      <c r="P297" s="334">
        <f t="shared" si="140"/>
        <v>207.63686859952736</v>
      </c>
      <c r="Q297" s="330">
        <f t="shared" si="184"/>
        <v>59304.485868678035</v>
      </c>
      <c r="R297" s="279">
        <f>IF(H297&gt;0, rate1(1,$L$52,$L$51,$L$54,L297,$L$53,$L$50,P297),"")</f>
        <v>2527.9762099199088</v>
      </c>
      <c r="S297" s="325">
        <f t="shared" si="185"/>
        <v>2.0494409548420025</v>
      </c>
      <c r="T297" s="325">
        <f t="shared" si="186"/>
        <v>0.13172777722570533</v>
      </c>
      <c r="U297" s="330">
        <f t="shared" si="187"/>
        <v>10.246670753243162</v>
      </c>
      <c r="V297" s="338">
        <f t="shared" si="188"/>
        <v>10.246670753243162</v>
      </c>
      <c r="W297" s="330">
        <f t="shared" si="189"/>
        <v>6.3172275632439323E-3</v>
      </c>
      <c r="X297" s="330">
        <f t="shared" si="190"/>
        <v>59480.975703031334</v>
      </c>
      <c r="Y297" s="330">
        <f t="shared" si="141"/>
        <v>208.04273939828622</v>
      </c>
      <c r="Z297" s="110">
        <f>IF(H297&gt;0, rate1(1,$L$52,$L$51,$L$54,U297,$L$53,$L$50,Y297),"")</f>
        <v>2528.1854756407124</v>
      </c>
      <c r="AA297" s="338">
        <f t="shared" si="191"/>
        <v>2.0553699368158753</v>
      </c>
      <c r="AB297" s="338">
        <f t="shared" si="192"/>
        <v>-5.9857944999868462E-3</v>
      </c>
      <c r="AC297" s="330">
        <f t="shared" si="193"/>
        <v>0.13172777722570533</v>
      </c>
      <c r="AD297" s="330">
        <f t="shared" si="194"/>
        <v>-0.15182826599838203</v>
      </c>
      <c r="AE297" s="330">
        <f t="shared" si="195"/>
        <v>-2.2394424378689416E-2</v>
      </c>
      <c r="AF297" s="330">
        <f t="shared" si="196"/>
        <v>2201.6280152841073</v>
      </c>
      <c r="AG297" s="330">
        <f t="shared" si="197"/>
        <v>2164.7204436744564</v>
      </c>
      <c r="AH297" s="330">
        <f t="shared" si="198"/>
        <v>10.227534594683647</v>
      </c>
      <c r="AI297" s="330">
        <f t="shared" si="199"/>
        <v>52.107997183200837</v>
      </c>
      <c r="AJ297" s="330">
        <f t="shared" si="200"/>
        <v>10.828024541515786</v>
      </c>
      <c r="AK297" s="339">
        <f t="shared" si="201"/>
        <v>1869.26420105988</v>
      </c>
      <c r="AL297" s="44">
        <f t="shared" si="202"/>
        <v>33.439822322603057</v>
      </c>
    </row>
    <row r="298" spans="1:38" ht="15" x14ac:dyDescent="0.15">
      <c r="A298" s="118"/>
      <c r="B298" s="330">
        <f t="shared" si="172"/>
        <v>2201.6280152841073</v>
      </c>
      <c r="C298" s="330">
        <f t="shared" si="173"/>
        <v>2164.7204436744564</v>
      </c>
      <c r="D298" s="330">
        <f t="shared" si="174"/>
        <v>10.227534594683647</v>
      </c>
      <c r="E298" s="330">
        <f t="shared" si="139"/>
        <v>198.68094404807593</v>
      </c>
      <c r="F298" s="330">
        <f t="shared" si="175"/>
        <v>198.68094404807593</v>
      </c>
      <c r="G298" s="330">
        <f t="shared" si="176"/>
        <v>59661.255043592559</v>
      </c>
      <c r="H298" s="315">
        <f t="shared" si="177"/>
        <v>0.02</v>
      </c>
      <c r="I298" s="330">
        <f t="shared" si="178"/>
        <v>29.52605728772069</v>
      </c>
      <c r="J298" s="330">
        <f t="shared" si="137"/>
        <v>859</v>
      </c>
      <c r="K298" s="337">
        <f t="shared" si="179"/>
        <v>-1</v>
      </c>
      <c r="L298" s="325">
        <f t="shared" si="180"/>
        <v>10.207534594683647</v>
      </c>
      <c r="M298" s="325">
        <f t="shared" si="181"/>
        <v>10.217534594683647</v>
      </c>
      <c r="N298" s="330">
        <f t="shared" si="182"/>
        <v>-0.13799399727295736</v>
      </c>
      <c r="O298" s="330">
        <f t="shared" si="183"/>
        <v>11.27812505873117</v>
      </c>
      <c r="P298" s="334">
        <f t="shared" si="140"/>
        <v>207.11898500681738</v>
      </c>
      <c r="Q298" s="330">
        <f t="shared" si="184"/>
        <v>58967.712174916007</v>
      </c>
      <c r="R298" s="279">
        <f>IF(H298&gt;0, rate1(1,$L$52,$L$51,$L$54,L298,$L$53,$L$50,P298),"")</f>
        <v>2527.7079575350804</v>
      </c>
      <c r="S298" s="325">
        <f t="shared" si="185"/>
        <v>2.06847595460553</v>
      </c>
      <c r="T298" s="325">
        <f t="shared" si="186"/>
        <v>0.1291503067318939</v>
      </c>
      <c r="U298" s="330">
        <f t="shared" si="187"/>
        <v>10.227534594683647</v>
      </c>
      <c r="V298" s="338">
        <f t="shared" si="188"/>
        <v>10.227534594683647</v>
      </c>
      <c r="W298" s="330">
        <f t="shared" si="189"/>
        <v>6.2936541334579488E-3</v>
      </c>
      <c r="X298" s="330">
        <f t="shared" si="190"/>
        <v>59143.543096860063</v>
      </c>
      <c r="Y298" s="330">
        <f t="shared" si="141"/>
        <v>207.52460211095183</v>
      </c>
      <c r="Z298" s="110">
        <f>IF(H298&gt;0, rate1(1,$L$52,$L$51,$L$54,U298,$L$53,$L$50,Y298),"")</f>
        <v>2527.9181760215788</v>
      </c>
      <c r="AA298" s="338">
        <f t="shared" si="191"/>
        <v>2.0744712464484327</v>
      </c>
      <c r="AB298" s="338">
        <f t="shared" si="192"/>
        <v>-5.8574430486260584E-3</v>
      </c>
      <c r="AC298" s="330">
        <f t="shared" si="193"/>
        <v>0.1291503067318939</v>
      </c>
      <c r="AD298" s="330">
        <f t="shared" si="194"/>
        <v>-0.15485832365476654</v>
      </c>
      <c r="AE298" s="330">
        <f t="shared" si="195"/>
        <v>-2.3229683463000157E-2</v>
      </c>
      <c r="AF298" s="330">
        <f t="shared" si="196"/>
        <v>2201.3608709801024</v>
      </c>
      <c r="AG298" s="330">
        <f t="shared" si="197"/>
        <v>2164.5912933677246</v>
      </c>
      <c r="AH298" s="330">
        <f t="shared" si="198"/>
        <v>10.208396786270988</v>
      </c>
      <c r="AI298" s="330">
        <f t="shared" si="199"/>
        <v>51.093840309715247</v>
      </c>
      <c r="AJ298" s="330">
        <f t="shared" si="200"/>
        <v>10.842217274935152</v>
      </c>
      <c r="AK298" s="339">
        <f t="shared" si="201"/>
        <v>1872.3905468469013</v>
      </c>
      <c r="AL298" s="44">
        <f t="shared" si="202"/>
        <v>33.484583092183428</v>
      </c>
    </row>
    <row r="299" spans="1:38" ht="15" x14ac:dyDescent="0.15">
      <c r="A299" s="118"/>
      <c r="B299" s="330">
        <f t="shared" si="172"/>
        <v>2201.3608709801024</v>
      </c>
      <c r="C299" s="330">
        <f t="shared" si="173"/>
        <v>2164.5912933677246</v>
      </c>
      <c r="D299" s="330">
        <f t="shared" si="174"/>
        <v>10.208396786270988</v>
      </c>
      <c r="E299" s="330">
        <f t="shared" si="139"/>
        <v>198.68094404807593</v>
      </c>
      <c r="F299" s="330">
        <f t="shared" si="175"/>
        <v>198.68094404807593</v>
      </c>
      <c r="G299" s="330">
        <f t="shared" si="176"/>
        <v>59326.311784676567</v>
      </c>
      <c r="H299" s="315">
        <f t="shared" si="177"/>
        <v>0.02</v>
      </c>
      <c r="I299" s="330">
        <f t="shared" si="178"/>
        <v>29.415662089902256</v>
      </c>
      <c r="J299" s="330">
        <f t="shared" si="137"/>
        <v>859</v>
      </c>
      <c r="K299" s="337">
        <f t="shared" si="179"/>
        <v>-1</v>
      </c>
      <c r="L299" s="325">
        <f t="shared" si="180"/>
        <v>10.188396786270989</v>
      </c>
      <c r="M299" s="325">
        <f t="shared" si="181"/>
        <v>10.198396786270989</v>
      </c>
      <c r="N299" s="330">
        <f t="shared" si="182"/>
        <v>-0.13774740490894999</v>
      </c>
      <c r="O299" s="330">
        <f t="shared" si="183"/>
        <v>11.111361422583816</v>
      </c>
      <c r="P299" s="334">
        <f t="shared" si="140"/>
        <v>206.60138082040646</v>
      </c>
      <c r="Q299" s="330">
        <f t="shared" si="184"/>
        <v>58632.168718471505</v>
      </c>
      <c r="R299" s="279">
        <f>IF(H299&gt;0, rate1(1,$L$52,$L$51,$L$54,L299,$L$53,$L$50,P299),"")</f>
        <v>2527.4384582595339</v>
      </c>
      <c r="S299" s="325">
        <f t="shared" si="185"/>
        <v>2.0877961605869344</v>
      </c>
      <c r="T299" s="325">
        <f t="shared" si="186"/>
        <v>0.12662979508461089</v>
      </c>
      <c r="U299" s="330">
        <f t="shared" si="187"/>
        <v>10.208396786270988</v>
      </c>
      <c r="V299" s="338">
        <f t="shared" si="188"/>
        <v>10.208396786270988</v>
      </c>
      <c r="W299" s="330">
        <f t="shared" si="189"/>
        <v>6.2701227426487094E-3</v>
      </c>
      <c r="X299" s="330">
        <f t="shared" si="190"/>
        <v>58807.341903659733</v>
      </c>
      <c r="Y299" s="330">
        <f t="shared" si="141"/>
        <v>207.00674389121005</v>
      </c>
      <c r="Z299" s="110">
        <f>IF(H299&gt;0, rate1(1,$L$52,$L$51,$L$54,U299,$L$53,$L$50,Y299),"")</f>
        <v>2527.6496358271302</v>
      </c>
      <c r="AA299" s="338">
        <f t="shared" si="191"/>
        <v>2.0938588425248321</v>
      </c>
      <c r="AB299" s="338">
        <f t="shared" si="192"/>
        <v>-5.7321132296888379E-3</v>
      </c>
      <c r="AC299" s="330">
        <f t="shared" si="193"/>
        <v>0.12662979508461089</v>
      </c>
      <c r="AD299" s="330">
        <f t="shared" si="194"/>
        <v>-0.15794071203097579</v>
      </c>
      <c r="AE299" s="330">
        <f t="shared" si="195"/>
        <v>-2.4101862141102263E-2</v>
      </c>
      <c r="AF299" s="330">
        <f t="shared" si="196"/>
        <v>2201.0964937801086</v>
      </c>
      <c r="AG299" s="330">
        <f t="shared" si="197"/>
        <v>2164.4646635726399</v>
      </c>
      <c r="AH299" s="330">
        <f t="shared" si="198"/>
        <v>10.189257327794051</v>
      </c>
      <c r="AI299" s="330">
        <f t="shared" si="199"/>
        <v>50.102029060605403</v>
      </c>
      <c r="AJ299" s="330">
        <f t="shared" si="200"/>
        <v>10.856134505229765</v>
      </c>
      <c r="AK299" s="339">
        <f t="shared" si="201"/>
        <v>1875.4388694847758</v>
      </c>
      <c r="AL299" s="44">
        <f t="shared" si="202"/>
        <v>33.52847270100947</v>
      </c>
    </row>
    <row r="300" spans="1:38" ht="15" x14ac:dyDescent="0.15">
      <c r="A300" s="118"/>
      <c r="B300" s="330">
        <f t="shared" si="172"/>
        <v>2201.0964937801086</v>
      </c>
      <c r="C300" s="330">
        <f t="shared" si="173"/>
        <v>2164.4646635726399</v>
      </c>
      <c r="D300" s="330">
        <f t="shared" si="174"/>
        <v>10.189257327794051</v>
      </c>
      <c r="E300" s="330">
        <f t="shared" si="139"/>
        <v>198.68094404807593</v>
      </c>
      <c r="F300" s="330">
        <f t="shared" si="175"/>
        <v>198.68094404807593</v>
      </c>
      <c r="G300" s="330">
        <f t="shared" si="176"/>
        <v>58992.59575946517</v>
      </c>
      <c r="H300" s="315">
        <f t="shared" si="177"/>
        <v>0.02</v>
      </c>
      <c r="I300" s="330">
        <f t="shared" si="178"/>
        <v>29.305464165974993</v>
      </c>
      <c r="J300" s="330">
        <f t="shared" si="137"/>
        <v>859</v>
      </c>
      <c r="K300" s="337">
        <f t="shared" si="179"/>
        <v>-1</v>
      </c>
      <c r="L300" s="325">
        <f t="shared" si="180"/>
        <v>10.169257327794051</v>
      </c>
      <c r="M300" s="325">
        <f t="shared" si="181"/>
        <v>10.179257327794051</v>
      </c>
      <c r="N300" s="330">
        <f t="shared" si="182"/>
        <v>-0.13750074720466898</v>
      </c>
      <c r="O300" s="330">
        <f t="shared" si="183"/>
        <v>10.946342213816227</v>
      </c>
      <c r="P300" s="334">
        <f t="shared" si="140"/>
        <v>206.08405652354611</v>
      </c>
      <c r="Q300" s="330">
        <f t="shared" si="184"/>
        <v>58297.853462289968</v>
      </c>
      <c r="R300" s="279">
        <f>IF(H300&gt;0, rate1(1,$L$52,$L$51,$L$54,L300,$L$53,$L$50,P300),"")</f>
        <v>2527.1677037515196</v>
      </c>
      <c r="S300" s="325">
        <f t="shared" si="185"/>
        <v>2.1074121526618148</v>
      </c>
      <c r="T300" s="325">
        <f t="shared" si="186"/>
        <v>0.12416402228760751</v>
      </c>
      <c r="U300" s="330">
        <f t="shared" si="187"/>
        <v>10.189257327794051</v>
      </c>
      <c r="V300" s="338">
        <f t="shared" si="188"/>
        <v>10.189257327794051</v>
      </c>
      <c r="W300" s="330">
        <f t="shared" si="189"/>
        <v>6.2466334019575243E-3</v>
      </c>
      <c r="X300" s="330">
        <f t="shared" si="190"/>
        <v>58472.370086687275</v>
      </c>
      <c r="Y300" s="330">
        <f t="shared" si="141"/>
        <v>206.48916522123582</v>
      </c>
      <c r="Z300" s="110">
        <f>IF(H300&gt;0, rate1(1,$L$52,$L$51,$L$54,U300,$L$53,$L$50,Y300),"")</f>
        <v>2527.3798467705301</v>
      </c>
      <c r="AA300" s="338">
        <f t="shared" si="191"/>
        <v>2.1135433419069596</v>
      </c>
      <c r="AB300" s="338">
        <f t="shared" si="192"/>
        <v>-5.609690406176801E-3</v>
      </c>
      <c r="AC300" s="330">
        <f t="shared" si="193"/>
        <v>0.12416402228760751</v>
      </c>
      <c r="AD300" s="330">
        <f t="shared" si="194"/>
        <v>-0.1610772559676987</v>
      </c>
      <c r="AE300" s="330">
        <f t="shared" si="195"/>
        <v>-2.5012928704440725E-2</v>
      </c>
      <c r="AF300" s="330">
        <f t="shared" si="196"/>
        <v>2200.8348290106164</v>
      </c>
      <c r="AG300" s="330">
        <f t="shared" si="197"/>
        <v>2164.3404995503524</v>
      </c>
      <c r="AH300" s="330">
        <f t="shared" si="198"/>
        <v>10.170116219041326</v>
      </c>
      <c r="AI300" s="330">
        <f t="shared" si="199"/>
        <v>49.131690826568025</v>
      </c>
      <c r="AJ300" s="330">
        <f t="shared" si="200"/>
        <v>10.869782197126034</v>
      </c>
      <c r="AK300" s="339">
        <f t="shared" si="201"/>
        <v>1878.4112380818701</v>
      </c>
      <c r="AL300" s="44">
        <f t="shared" si="202"/>
        <v>33.571510343972527</v>
      </c>
    </row>
    <row r="301" spans="1:38" ht="15" x14ac:dyDescent="0.15">
      <c r="A301" s="118"/>
      <c r="B301" s="330">
        <f t="shared" si="172"/>
        <v>2200.8348290106164</v>
      </c>
      <c r="C301" s="330">
        <f t="shared" si="173"/>
        <v>2164.3404995503524</v>
      </c>
      <c r="D301" s="330">
        <f t="shared" si="174"/>
        <v>10.170116219041326</v>
      </c>
      <c r="E301" s="330">
        <f t="shared" si="139"/>
        <v>198.68094404807593</v>
      </c>
      <c r="F301" s="330">
        <f t="shared" si="175"/>
        <v>198.68094404807593</v>
      </c>
      <c r="G301" s="330">
        <f t="shared" si="176"/>
        <v>58660.104929100962</v>
      </c>
      <c r="H301" s="315">
        <f t="shared" si="177"/>
        <v>0.02</v>
      </c>
      <c r="I301" s="330">
        <f t="shared" si="178"/>
        <v>29.195463568211199</v>
      </c>
      <c r="J301" s="330">
        <f t="shared" si="137"/>
        <v>859</v>
      </c>
      <c r="K301" s="337">
        <f t="shared" si="179"/>
        <v>-1</v>
      </c>
      <c r="L301" s="325">
        <f t="shared" si="180"/>
        <v>10.150116219041326</v>
      </c>
      <c r="M301" s="325">
        <f t="shared" si="181"/>
        <v>10.160116219041326</v>
      </c>
      <c r="N301" s="330">
        <f t="shared" si="182"/>
        <v>-0.13725402414608823</v>
      </c>
      <c r="O301" s="330">
        <f t="shared" si="183"/>
        <v>10.783032288412155</v>
      </c>
      <c r="P301" s="334">
        <f t="shared" si="140"/>
        <v>205.5670126009787</v>
      </c>
      <c r="Q301" s="330">
        <f t="shared" si="184"/>
        <v>57964.764368173499</v>
      </c>
      <c r="R301" s="279">
        <f>IF(H301&gt;0, rate1(1,$L$52,$L$51,$L$54,L301,$L$53,$L$50,P301),"")</f>
        <v>2526.8956855963274</v>
      </c>
      <c r="S301" s="325">
        <f t="shared" si="185"/>
        <v>2.1273348521709514</v>
      </c>
      <c r="T301" s="325">
        <f t="shared" si="186"/>
        <v>0.12175089227639237</v>
      </c>
      <c r="U301" s="330">
        <f t="shared" si="187"/>
        <v>10.170116219041326</v>
      </c>
      <c r="V301" s="338">
        <f t="shared" si="188"/>
        <v>10.170116219041326</v>
      </c>
      <c r="W301" s="330">
        <f t="shared" si="189"/>
        <v>6.2231861224546492E-3</v>
      </c>
      <c r="X301" s="330">
        <f t="shared" si="190"/>
        <v>58138.625608056354</v>
      </c>
      <c r="Y301" s="330">
        <f t="shared" si="141"/>
        <v>205.97186658468954</v>
      </c>
      <c r="Z301" s="110">
        <f>IF(H301&gt;0, rate1(1,$L$52,$L$51,$L$54,U301,$L$53,$L$50,Y301),"")</f>
        <v>2527.1088004925741</v>
      </c>
      <c r="AA301" s="338">
        <f t="shared" si="191"/>
        <v>2.1335357042002037</v>
      </c>
      <c r="AB301" s="338">
        <f t="shared" si="192"/>
        <v>-5.4900662585177099E-3</v>
      </c>
      <c r="AC301" s="330">
        <f t="shared" si="193"/>
        <v>0.12175089227639237</v>
      </c>
      <c r="AD301" s="330">
        <f t="shared" si="194"/>
        <v>-0.16426984333385475</v>
      </c>
      <c r="AE301" s="330">
        <f t="shared" si="195"/>
        <v>-2.5964975502331063E-2</v>
      </c>
      <c r="AF301" s="330">
        <f t="shared" si="196"/>
        <v>2200.5758240941941</v>
      </c>
      <c r="AG301" s="330">
        <f t="shared" si="197"/>
        <v>2164.218748658076</v>
      </c>
      <c r="AH301" s="330">
        <f t="shared" si="198"/>
        <v>10.150973459800879</v>
      </c>
      <c r="AI301" s="330">
        <f t="shared" si="199"/>
        <v>48.182001722663166</v>
      </c>
      <c r="AJ301" s="330">
        <f t="shared" si="200"/>
        <v>10.883166086493439</v>
      </c>
      <c r="AK301" s="339">
        <f t="shared" si="201"/>
        <v>1881.3096440577808</v>
      </c>
      <c r="AL301" s="44">
        <f t="shared" si="202"/>
        <v>33.613714466392551</v>
      </c>
    </row>
    <row r="302" spans="1:38" ht="15" x14ac:dyDescent="0.15">
      <c r="A302" s="118"/>
      <c r="B302" s="330">
        <f t="shared" si="172"/>
        <v>2200.5758240941941</v>
      </c>
      <c r="C302" s="330">
        <f t="shared" si="173"/>
        <v>2164.218748658076</v>
      </c>
      <c r="D302" s="330">
        <f t="shared" si="174"/>
        <v>10.150973459800879</v>
      </c>
      <c r="E302" s="330">
        <f t="shared" si="139"/>
        <v>198.68094404807593</v>
      </c>
      <c r="F302" s="330">
        <f t="shared" si="175"/>
        <v>198.68094404807593</v>
      </c>
      <c r="G302" s="330">
        <f t="shared" si="176"/>
        <v>58328.83725358222</v>
      </c>
      <c r="H302" s="315">
        <f t="shared" si="177"/>
        <v>0.02</v>
      </c>
      <c r="I302" s="330">
        <f t="shared" si="178"/>
        <v>29.085660348894454</v>
      </c>
      <c r="J302" s="330">
        <f t="shared" si="137"/>
        <v>859</v>
      </c>
      <c r="K302" s="337">
        <f t="shared" si="179"/>
        <v>-1</v>
      </c>
      <c r="L302" s="325">
        <f t="shared" si="180"/>
        <v>10.130973459800879</v>
      </c>
      <c r="M302" s="325">
        <f t="shared" si="181"/>
        <v>10.140973459800879</v>
      </c>
      <c r="N302" s="330">
        <f t="shared" si="182"/>
        <v>-0.13700723571902529</v>
      </c>
      <c r="O302" s="330">
        <f t="shared" si="183"/>
        <v>10.621397873690867</v>
      </c>
      <c r="P302" s="334">
        <f t="shared" si="140"/>
        <v>205.05024953894352</v>
      </c>
      <c r="Q302" s="330">
        <f t="shared" si="184"/>
        <v>57632.899396779583</v>
      </c>
      <c r="R302" s="279">
        <f>IF(H302&gt;0, rate1(1,$L$52,$L$51,$L$54,L302,$L$53,$L$50,P302),"")</f>
        <v>2526.6223953054932</v>
      </c>
      <c r="S302" s="325">
        <f t="shared" si="185"/>
        <v>2.1475755439166462</v>
      </c>
      <c r="T302" s="325">
        <f t="shared" si="186"/>
        <v>0.11938842409574456</v>
      </c>
      <c r="U302" s="330">
        <f t="shared" si="187"/>
        <v>10.150973459800879</v>
      </c>
      <c r="V302" s="338">
        <f t="shared" si="188"/>
        <v>10.150973459800879</v>
      </c>
      <c r="W302" s="330">
        <f t="shared" si="189"/>
        <v>6.1997809153666594E-3</v>
      </c>
      <c r="X302" s="330">
        <f t="shared" si="190"/>
        <v>57806.106428736159</v>
      </c>
      <c r="Y302" s="330">
        <f t="shared" si="141"/>
        <v>205.45484846672275</v>
      </c>
      <c r="Z302" s="110">
        <f>IF(H302&gt;0, rate1(1,$L$52,$L$51,$L$54,U302,$L$53,$L$50,Y302),"")</f>
        <v>2526.8364885609035</v>
      </c>
      <c r="AA302" s="338">
        <f t="shared" si="191"/>
        <v>2.1538472538263251</v>
      </c>
      <c r="AB302" s="338">
        <f t="shared" si="192"/>
        <v>-5.3731383376848926E-3</v>
      </c>
      <c r="AC302" s="330">
        <f t="shared" si="193"/>
        <v>0.11938842409574456</v>
      </c>
      <c r="AD302" s="330">
        <f t="shared" si="194"/>
        <v>-0.16752042881444545</v>
      </c>
      <c r="AE302" s="330">
        <f t="shared" si="195"/>
        <v>-2.6960228049865233E-2</v>
      </c>
      <c r="AF302" s="330">
        <f t="shared" si="196"/>
        <v>2200.3194284343795</v>
      </c>
      <c r="AG302" s="330">
        <f t="shared" si="197"/>
        <v>2164.0993602339804</v>
      </c>
      <c r="AH302" s="330">
        <f t="shared" si="198"/>
        <v>10.13182904986027</v>
      </c>
      <c r="AI302" s="330">
        <f t="shared" si="199"/>
        <v>47.252183119080335</v>
      </c>
      <c r="AJ302" s="330">
        <f t="shared" si="200"/>
        <v>10.896291692915407</v>
      </c>
      <c r="AK302" s="339">
        <f t="shared" si="201"/>
        <v>1884.1360053345263</v>
      </c>
      <c r="AL302" s="44">
        <f t="shared" si="202"/>
        <v>33.655102805872318</v>
      </c>
    </row>
    <row r="303" spans="1:38" ht="15" x14ac:dyDescent="0.15">
      <c r="A303" s="118"/>
      <c r="B303" s="330">
        <f t="shared" si="172"/>
        <v>2200.3194284343795</v>
      </c>
      <c r="C303" s="330">
        <f t="shared" si="173"/>
        <v>2164.0993602339804</v>
      </c>
      <c r="D303" s="330">
        <f t="shared" si="174"/>
        <v>10.13182904986027</v>
      </c>
      <c r="E303" s="330">
        <f t="shared" si="139"/>
        <v>198.68094404807593</v>
      </c>
      <c r="F303" s="330">
        <f t="shared" si="175"/>
        <v>198.68094404807593</v>
      </c>
      <c r="G303" s="330">
        <f t="shared" si="176"/>
        <v>57998.790691760274</v>
      </c>
      <c r="H303" s="315">
        <f t="shared" si="177"/>
        <v>0.02</v>
      </c>
      <c r="I303" s="330">
        <f t="shared" si="178"/>
        <v>28.976054560319245</v>
      </c>
      <c r="J303" s="330">
        <f t="shared" si="137"/>
        <v>859</v>
      </c>
      <c r="K303" s="337">
        <f t="shared" si="179"/>
        <v>-1</v>
      </c>
      <c r="L303" s="325">
        <f t="shared" si="180"/>
        <v>10.111829049860271</v>
      </c>
      <c r="M303" s="325">
        <f t="shared" si="181"/>
        <v>10.121829049860271</v>
      </c>
      <c r="N303" s="330">
        <f t="shared" si="182"/>
        <v>-0.13676038190935458</v>
      </c>
      <c r="O303" s="330">
        <f t="shared" si="183"/>
        <v>10.461406491751667</v>
      </c>
      <c r="P303" s="334">
        <f t="shared" si="140"/>
        <v>204.53376782518208</v>
      </c>
      <c r="Q303" s="330">
        <f t="shared" si="184"/>
        <v>57302.256507619371</v>
      </c>
      <c r="R303" s="279">
        <f>IF(H303&gt;0, rate1(1,$L$52,$L$51,$L$54,L303,$L$53,$L$50,P303),"")</f>
        <v>2526.3478243160039</v>
      </c>
      <c r="S303" s="325">
        <f t="shared" si="185"/>
        <v>2.1681458991665861</v>
      </c>
      <c r="T303" s="325">
        <f t="shared" si="186"/>
        <v>0.11707474383715792</v>
      </c>
      <c r="U303" s="330">
        <f t="shared" si="187"/>
        <v>10.13182904986027</v>
      </c>
      <c r="V303" s="338">
        <f t="shared" si="188"/>
        <v>10.13182904986027</v>
      </c>
      <c r="W303" s="330">
        <f t="shared" si="189"/>
        <v>6.1764177918490759E-3</v>
      </c>
      <c r="X303" s="330">
        <f t="shared" si="190"/>
        <v>57474.810508549592</v>
      </c>
      <c r="Y303" s="330">
        <f t="shared" si="141"/>
        <v>204.93811135398386</v>
      </c>
      <c r="Z303" s="110">
        <f>IF(H303&gt;0, rate1(1,$L$52,$L$51,$L$54,U303,$L$53,$L$50,Y303),"")</f>
        <v>2526.5629024692162</v>
      </c>
      <c r="AA303" s="338">
        <f t="shared" si="191"/>
        <v>2.1744897031076786</v>
      </c>
      <c r="AB303" s="338">
        <f t="shared" si="192"/>
        <v>-5.2588096562331587E-3</v>
      </c>
      <c r="AC303" s="330">
        <f t="shared" si="193"/>
        <v>0.11707474383715792</v>
      </c>
      <c r="AD303" s="330">
        <f t="shared" si="194"/>
        <v>-0.17083103788651874</v>
      </c>
      <c r="AE303" s="330">
        <f t="shared" si="195"/>
        <v>-2.8001054887437562E-2</v>
      </c>
      <c r="AF303" s="330">
        <f t="shared" si="196"/>
        <v>2200.0655933086327</v>
      </c>
      <c r="AG303" s="330">
        <f t="shared" si="197"/>
        <v>2163.9822854901431</v>
      </c>
      <c r="AH303" s="330">
        <f t="shared" si="198"/>
        <v>10.112682989006686</v>
      </c>
      <c r="AI303" s="330">
        <f t="shared" si="199"/>
        <v>46.341498470763952</v>
      </c>
      <c r="AJ303" s="330">
        <f t="shared" si="200"/>
        <v>10.909164331379507</v>
      </c>
      <c r="AK303" s="339">
        <f t="shared" si="201"/>
        <v>1886.8921702335556</v>
      </c>
      <c r="AL303" s="44">
        <f t="shared" si="202"/>
        <v>33.695692431171608</v>
      </c>
    </row>
    <row r="304" spans="1:38" ht="15" x14ac:dyDescent="0.15">
      <c r="A304" s="118"/>
      <c r="B304" s="330">
        <f t="shared" si="172"/>
        <v>2200.0655933086327</v>
      </c>
      <c r="C304" s="330">
        <f t="shared" si="173"/>
        <v>2163.9822854901431</v>
      </c>
      <c r="D304" s="330">
        <f t="shared" si="174"/>
        <v>10.112682989006686</v>
      </c>
      <c r="E304" s="330">
        <f t="shared" si="139"/>
        <v>198.68094404807593</v>
      </c>
      <c r="F304" s="330">
        <f t="shared" si="175"/>
        <v>198.68094404807593</v>
      </c>
      <c r="G304" s="330">
        <f t="shared" si="176"/>
        <v>57669.963201341845</v>
      </c>
      <c r="H304" s="315">
        <f t="shared" si="177"/>
        <v>0.02</v>
      </c>
      <c r="I304" s="330">
        <f t="shared" si="178"/>
        <v>28.866646254791704</v>
      </c>
      <c r="J304" s="330">
        <f t="shared" si="137"/>
        <v>859</v>
      </c>
      <c r="K304" s="337">
        <f t="shared" si="179"/>
        <v>-1</v>
      </c>
      <c r="L304" s="325">
        <f t="shared" si="180"/>
        <v>10.092682989006686</v>
      </c>
      <c r="M304" s="325">
        <f t="shared" si="181"/>
        <v>10.102682989006686</v>
      </c>
      <c r="N304" s="330">
        <f t="shared" si="182"/>
        <v>-0.13651346270293629</v>
      </c>
      <c r="O304" s="330">
        <f t="shared" si="183"/>
        <v>10.303026888369661</v>
      </c>
      <c r="P304" s="334">
        <f t="shared" si="140"/>
        <v>204.01756794894959</v>
      </c>
      <c r="Q304" s="330">
        <f t="shared" si="184"/>
        <v>56972.833659059463</v>
      </c>
      <c r="R304" s="279">
        <f>IF(H304&gt;0, rate1(1,$L$52,$L$51,$L$54,L304,$L$53,$L$50,P304),"")</f>
        <v>2526.0719639894837</v>
      </c>
      <c r="S304" s="325">
        <f t="shared" si="185"/>
        <v>2.1890579997679116</v>
      </c>
      <c r="T304" s="325">
        <f t="shared" si="186"/>
        <v>0.11480807725912606</v>
      </c>
      <c r="U304" s="330">
        <f t="shared" si="187"/>
        <v>10.112682989006686</v>
      </c>
      <c r="V304" s="338">
        <f t="shared" si="188"/>
        <v>10.112682989006686</v>
      </c>
      <c r="W304" s="330">
        <f t="shared" si="189"/>
        <v>6.1530967629863653E-3</v>
      </c>
      <c r="X304" s="330">
        <f t="shared" si="190"/>
        <v>57144.735806175006</v>
      </c>
      <c r="Y304" s="330">
        <f t="shared" si="141"/>
        <v>204.42165573462918</v>
      </c>
      <c r="Z304" s="110">
        <f>IF(H304&gt;0, rate1(1,$L$52,$L$51,$L$54,U304,$L$53,$L$50,Y304),"")</f>
        <v>2526.2880336364633</v>
      </c>
      <c r="AA304" s="338">
        <f t="shared" si="191"/>
        <v>2.1954751764658189</v>
      </c>
      <c r="AB304" s="338">
        <f t="shared" si="192"/>
        <v>-5.1469883140332151E-3</v>
      </c>
      <c r="AC304" s="330">
        <f t="shared" si="193"/>
        <v>0.11480807725912606</v>
      </c>
      <c r="AD304" s="330">
        <f t="shared" si="194"/>
        <v>-0.17420377100174986</v>
      </c>
      <c r="AE304" s="330">
        <f t="shared" si="195"/>
        <v>-2.9089978285460564E-2</v>
      </c>
      <c r="AF304" s="330">
        <f t="shared" si="196"/>
        <v>2199.8142717686706</v>
      </c>
      <c r="AG304" s="330">
        <f t="shared" si="197"/>
        <v>2163.867477412884</v>
      </c>
      <c r="AH304" s="330">
        <f t="shared" si="198"/>
        <v>10.093535277026866</v>
      </c>
      <c r="AI304" s="330">
        <f t="shared" si="199"/>
        <v>45.449250415576842</v>
      </c>
      <c r="AJ304" s="330">
        <f t="shared" si="200"/>
        <v>10.921789123161613</v>
      </c>
      <c r="AK304" s="339">
        <f t="shared" si="201"/>
        <v>1889.579921103704</v>
      </c>
      <c r="AL304" s="44">
        <f t="shared" si="202"/>
        <v>33.735499778357998</v>
      </c>
    </row>
    <row r="305" spans="1:38" ht="15" x14ac:dyDescent="0.15">
      <c r="A305" s="118"/>
      <c r="B305" s="330">
        <f t="shared" si="172"/>
        <v>2199.8142717686706</v>
      </c>
      <c r="C305" s="330">
        <f t="shared" si="173"/>
        <v>2163.867477412884</v>
      </c>
      <c r="D305" s="330">
        <f t="shared" si="174"/>
        <v>10.093535277026866</v>
      </c>
      <c r="E305" s="330">
        <f t="shared" si="139"/>
        <v>198.68094404807593</v>
      </c>
      <c r="F305" s="330">
        <f t="shared" si="175"/>
        <v>198.68094404807593</v>
      </c>
      <c r="G305" s="330">
        <f t="shared" si="176"/>
        <v>57342.352738887465</v>
      </c>
      <c r="H305" s="315">
        <f t="shared" si="177"/>
        <v>0.02</v>
      </c>
      <c r="I305" s="330">
        <f t="shared" si="178"/>
        <v>28.757435484629241</v>
      </c>
      <c r="J305" s="330">
        <f t="shared" si="137"/>
        <v>859</v>
      </c>
      <c r="K305" s="337">
        <f t="shared" si="179"/>
        <v>-1</v>
      </c>
      <c r="L305" s="325">
        <f t="shared" si="180"/>
        <v>10.073535277026867</v>
      </c>
      <c r="M305" s="325">
        <f t="shared" si="181"/>
        <v>10.083535277026867</v>
      </c>
      <c r="N305" s="330">
        <f t="shared" si="182"/>
        <v>-0.13626647808553116</v>
      </c>
      <c r="O305" s="330">
        <f t="shared" si="183"/>
        <v>10.146228966871107</v>
      </c>
      <c r="P305" s="334">
        <f t="shared" si="140"/>
        <v>203.5016504010207</v>
      </c>
      <c r="Q305" s="330">
        <f t="shared" si="184"/>
        <v>56644.628808320536</v>
      </c>
      <c r="R305" s="279">
        <f>IF(H305&gt;0, rate1(1,$L$52,$L$51,$L$54,L305,$L$53,$L$50,P305),"")</f>
        <v>2525.7948056113773</v>
      </c>
      <c r="S305" s="325">
        <f t="shared" si="185"/>
        <v>2.2103243634804053</v>
      </c>
      <c r="T305" s="325">
        <f t="shared" si="186"/>
        <v>0.11258674302290642</v>
      </c>
      <c r="U305" s="330">
        <f t="shared" si="187"/>
        <v>10.093535277026866</v>
      </c>
      <c r="V305" s="338">
        <f t="shared" si="188"/>
        <v>10.093535277026866</v>
      </c>
      <c r="W305" s="330">
        <f t="shared" si="189"/>
        <v>6.1298178399482595E-3</v>
      </c>
      <c r="X305" s="330">
        <f t="shared" si="190"/>
        <v>56815.880279144912</v>
      </c>
      <c r="Y305" s="330">
        <f t="shared" si="141"/>
        <v>203.90548209832878</v>
      </c>
      <c r="Z305" s="110">
        <f>IF(H305&gt;0, rate1(1,$L$52,$L$51,$L$54,U305,$L$53,$L$50,Y305),"")</f>
        <v>2526.0118734060375</v>
      </c>
      <c r="AA305" s="338">
        <f t="shared" si="191"/>
        <v>2.2168162358437922</v>
      </c>
      <c r="AB305" s="338">
        <f t="shared" si="192"/>
        <v>-5.037587155218703E-3</v>
      </c>
      <c r="AC305" s="330">
        <f t="shared" si="193"/>
        <v>0.11258674302290642</v>
      </c>
      <c r="AD305" s="330">
        <f t="shared" si="194"/>
        <v>-0.1776408079939828</v>
      </c>
      <c r="AE305" s="330">
        <f t="shared" si="195"/>
        <v>-3.0229685865052359E-2</v>
      </c>
      <c r="AF305" s="330">
        <f t="shared" si="196"/>
        <v>2199.5654185475623</v>
      </c>
      <c r="AG305" s="330">
        <f t="shared" si="197"/>
        <v>2163.7548906698612</v>
      </c>
      <c r="AH305" s="330">
        <f t="shared" si="198"/>
        <v>10.074385913707161</v>
      </c>
      <c r="AI305" s="330">
        <f t="shared" si="199"/>
        <v>44.574778114508952</v>
      </c>
      <c r="AJ305" s="330">
        <f t="shared" si="200"/>
        <v>10.934171005971198</v>
      </c>
      <c r="AK305" s="339">
        <f t="shared" si="201"/>
        <v>1892.200977702699</v>
      </c>
      <c r="AL305" s="44">
        <f t="shared" si="202"/>
        <v>33.774540684464981</v>
      </c>
    </row>
    <row r="306" spans="1:38" ht="15" x14ac:dyDescent="0.15">
      <c r="A306" s="42"/>
      <c r="B306" s="330">
        <f t="shared" si="172"/>
        <v>2199.5654185475623</v>
      </c>
      <c r="C306" s="330">
        <f t="shared" si="173"/>
        <v>2163.7548906698612</v>
      </c>
      <c r="D306" s="330">
        <f t="shared" si="174"/>
        <v>10.074385913707161</v>
      </c>
      <c r="E306" s="330">
        <f t="shared" si="139"/>
        <v>198.68094404807593</v>
      </c>
      <c r="F306" s="330">
        <f t="shared" si="175"/>
        <v>198.68094404807593</v>
      </c>
      <c r="G306" s="330">
        <f t="shared" si="176"/>
        <v>57015.957259811548</v>
      </c>
      <c r="H306" s="315">
        <f t="shared" si="177"/>
        <v>0.02</v>
      </c>
      <c r="I306" s="330">
        <f t="shared" si="178"/>
        <v>28.64842230216091</v>
      </c>
      <c r="J306" s="330">
        <f t="shared" si="137"/>
        <v>859</v>
      </c>
      <c r="K306" s="337">
        <f t="shared" si="179"/>
        <v>-1</v>
      </c>
      <c r="L306" s="325">
        <f t="shared" si="180"/>
        <v>10.054385913707161</v>
      </c>
      <c r="M306" s="325">
        <f t="shared" si="181"/>
        <v>10.064385913707161</v>
      </c>
      <c r="N306" s="330">
        <f t="shared" si="182"/>
        <v>-0.13601942804309886</v>
      </c>
      <c r="O306" s="330">
        <f t="shared" si="183"/>
        <v>9.9909837265681194</v>
      </c>
      <c r="P306" s="334">
        <f t="shared" si="140"/>
        <v>202.98601567369874</v>
      </c>
      <c r="Q306" s="330">
        <f t="shared" si="184"/>
        <v>56317.639911477563</v>
      </c>
      <c r="R306" s="279">
        <f>IF(H306&gt;0, rate1(1,$L$52,$L$51,$L$54,L306,$L$53,$L$50,P306),"")</f>
        <v>2525.5163403901174</v>
      </c>
      <c r="S306" s="325">
        <f t="shared" si="185"/>
        <v>2.2319579706436716</v>
      </c>
      <c r="T306" s="325">
        <f t="shared" si="186"/>
        <v>0.11040914648413827</v>
      </c>
      <c r="U306" s="330">
        <f t="shared" si="187"/>
        <v>10.074385913707161</v>
      </c>
      <c r="V306" s="338">
        <f t="shared" si="188"/>
        <v>10.074385913707161</v>
      </c>
      <c r="W306" s="330">
        <f t="shared" si="189"/>
        <v>6.1065810339329119E-3</v>
      </c>
      <c r="X306" s="330">
        <f t="shared" si="190"/>
        <v>56488.241883846356</v>
      </c>
      <c r="Y306" s="330">
        <f t="shared" si="141"/>
        <v>203.38959093627579</v>
      </c>
      <c r="Z306" s="110">
        <f>IF(H306&gt;0, rate1(1,$L$52,$L$51,$L$54,U306,$L$53,$L$50,Y306),"")</f>
        <v>2525.734413044951</v>
      </c>
      <c r="AA306" s="338">
        <f t="shared" si="191"/>
        <v>2.2385259074673804</v>
      </c>
      <c r="AB306" s="338">
        <f t="shared" si="192"/>
        <v>-4.9305234530136327E-3</v>
      </c>
      <c r="AC306" s="330">
        <f t="shared" si="193"/>
        <v>0.11040914648413827</v>
      </c>
      <c r="AD306" s="330">
        <f t="shared" si="194"/>
        <v>-0.18114441273099838</v>
      </c>
      <c r="AE306" s="330">
        <f t="shared" si="195"/>
        <v>-3.1423043220757646E-2</v>
      </c>
      <c r="AF306" s="330">
        <f t="shared" si="196"/>
        <v>2199.3189899730351</v>
      </c>
      <c r="AG306" s="330">
        <f t="shared" si="197"/>
        <v>2163.6444815233772</v>
      </c>
      <c r="AH306" s="330">
        <f t="shared" si="198"/>
        <v>10.055234898833344</v>
      </c>
      <c r="AI306" s="330">
        <f t="shared" si="199"/>
        <v>43.717454810481776</v>
      </c>
      <c r="AJ306" s="330">
        <f t="shared" si="200"/>
        <v>10.946314743418554</v>
      </c>
      <c r="AK306" s="339">
        <f t="shared" si="201"/>
        <v>1894.7570003525989</v>
      </c>
      <c r="AL306" s="44">
        <f t="shared" si="202"/>
        <v>33.812830418865346</v>
      </c>
    </row>
    <row r="307" spans="1:38" ht="15" x14ac:dyDescent="0.15">
      <c r="A307" s="42"/>
      <c r="B307" s="330">
        <f t="shared" si="172"/>
        <v>2199.3189899730351</v>
      </c>
      <c r="C307" s="330">
        <f t="shared" si="173"/>
        <v>2163.6444815233772</v>
      </c>
      <c r="D307" s="330">
        <f t="shared" si="174"/>
        <v>10.055234898833344</v>
      </c>
      <c r="E307" s="330">
        <f t="shared" si="139"/>
        <v>198.68094404807593</v>
      </c>
      <c r="F307" s="330">
        <f t="shared" si="175"/>
        <v>198.68094404807593</v>
      </c>
      <c r="G307" s="330">
        <f t="shared" si="176"/>
        <v>56690.774718379536</v>
      </c>
      <c r="H307" s="315">
        <f t="shared" si="177"/>
        <v>0.02</v>
      </c>
      <c r="I307" s="330">
        <f t="shared" si="178"/>
        <v>28.539606759726304</v>
      </c>
      <c r="J307" s="330">
        <f t="shared" si="137"/>
        <v>859</v>
      </c>
      <c r="K307" s="337">
        <f t="shared" si="179"/>
        <v>-1</v>
      </c>
      <c r="L307" s="325">
        <f t="shared" si="180"/>
        <v>10.035234898833345</v>
      </c>
      <c r="M307" s="325">
        <f t="shared" si="181"/>
        <v>10.045234898833344</v>
      </c>
      <c r="N307" s="330">
        <f t="shared" si="182"/>
        <v>-0.13577231256134326</v>
      </c>
      <c r="O307" s="330">
        <f t="shared" si="183"/>
        <v>9.8372632053707338</v>
      </c>
      <c r="P307" s="334">
        <f t="shared" si="140"/>
        <v>202.47066426081878</v>
      </c>
      <c r="Q307" s="330">
        <f t="shared" si="184"/>
        <v>55991.864923456691</v>
      </c>
      <c r="R307" s="279">
        <f>IF(H307&gt;0, rate1(1,$L$52,$L$51,$L$54,L307,$L$53,$L$50,P307),"")</f>
        <v>2525.2365594562807</v>
      </c>
      <c r="S307" s="325">
        <f t="shared" si="185"/>
        <v>2.2539722923008689</v>
      </c>
      <c r="T307" s="325">
        <f t="shared" si="186"/>
        <v>0.10827377398604199</v>
      </c>
      <c r="U307" s="330">
        <f t="shared" si="187"/>
        <v>10.055234898833344</v>
      </c>
      <c r="V307" s="338">
        <f t="shared" si="188"/>
        <v>10.055234898833344</v>
      </c>
      <c r="W307" s="330">
        <f t="shared" si="189"/>
        <v>6.0833863559963675E-3</v>
      </c>
      <c r="X307" s="330">
        <f t="shared" si="190"/>
        <v>56161.818575517289</v>
      </c>
      <c r="Y307" s="330">
        <f t="shared" si="141"/>
        <v>202.8739827411892</v>
      </c>
      <c r="Z307" s="110">
        <f>IF(H307&gt;0, rate1(1,$L$52,$L$51,$L$54,U307,$L$53,$L$50,Y307),"")</f>
        <v>2525.4556437429992</v>
      </c>
      <c r="AA307" s="338">
        <f t="shared" si="191"/>
        <v>2.260617710068261</v>
      </c>
      <c r="AB307" s="338">
        <f t="shared" si="192"/>
        <v>-4.8257186198557844E-3</v>
      </c>
      <c r="AC307" s="330">
        <f t="shared" si="193"/>
        <v>0.10827377398604199</v>
      </c>
      <c r="AD307" s="330">
        <f t="shared" si="194"/>
        <v>-0.18471693803319614</v>
      </c>
      <c r="AE307" s="330">
        <f t="shared" si="195"/>
        <v>-3.2673107662149696E-2</v>
      </c>
      <c r="AF307" s="330">
        <f t="shared" si="196"/>
        <v>2199.0749438864877</v>
      </c>
      <c r="AG307" s="330">
        <f t="shared" si="197"/>
        <v>2163.536207749391</v>
      </c>
      <c r="AH307" s="330">
        <f t="shared" si="198"/>
        <v>10.036082232190918</v>
      </c>
      <c r="AI307" s="330">
        <f t="shared" si="199"/>
        <v>42.876685584401194</v>
      </c>
      <c r="AJ307" s="330">
        <f t="shared" si="200"/>
        <v>10.958224933858666</v>
      </c>
      <c r="AK307" s="339">
        <f t="shared" si="201"/>
        <v>1897.249592887581</v>
      </c>
      <c r="AL307" s="44">
        <f t="shared" si="202"/>
        <v>33.850383712547547</v>
      </c>
    </row>
    <row r="308" spans="1:38" ht="15" x14ac:dyDescent="0.15">
      <c r="A308" s="42"/>
      <c r="B308" s="330">
        <f t="shared" si="172"/>
        <v>2199.0749438864877</v>
      </c>
      <c r="C308" s="330">
        <f t="shared" si="173"/>
        <v>2163.536207749391</v>
      </c>
      <c r="D308" s="330">
        <f t="shared" si="174"/>
        <v>10.036082232190918</v>
      </c>
      <c r="E308" s="330">
        <f t="shared" si="139"/>
        <v>198.68094404807593</v>
      </c>
      <c r="F308" s="330">
        <f t="shared" si="175"/>
        <v>198.68094404807593</v>
      </c>
      <c r="G308" s="330">
        <f t="shared" si="176"/>
        <v>56366.803067712179</v>
      </c>
      <c r="H308" s="315">
        <f t="shared" si="177"/>
        <v>0.02</v>
      </c>
      <c r="I308" s="330">
        <f t="shared" si="178"/>
        <v>28.430988909677399</v>
      </c>
      <c r="J308" s="330">
        <f t="shared" si="137"/>
        <v>859</v>
      </c>
      <c r="K308" s="337">
        <f t="shared" si="179"/>
        <v>-1</v>
      </c>
      <c r="L308" s="325">
        <f t="shared" si="180"/>
        <v>10.016082232190918</v>
      </c>
      <c r="M308" s="325">
        <f t="shared" si="181"/>
        <v>10.026082232190918</v>
      </c>
      <c r="N308" s="330">
        <f t="shared" si="182"/>
        <v>-0.13552513162615298</v>
      </c>
      <c r="O308" s="330">
        <f t="shared" si="183"/>
        <v>9.6850404262338401</v>
      </c>
      <c r="P308" s="334">
        <f t="shared" si="140"/>
        <v>201.95559665776349</v>
      </c>
      <c r="Q308" s="330">
        <f t="shared" si="184"/>
        <v>55667.301798039669</v>
      </c>
      <c r="R308" s="279">
        <f>IF(H308&gt;0, rate1(1,$L$52,$L$51,$L$54,L308,$L$53,$L$50,P308),"")</f>
        <v>2524.955453861739</v>
      </c>
      <c r="S308" s="325">
        <f t="shared" si="185"/>
        <v>2.2763813199099618</v>
      </c>
      <c r="T308" s="325">
        <f t="shared" si="186"/>
        <v>0.10617918760806776</v>
      </c>
      <c r="U308" s="330">
        <f t="shared" si="187"/>
        <v>10.036082232190918</v>
      </c>
      <c r="V308" s="338">
        <f t="shared" si="188"/>
        <v>10.036082232190918</v>
      </c>
      <c r="W308" s="330">
        <f t="shared" si="189"/>
        <v>6.0602338173936232E-3</v>
      </c>
      <c r="X308" s="330">
        <f t="shared" si="190"/>
        <v>55836.608308251649</v>
      </c>
      <c r="Y308" s="330">
        <f t="shared" si="141"/>
        <v>202.35865800733004</v>
      </c>
      <c r="Z308" s="110">
        <f>IF(H308&gt;0, rate1(1,$L$52,$L$51,$L$54,U308,$L$53,$L$50,Y308),"")</f>
        <v>2525.1755566119186</v>
      </c>
      <c r="AA308" s="338">
        <f t="shared" si="191"/>
        <v>2.2831056847005788</v>
      </c>
      <c r="AB308" s="338">
        <f t="shared" si="192"/>
        <v>-4.7230979409212254E-3</v>
      </c>
      <c r="AC308" s="330">
        <f t="shared" si="193"/>
        <v>0.10617918760806776</v>
      </c>
      <c r="AD308" s="330">
        <f t="shared" si="194"/>
        <v>-0.18836083087982067</v>
      </c>
      <c r="AE308" s="330">
        <f t="shared" si="195"/>
        <v>-3.3983143152121566E-2</v>
      </c>
      <c r="AF308" s="330">
        <f t="shared" si="196"/>
        <v>2198.8332395672537</v>
      </c>
      <c r="AG308" s="330">
        <f t="shared" si="197"/>
        <v>2163.4300285617828</v>
      </c>
      <c r="AH308" s="330">
        <f t="shared" si="198"/>
        <v>10.016927913564794</v>
      </c>
      <c r="AI308" s="330">
        <f t="shared" si="199"/>
        <v>42.0519052903188</v>
      </c>
      <c r="AJ308" s="330">
        <f t="shared" si="200"/>
        <v>10.969906018661533</v>
      </c>
      <c r="AK308" s="339">
        <f t="shared" si="201"/>
        <v>1899.680305410717</v>
      </c>
      <c r="AL308" s="44">
        <f t="shared" si="202"/>
        <v>33.88721478546455</v>
      </c>
    </row>
    <row r="309" spans="1:38" ht="15" x14ac:dyDescent="0.15">
      <c r="A309" s="42"/>
      <c r="B309" s="330">
        <f t="shared" si="172"/>
        <v>2198.8332395672537</v>
      </c>
      <c r="C309" s="330">
        <f t="shared" si="173"/>
        <v>2163.4300285617828</v>
      </c>
      <c r="D309" s="330">
        <f t="shared" si="174"/>
        <v>10.016927913564794</v>
      </c>
      <c r="E309" s="330">
        <f t="shared" si="139"/>
        <v>198.68094404807593</v>
      </c>
      <c r="F309" s="330">
        <f t="shared" si="175"/>
        <v>198.68094404807593</v>
      </c>
      <c r="G309" s="330">
        <f t="shared" si="176"/>
        <v>56044.040259780093</v>
      </c>
      <c r="H309" s="315">
        <f t="shared" si="177"/>
        <v>0.02</v>
      </c>
      <c r="I309" s="330">
        <f t="shared" si="178"/>
        <v>28.322568804376715</v>
      </c>
      <c r="J309" s="330">
        <f t="shared" si="137"/>
        <v>859</v>
      </c>
      <c r="K309" s="337">
        <f t="shared" si="179"/>
        <v>-1</v>
      </c>
      <c r="L309" s="325">
        <f t="shared" si="180"/>
        <v>9.9969279135647948</v>
      </c>
      <c r="M309" s="325">
        <f t="shared" si="181"/>
        <v>10.006927913564795</v>
      </c>
      <c r="N309" s="330">
        <f t="shared" si="182"/>
        <v>-0.13527788522327455</v>
      </c>
      <c r="O309" s="330">
        <f t="shared" si="183"/>
        <v>9.5342893471311889</v>
      </c>
      <c r="P309" s="334">
        <f t="shared" si="140"/>
        <v>201.44081336146306</v>
      </c>
      <c r="Q309" s="330">
        <f t="shared" si="184"/>
        <v>55343.948487858339</v>
      </c>
      <c r="R309" s="279">
        <f>IF(H309&gt;0, rate1(1,$L$52,$L$51,$L$54,L309,$L$53,$L$50,P309),"")</f>
        <v>2524.6730145787928</v>
      </c>
      <c r="S309" s="325">
        <f t="shared" si="185"/>
        <v>2.2991995967813113</v>
      </c>
      <c r="T309" s="325">
        <f t="shared" si="186"/>
        <v>0.1041240203263743</v>
      </c>
      <c r="U309" s="330">
        <f t="shared" si="187"/>
        <v>10.016927913564794</v>
      </c>
      <c r="V309" s="338">
        <f t="shared" si="188"/>
        <v>10.016927913564794</v>
      </c>
      <c r="W309" s="330">
        <f t="shared" si="189"/>
        <v>6.0371234292944109E-3</v>
      </c>
      <c r="X309" s="330">
        <f t="shared" si="190"/>
        <v>55512.609034993417</v>
      </c>
      <c r="Y309" s="330">
        <f t="shared" si="141"/>
        <v>201.84361723050071</v>
      </c>
      <c r="Z309" s="110">
        <f>IF(H309&gt;0, rate1(1,$L$52,$L$51,$L$54,U309,$L$53,$L$50,Y309),"")</f>
        <v>2524.8941426845317</v>
      </c>
      <c r="AA309" s="338">
        <f t="shared" si="191"/>
        <v>2.3060044262901531</v>
      </c>
      <c r="AB309" s="338">
        <f t="shared" si="192"/>
        <v>-4.6225903280002756E-3</v>
      </c>
      <c r="AC309" s="330">
        <f t="shared" si="193"/>
        <v>0.1041240203263743</v>
      </c>
      <c r="AD309" s="330">
        <f t="shared" si="194"/>
        <v>-0.19207863792917781</v>
      </c>
      <c r="AE309" s="330">
        <f t="shared" si="195"/>
        <v>-3.5356636599819254E-2</v>
      </c>
      <c r="AF309" s="330">
        <f t="shared" si="196"/>
        <v>2198.5938376617041</v>
      </c>
      <c r="AG309" s="330">
        <f t="shared" si="197"/>
        <v>2163.3259045414566</v>
      </c>
      <c r="AH309" s="330">
        <f t="shared" si="198"/>
        <v>9.9977719427394138</v>
      </c>
      <c r="AI309" s="330">
        <f t="shared" si="199"/>
        <v>41.24257665254364</v>
      </c>
      <c r="AJ309" s="330">
        <f t="shared" si="200"/>
        <v>10.981362289953905</v>
      </c>
      <c r="AK309" s="339">
        <f t="shared" si="201"/>
        <v>1902.0506368748386</v>
      </c>
      <c r="AL309" s="44">
        <f t="shared" si="202"/>
        <v>33.923337372108932</v>
      </c>
    </row>
    <row r="310" spans="1:38" ht="15" x14ac:dyDescent="0.15">
      <c r="A310" s="42"/>
      <c r="B310" s="330">
        <f t="shared" si="172"/>
        <v>2198.5938376617041</v>
      </c>
      <c r="C310" s="330">
        <f t="shared" si="173"/>
        <v>2163.3259045414566</v>
      </c>
      <c r="D310" s="330">
        <f t="shared" si="174"/>
        <v>9.9977719427394138</v>
      </c>
      <c r="E310" s="330">
        <f t="shared" si="139"/>
        <v>198.68094404807593</v>
      </c>
      <c r="F310" s="330">
        <f t="shared" si="175"/>
        <v>198.68094404807593</v>
      </c>
      <c r="G310" s="330">
        <f t="shared" si="176"/>
        <v>55722.484245405096</v>
      </c>
      <c r="H310" s="315">
        <f t="shared" si="177"/>
        <v>0.02</v>
      </c>
      <c r="I310" s="330">
        <f t="shared" si="178"/>
        <v>28.214346496198051</v>
      </c>
      <c r="J310" s="330">
        <f t="shared" si="137"/>
        <v>859</v>
      </c>
      <c r="K310" s="337">
        <f t="shared" si="179"/>
        <v>-1</v>
      </c>
      <c r="L310" s="325">
        <f t="shared" si="180"/>
        <v>9.9777719427394143</v>
      </c>
      <c r="M310" s="325">
        <f t="shared" si="181"/>
        <v>9.987771942739414</v>
      </c>
      <c r="N310" s="330">
        <f t="shared" si="182"/>
        <v>-0.13503057333858237</v>
      </c>
      <c r="O310" s="330">
        <f t="shared" si="183"/>
        <v>9.3849848142710037</v>
      </c>
      <c r="P310" s="334">
        <f t="shared" si="140"/>
        <v>200.92631487040569</v>
      </c>
      <c r="Q310" s="330">
        <f t="shared" si="184"/>
        <v>55021.802944396084</v>
      </c>
      <c r="R310" s="279">
        <f>IF(H310&gt;0, rate1(1,$L$52,$L$51,$L$54,L310,$L$53,$L$50,P310),"")</f>
        <v>2524.3892324992958</v>
      </c>
      <c r="S310" s="325">
        <f t="shared" si="185"/>
        <v>2.3224422513938867</v>
      </c>
      <c r="T310" s="325">
        <f t="shared" si="186"/>
        <v>0.10210697154923538</v>
      </c>
      <c r="U310" s="330">
        <f t="shared" si="187"/>
        <v>9.9977719427394138</v>
      </c>
      <c r="V310" s="338">
        <f t="shared" si="188"/>
        <v>9.9977719427394138</v>
      </c>
      <c r="W310" s="330">
        <f t="shared" si="189"/>
        <v>6.0140552027405647E-3</v>
      </c>
      <c r="X310" s="330">
        <f t="shared" si="190"/>
        <v>55189.818707538128</v>
      </c>
      <c r="Y310" s="330">
        <f t="shared" si="141"/>
        <v>201.32886090805584</v>
      </c>
      <c r="Z310" s="110">
        <f>IF(H310&gt;0, rate1(1,$L$52,$L$51,$L$54,U310,$L$53,$L$50,Y310),"")</f>
        <v>2524.6113929138755</v>
      </c>
      <c r="AA310" s="338">
        <f t="shared" si="191"/>
        <v>2.3293291170692014</v>
      </c>
      <c r="AB310" s="338">
        <f t="shared" si="192"/>
        <v>-4.5241280925222439E-3</v>
      </c>
      <c r="AC310" s="330">
        <f t="shared" si="193"/>
        <v>0.10210697154923538</v>
      </c>
      <c r="AD310" s="330">
        <f t="shared" si="194"/>
        <v>-0.19587301137764249</v>
      </c>
      <c r="AE310" s="330">
        <f t="shared" si="195"/>
        <v>-3.6797315611547726E-2</v>
      </c>
      <c r="AF310" s="330">
        <f t="shared" si="196"/>
        <v>2198.3567001168162</v>
      </c>
      <c r="AG310" s="330">
        <f t="shared" si="197"/>
        <v>2163.2237975699072</v>
      </c>
      <c r="AH310" s="330">
        <f t="shared" si="198"/>
        <v>9.9786143194988774</v>
      </c>
      <c r="AI310" s="330">
        <f t="shared" si="199"/>
        <v>40.448188510193972</v>
      </c>
      <c r="AJ310" s="330">
        <f t="shared" si="200"/>
        <v>10.992597897873404</v>
      </c>
      <c r="AK310" s="339">
        <f t="shared" si="201"/>
        <v>1904.3620375011708</v>
      </c>
      <c r="AL310" s="44">
        <f t="shared" si="202"/>
        <v>33.958764745453465</v>
      </c>
    </row>
    <row r="311" spans="1:38" ht="15" x14ac:dyDescent="0.15">
      <c r="A311" s="42"/>
      <c r="B311" s="330">
        <f t="shared" si="172"/>
        <v>2198.3567001168162</v>
      </c>
      <c r="C311" s="330">
        <f t="shared" si="173"/>
        <v>2163.2237975699072</v>
      </c>
      <c r="D311" s="330">
        <f t="shared" si="174"/>
        <v>9.9786143194988774</v>
      </c>
      <c r="E311" s="330">
        <f t="shared" si="139"/>
        <v>198.68094404807593</v>
      </c>
      <c r="F311" s="330">
        <f t="shared" si="175"/>
        <v>198.68094404807593</v>
      </c>
      <c r="G311" s="330">
        <f t="shared" si="176"/>
        <v>55402.132974262444</v>
      </c>
      <c r="H311" s="315">
        <f t="shared" si="177"/>
        <v>0.02</v>
      </c>
      <c r="I311" s="330">
        <f t="shared" si="178"/>
        <v>28.106322037527207</v>
      </c>
      <c r="J311" s="330">
        <f t="shared" si="137"/>
        <v>859</v>
      </c>
      <c r="K311" s="337">
        <f t="shared" si="179"/>
        <v>-1</v>
      </c>
      <c r="L311" s="325">
        <f t="shared" si="180"/>
        <v>9.9586143194988779</v>
      </c>
      <c r="M311" s="325">
        <f t="shared" si="181"/>
        <v>9.9686143194988777</v>
      </c>
      <c r="N311" s="330">
        <f t="shared" si="182"/>
        <v>-0.1347831959577519</v>
      </c>
      <c r="O311" s="330">
        <f t="shared" si="183"/>
        <v>9.237102518302148</v>
      </c>
      <c r="P311" s="334">
        <f t="shared" si="140"/>
        <v>200.41210168464991</v>
      </c>
      <c r="Q311" s="330">
        <f t="shared" si="184"/>
        <v>54700.863117989924</v>
      </c>
      <c r="R311" s="279">
        <f>IF(H311&gt;0, rate1(1,$L$52,$L$51,$L$54,L311,$L$53,$L$50,P311),"")</f>
        <v>2524.1040984337697</v>
      </c>
      <c r="S311" s="325">
        <f t="shared" si="185"/>
        <v>2.3461250327514036</v>
      </c>
      <c r="T311" s="325">
        <f t="shared" si="186"/>
        <v>0.10012680299263335</v>
      </c>
      <c r="U311" s="330">
        <f t="shared" si="187"/>
        <v>9.9786143194988774</v>
      </c>
      <c r="V311" s="338">
        <f t="shared" si="188"/>
        <v>9.9786143194988774</v>
      </c>
      <c r="W311" s="330">
        <f t="shared" si="189"/>
        <v>5.9910291490723466E-3</v>
      </c>
      <c r="X311" s="330">
        <f t="shared" si="190"/>
        <v>54868.235276535117</v>
      </c>
      <c r="Y311" s="330">
        <f t="shared" si="141"/>
        <v>200.81438953891464</v>
      </c>
      <c r="Z311" s="110">
        <f>IF(H311&gt;0, rate1(1,$L$52,$L$51,$L$54,U311,$L$53,$L$50,Y311),"")</f>
        <v>2524.3272981723317</v>
      </c>
      <c r="AA311" s="338">
        <f t="shared" si="191"/>
        <v>2.3530955620584408</v>
      </c>
      <c r="AB311" s="338">
        <f t="shared" si="192"/>
        <v>-4.4276467361686542E-3</v>
      </c>
      <c r="AC311" s="330">
        <f t="shared" si="193"/>
        <v>0.10012680299263335</v>
      </c>
      <c r="AD311" s="330">
        <f t="shared" si="194"/>
        <v>-0.19974671518745549</v>
      </c>
      <c r="AE311" s="330">
        <f t="shared" si="195"/>
        <v>-3.830916787849422E-2</v>
      </c>
      <c r="AF311" s="330">
        <f t="shared" si="196"/>
        <v>2198.1217901178657</v>
      </c>
      <c r="AG311" s="330">
        <f t="shared" si="197"/>
        <v>2163.1236707669145</v>
      </c>
      <c r="AH311" s="330">
        <f t="shared" si="198"/>
        <v>9.9594550436267379</v>
      </c>
      <c r="AI311" s="330">
        <f t="shared" si="199"/>
        <v>39.66825419552346</v>
      </c>
      <c r="AJ311" s="330">
        <f t="shared" si="200"/>
        <v>11.00361685737216</v>
      </c>
      <c r="AK311" s="339">
        <f t="shared" si="201"/>
        <v>1906.6159110481854</v>
      </c>
      <c r="AL311" s="44">
        <f t="shared" si="202"/>
        <v>33.993509739383718</v>
      </c>
    </row>
    <row r="312" spans="1:38" ht="15" x14ac:dyDescent="0.15">
      <c r="A312" s="42"/>
      <c r="B312" s="330">
        <f t="shared" si="172"/>
        <v>2198.1217901178657</v>
      </c>
      <c r="C312" s="330">
        <f t="shared" si="173"/>
        <v>2163.1236707669145</v>
      </c>
      <c r="D312" s="330">
        <f t="shared" si="174"/>
        <v>9.9594550436267379</v>
      </c>
      <c r="E312" s="330">
        <f t="shared" si="139"/>
        <v>198.68094404807593</v>
      </c>
      <c r="F312" s="330">
        <f t="shared" si="175"/>
        <v>198.68094404807593</v>
      </c>
      <c r="G312" s="330">
        <f t="shared" si="176"/>
        <v>55082.984394876548</v>
      </c>
      <c r="H312" s="315">
        <f t="shared" si="177"/>
        <v>0.02</v>
      </c>
      <c r="I312" s="330">
        <f t="shared" si="178"/>
        <v>27.998495480760905</v>
      </c>
      <c r="J312" s="330">
        <f t="shared" si="137"/>
        <v>859</v>
      </c>
      <c r="K312" s="337">
        <f t="shared" si="179"/>
        <v>-1</v>
      </c>
      <c r="L312" s="325">
        <f t="shared" si="180"/>
        <v>9.9394550436267384</v>
      </c>
      <c r="M312" s="325">
        <f t="shared" si="181"/>
        <v>9.9494550436267382</v>
      </c>
      <c r="N312" s="330">
        <f t="shared" si="182"/>
        <v>-0.13453575306664334</v>
      </c>
      <c r="O312" s="330">
        <f t="shared" si="183"/>
        <v>9.0906189532781525</v>
      </c>
      <c r="P312" s="334">
        <f t="shared" si="140"/>
        <v>199.89817430582676</v>
      </c>
      <c r="Q312" s="330">
        <f t="shared" si="184"/>
        <v>54381.126957826331</v>
      </c>
      <c r="R312" s="279">
        <f>IF(H312&gt;0, rate1(1,$L$52,$L$51,$L$54,L312,$L$53,$L$50,P312),"")</f>
        <v>2523.8176031105054</v>
      </c>
      <c r="S312" s="325">
        <f t="shared" si="185"/>
        <v>2.3702643479539369</v>
      </c>
      <c r="T312" s="325">
        <f t="shared" si="186"/>
        <v>9.818233486664861E-2</v>
      </c>
      <c r="U312" s="330">
        <f t="shared" si="187"/>
        <v>9.9594550436267379</v>
      </c>
      <c r="V312" s="338">
        <f t="shared" si="188"/>
        <v>9.9594550436267379</v>
      </c>
      <c r="W312" s="330">
        <f t="shared" si="189"/>
        <v>5.9680452793173799E-3</v>
      </c>
      <c r="X312" s="330">
        <f t="shared" si="190"/>
        <v>54547.856691483146</v>
      </c>
      <c r="Y312" s="330">
        <f t="shared" si="141"/>
        <v>200.30020362356265</v>
      </c>
      <c r="Z312" s="110">
        <f>IF(H312&gt;0, rate1(1,$L$52,$L$51,$L$54,U312,$L$53,$L$50,Y312),"")</f>
        <v>2524.0418492507297</v>
      </c>
      <c r="AA312" s="338">
        <f t="shared" si="191"/>
        <v>2.3773202267727345</v>
      </c>
      <c r="AB312" s="338">
        <f t="shared" si="192"/>
        <v>-4.3330847564051209E-3</v>
      </c>
      <c r="AC312" s="330">
        <f t="shared" si="193"/>
        <v>9.818233486664861E-2</v>
      </c>
      <c r="AD312" s="330">
        <f t="shared" si="194"/>
        <v>-0.20370263171235467</v>
      </c>
      <c r="AE312" s="330">
        <f t="shared" si="195"/>
        <v>-3.9896462337567717E-2</v>
      </c>
      <c r="AF312" s="330">
        <f t="shared" si="196"/>
        <v>2197.8890720299323</v>
      </c>
      <c r="AG312" s="330">
        <f t="shared" si="197"/>
        <v>2163.025488432048</v>
      </c>
      <c r="AH312" s="330">
        <f t="shared" si="198"/>
        <v>9.9402941149061359</v>
      </c>
      <c r="AI312" s="330">
        <f t="shared" si="199"/>
        <v>38.902310034466339</v>
      </c>
      <c r="AJ312" s="330">
        <f t="shared" si="200"/>
        <v>11.014423054603956</v>
      </c>
      <c r="AK312" s="339">
        <f t="shared" si="201"/>
        <v>1908.8136169419827</v>
      </c>
      <c r="AL312" s="44">
        <f t="shared" si="202"/>
        <v>34.027584769737672</v>
      </c>
    </row>
    <row r="313" spans="1:38" ht="15" x14ac:dyDescent="0.15">
      <c r="A313" s="42"/>
      <c r="B313" s="330">
        <f t="shared" si="172"/>
        <v>2197.8890720299323</v>
      </c>
      <c r="C313" s="330">
        <f t="shared" si="173"/>
        <v>2163.025488432048</v>
      </c>
      <c r="D313" s="330">
        <f t="shared" si="174"/>
        <v>9.9402941149061359</v>
      </c>
      <c r="E313" s="330">
        <f t="shared" si="139"/>
        <v>198.68094404807593</v>
      </c>
      <c r="F313" s="330">
        <f t="shared" si="175"/>
        <v>198.68094404807593</v>
      </c>
      <c r="G313" s="330">
        <f t="shared" si="176"/>
        <v>54765.03645462323</v>
      </c>
      <c r="H313" s="315">
        <f t="shared" si="177"/>
        <v>0.02</v>
      </c>
      <c r="I313" s="330">
        <f t="shared" si="178"/>
        <v>27.890866878307499</v>
      </c>
      <c r="J313" s="330">
        <f t="shared" si="137"/>
        <v>859</v>
      </c>
      <c r="K313" s="337">
        <f t="shared" si="179"/>
        <v>-1</v>
      </c>
      <c r="L313" s="325">
        <f t="shared" si="180"/>
        <v>9.9202941149061363</v>
      </c>
      <c r="M313" s="325">
        <f t="shared" si="181"/>
        <v>9.9302941149061361</v>
      </c>
      <c r="N313" s="330">
        <f t="shared" si="182"/>
        <v>-0.13428824465096056</v>
      </c>
      <c r="O313" s="330">
        <f t="shared" si="183"/>
        <v>8.9455113781688258</v>
      </c>
      <c r="P313" s="334">
        <f t="shared" si="140"/>
        <v>199.38453323715186</v>
      </c>
      <c r="Q313" s="330">
        <f t="shared" si="184"/>
        <v>54062.592411943377</v>
      </c>
      <c r="R313" s="279">
        <f>IF(H313&gt;0, rate1(1,$L$52,$L$51,$L$54,L313,$L$53,$L$50,P313),"")</f>
        <v>2523.5297371746524</v>
      </c>
      <c r="S313" s="325">
        <f t="shared" si="185"/>
        <v>2.3948773021756988</v>
      </c>
      <c r="T313" s="325">
        <f t="shared" si="186"/>
        <v>9.627244234421245E-2</v>
      </c>
      <c r="U313" s="330">
        <f t="shared" si="187"/>
        <v>9.9402941149061359</v>
      </c>
      <c r="V313" s="338">
        <f t="shared" si="188"/>
        <v>9.9402941149061359</v>
      </c>
      <c r="W313" s="330">
        <f t="shared" si="189"/>
        <v>5.9451036047306616E-3</v>
      </c>
      <c r="X313" s="330">
        <f t="shared" si="190"/>
        <v>54228.680900732717</v>
      </c>
      <c r="Y313" s="330">
        <f t="shared" si="141"/>
        <v>199.78630366406409</v>
      </c>
      <c r="Z313" s="110">
        <f>IF(H313&gt;0, rate1(1,$L$52,$L$51,$L$54,U313,$L$53,$L$50,Y313),"")</f>
        <v>2523.7550368574493</v>
      </c>
      <c r="AA313" s="338">
        <f t="shared" si="191"/>
        <v>2.4020202773416619</v>
      </c>
      <c r="AB313" s="338">
        <f t="shared" si="192"/>
        <v>-4.2403834672085014E-3</v>
      </c>
      <c r="AC313" s="330">
        <f t="shared" si="193"/>
        <v>9.627244234421245E-2</v>
      </c>
      <c r="AD313" s="330">
        <f t="shared" si="194"/>
        <v>-0.20774376875671241</v>
      </c>
      <c r="AE313" s="330">
        <f t="shared" si="195"/>
        <v>-4.1563772331246446E-2</v>
      </c>
      <c r="AF313" s="330">
        <f t="shared" si="196"/>
        <v>2197.6585113429373</v>
      </c>
      <c r="AG313" s="330">
        <f t="shared" si="197"/>
        <v>2162.9292159897036</v>
      </c>
      <c r="AH313" s="330">
        <f t="shared" si="198"/>
        <v>9.9211315331197785</v>
      </c>
      <c r="AI313" s="330">
        <f t="shared" si="199"/>
        <v>38.149913958216011</v>
      </c>
      <c r="AJ313" s="330">
        <f t="shared" si="200"/>
        <v>11.025020252925682</v>
      </c>
      <c r="AK313" s="339">
        <f t="shared" si="201"/>
        <v>1910.9564722785358</v>
      </c>
      <c r="AL313" s="44">
        <f t="shared" si="202"/>
        <v>34.061001854057281</v>
      </c>
    </row>
    <row r="314" spans="1:38" ht="15" x14ac:dyDescent="0.15">
      <c r="A314" s="42"/>
      <c r="B314" s="330">
        <f t="shared" si="172"/>
        <v>2197.6585113429373</v>
      </c>
      <c r="C314" s="330">
        <f t="shared" si="173"/>
        <v>2162.9292159897036</v>
      </c>
      <c r="D314" s="330">
        <f t="shared" si="174"/>
        <v>9.9211315331197785</v>
      </c>
      <c r="E314" s="330">
        <f t="shared" si="139"/>
        <v>198.68094404807593</v>
      </c>
      <c r="F314" s="330">
        <f t="shared" si="175"/>
        <v>198.68094404807593</v>
      </c>
      <c r="G314" s="330">
        <f t="shared" si="176"/>
        <v>54448.287099728754</v>
      </c>
      <c r="H314" s="315">
        <f t="shared" si="177"/>
        <v>0.02</v>
      </c>
      <c r="I314" s="330">
        <f t="shared" si="178"/>
        <v>27.78343628258699</v>
      </c>
      <c r="J314" s="330">
        <f t="shared" si="137"/>
        <v>859</v>
      </c>
      <c r="K314" s="337">
        <f t="shared" si="179"/>
        <v>-1</v>
      </c>
      <c r="L314" s="325">
        <f t="shared" si="180"/>
        <v>9.9011315331197789</v>
      </c>
      <c r="M314" s="325">
        <f t="shared" si="181"/>
        <v>9.9111315331197787</v>
      </c>
      <c r="N314" s="330">
        <f t="shared" si="182"/>
        <v>-0.13404067069652115</v>
      </c>
      <c r="O314" s="330">
        <f t="shared" si="183"/>
        <v>8.8017577807274883</v>
      </c>
      <c r="P314" s="334">
        <f t="shared" si="140"/>
        <v>198.87117898343288</v>
      </c>
      <c r="Q314" s="330">
        <f t="shared" si="184"/>
        <v>53745.257427229917</v>
      </c>
      <c r="R314" s="279">
        <f>IF(H314&gt;0, rate1(1,$L$52,$L$51,$L$54,L314,$L$53,$L$50,P314),"")</f>
        <v>2523.2404911872977</v>
      </c>
      <c r="S314" s="325">
        <f t="shared" si="185"/>
        <v>2.4199817412552074</v>
      </c>
      <c r="T314" s="325">
        <f t="shared" si="186"/>
        <v>9.43960522886967E-2</v>
      </c>
      <c r="U314" s="330">
        <f t="shared" si="187"/>
        <v>9.9211315331197785</v>
      </c>
      <c r="V314" s="338">
        <f t="shared" si="188"/>
        <v>9.9211315331197785</v>
      </c>
      <c r="W314" s="330">
        <f t="shared" si="189"/>
        <v>5.9222041364250799E-3</v>
      </c>
      <c r="X314" s="330">
        <f t="shared" si="190"/>
        <v>53910.70585148516</v>
      </c>
      <c r="Y314" s="330">
        <f t="shared" si="141"/>
        <v>199.27269016406913</v>
      </c>
      <c r="Z314" s="110">
        <f>IF(H314&gt;0, rate1(1,$L$52,$L$51,$L$54,U314,$L$53,$L$50,Y314),"")</f>
        <v>2523.4668516175084</v>
      </c>
      <c r="AA314" s="338">
        <f t="shared" si="191"/>
        <v>2.4272136232519652</v>
      </c>
      <c r="AB314" s="338">
        <f t="shared" si="192"/>
        <v>-4.1494868322032221E-3</v>
      </c>
      <c r="AC314" s="330">
        <f t="shared" si="193"/>
        <v>9.43960522886967E-2</v>
      </c>
      <c r="AD314" s="330">
        <f t="shared" si="194"/>
        <v>-0.21187326710266322</v>
      </c>
      <c r="AE314" s="330">
        <f t="shared" si="195"/>
        <v>-4.3316000935563675E-2</v>
      </c>
      <c r="AF314" s="330">
        <f t="shared" si="196"/>
        <v>2197.4300746199519</v>
      </c>
      <c r="AG314" s="330">
        <f t="shared" si="197"/>
        <v>2162.834819937415</v>
      </c>
      <c r="AH314" s="330">
        <f t="shared" si="198"/>
        <v>9.9019672980496978</v>
      </c>
      <c r="AI314" s="330">
        <f t="shared" si="199"/>
        <v>37.410644216587983</v>
      </c>
      <c r="AJ314" s="330">
        <f t="shared" si="200"/>
        <v>11.0354120985414</v>
      </c>
      <c r="AK314" s="339">
        <f t="shared" si="201"/>
        <v>1913.0457537071982</v>
      </c>
      <c r="AL314" s="44">
        <f t="shared" si="202"/>
        <v>34.093772630147392</v>
      </c>
    </row>
    <row r="315" spans="1:38" ht="15" x14ac:dyDescent="0.15">
      <c r="A315" s="42"/>
      <c r="B315" s="330">
        <f t="shared" si="172"/>
        <v>2197.4300746199519</v>
      </c>
      <c r="C315" s="330">
        <f t="shared" si="173"/>
        <v>2162.834819937415</v>
      </c>
      <c r="D315" s="330">
        <f t="shared" si="174"/>
        <v>9.9019672980496978</v>
      </c>
      <c r="E315" s="330">
        <f t="shared" si="139"/>
        <v>198.68094404807593</v>
      </c>
      <c r="F315" s="330">
        <f t="shared" si="175"/>
        <v>198.68094404807593</v>
      </c>
      <c r="G315" s="330">
        <f t="shared" si="176"/>
        <v>54132.734275265349</v>
      </c>
      <c r="H315" s="315">
        <f t="shared" si="177"/>
        <v>0.02</v>
      </c>
      <c r="I315" s="330">
        <f t="shared" si="178"/>
        <v>27.676203746029572</v>
      </c>
      <c r="J315" s="330">
        <f t="shared" si="137"/>
        <v>859</v>
      </c>
      <c r="K315" s="337">
        <f t="shared" si="179"/>
        <v>-1</v>
      </c>
      <c r="L315" s="325">
        <f t="shared" si="180"/>
        <v>9.8819672980496982</v>
      </c>
      <c r="M315" s="325">
        <f t="shared" si="181"/>
        <v>9.891967298049698</v>
      </c>
      <c r="N315" s="330">
        <f t="shared" si="182"/>
        <v>-0.1337930311890716</v>
      </c>
      <c r="O315" s="330">
        <f t="shared" si="183"/>
        <v>8.6593368435394478</v>
      </c>
      <c r="P315" s="334">
        <f t="shared" si="140"/>
        <v>198.35811205107174</v>
      </c>
      <c r="Q315" s="330">
        <f t="shared" si="184"/>
        <v>53429.11994942114</v>
      </c>
      <c r="R315" s="279">
        <f>IF(H315&gt;0, rate1(1,$L$52,$L$51,$L$54,L315,$L$53,$L$50,P315),"")</f>
        <v>2522.9498556245267</v>
      </c>
      <c r="S315" s="325">
        <f t="shared" si="185"/>
        <v>2.4455962971224086</v>
      </c>
      <c r="T315" s="325">
        <f t="shared" si="186"/>
        <v>9.2552140217430579E-2</v>
      </c>
      <c r="U315" s="330">
        <f t="shared" si="187"/>
        <v>9.9019672980496978</v>
      </c>
      <c r="V315" s="338">
        <f t="shared" si="188"/>
        <v>9.9019672980496978</v>
      </c>
      <c r="W315" s="330">
        <f t="shared" si="189"/>
        <v>5.8993468856129994E-3</v>
      </c>
      <c r="X315" s="330">
        <f t="shared" si="190"/>
        <v>53593.929489788228</v>
      </c>
      <c r="Y315" s="330">
        <f t="shared" si="141"/>
        <v>198.75936362881615</v>
      </c>
      <c r="Z315" s="110">
        <f>IF(H315&gt;0, rate1(1,$L$52,$L$51,$L$54,U315,$L$53,$L$50,Y315),"")</f>
        <v>2523.1772840716303</v>
      </c>
      <c r="AA315" s="338">
        <f t="shared" si="191"/>
        <v>2.4529189629372543</v>
      </c>
      <c r="AB315" s="338">
        <f t="shared" si="192"/>
        <v>-4.0603413102178422E-3</v>
      </c>
      <c r="AC315" s="330">
        <f t="shared" si="193"/>
        <v>9.2552140217430579E-2</v>
      </c>
      <c r="AD315" s="330">
        <f t="shared" si="194"/>
        <v>-0.21609440854651732</v>
      </c>
      <c r="AE315" s="330">
        <f t="shared" si="195"/>
        <v>-4.5158408725623329E-2</v>
      </c>
      <c r="AF315" s="330">
        <f t="shared" si="196"/>
        <v>2197.2037294485453</v>
      </c>
      <c r="AG315" s="330">
        <f t="shared" si="197"/>
        <v>2162.7422677971977</v>
      </c>
      <c r="AH315" s="330">
        <f t="shared" si="198"/>
        <v>9.8828014094776808</v>
      </c>
      <c r="AI315" s="330">
        <f t="shared" si="199"/>
        <v>36.684098184155303</v>
      </c>
      <c r="AJ315" s="330">
        <f t="shared" si="200"/>
        <v>11.045602125814776</v>
      </c>
      <c r="AK315" s="339">
        <f t="shared" si="201"/>
        <v>1915.0826992040888</v>
      </c>
      <c r="AL315" s="44">
        <f t="shared" si="202"/>
        <v>34.125908373529441</v>
      </c>
    </row>
    <row r="316" spans="1:38" ht="15" x14ac:dyDescent="0.15">
      <c r="A316" s="42"/>
      <c r="B316" s="330">
        <f t="shared" si="172"/>
        <v>2197.2037294485453</v>
      </c>
      <c r="C316" s="330">
        <f t="shared" si="173"/>
        <v>2162.7422677971977</v>
      </c>
      <c r="D316" s="330">
        <f t="shared" si="174"/>
        <v>9.8828014094776808</v>
      </c>
      <c r="E316" s="330">
        <f t="shared" si="139"/>
        <v>198.68094404807593</v>
      </c>
      <c r="F316" s="330">
        <f t="shared" si="175"/>
        <v>198.68094404807593</v>
      </c>
      <c r="G316" s="330">
        <f t="shared" si="176"/>
        <v>53818.375925158565</v>
      </c>
      <c r="H316" s="315">
        <f t="shared" si="177"/>
        <v>0.02</v>
      </c>
      <c r="I316" s="330">
        <f t="shared" si="178"/>
        <v>27.569169321078153</v>
      </c>
      <c r="J316" s="330">
        <f t="shared" si="137"/>
        <v>859</v>
      </c>
      <c r="K316" s="337">
        <f t="shared" si="179"/>
        <v>-1</v>
      </c>
      <c r="L316" s="325">
        <f t="shared" si="180"/>
        <v>9.8628014094776812</v>
      </c>
      <c r="M316" s="325">
        <f t="shared" si="181"/>
        <v>9.872801409477681</v>
      </c>
      <c r="N316" s="330">
        <f t="shared" si="182"/>
        <v>-0.13354532611428738</v>
      </c>
      <c r="O316" s="330">
        <f t="shared" si="183"/>
        <v>8.5182279120915858</v>
      </c>
      <c r="P316" s="334">
        <f t="shared" si="140"/>
        <v>197.8453329480844</v>
      </c>
      <c r="Q316" s="330">
        <f t="shared" si="184"/>
        <v>53114.177923105526</v>
      </c>
      <c r="R316" s="279">
        <f>IF(H316&gt;0, rate1(1,$L$52,$L$51,$L$54,L316,$L$53,$L$50,P316),"")</f>
        <v>2522.6578208764845</v>
      </c>
      <c r="S316" s="325">
        <f t="shared" si="185"/>
        <v>2.4717404363084596</v>
      </c>
      <c r="T316" s="325">
        <f t="shared" si="186"/>
        <v>9.0739727481604526E-2</v>
      </c>
      <c r="U316" s="330">
        <f t="shared" si="187"/>
        <v>9.8828014094776808</v>
      </c>
      <c r="V316" s="338">
        <f t="shared" si="188"/>
        <v>9.8828014094776808</v>
      </c>
      <c r="W316" s="330">
        <f t="shared" si="189"/>
        <v>5.8765318634641517E-3</v>
      </c>
      <c r="X316" s="330">
        <f t="shared" si="190"/>
        <v>53278.349760542951</v>
      </c>
      <c r="Y316" s="330">
        <f t="shared" si="141"/>
        <v>198.24632456515121</v>
      </c>
      <c r="Z316" s="110">
        <f>IF(H316&gt;0, rate1(1,$L$52,$L$51,$L$54,U316,$L$53,$L$50,Y316),"")</f>
        <v>2522.8863246753185</v>
      </c>
      <c r="AA316" s="338">
        <f t="shared" si="191"/>
        <v>2.4791558324615339</v>
      </c>
      <c r="AB316" s="338">
        <f t="shared" si="192"/>
        <v>-3.9728957115253601E-3</v>
      </c>
      <c r="AC316" s="330">
        <f t="shared" si="193"/>
        <v>9.0739727481604526E-2</v>
      </c>
      <c r="AD316" s="330">
        <f t="shared" si="194"/>
        <v>-0.22041062448699283</v>
      </c>
      <c r="AE316" s="330">
        <f t="shared" si="195"/>
        <v>-4.7096644217328107E-2</v>
      </c>
      <c r="AF316" s="330">
        <f t="shared" si="196"/>
        <v>2196.9794443949495</v>
      </c>
      <c r="AG316" s="330">
        <f t="shared" si="197"/>
        <v>2162.6515280697163</v>
      </c>
      <c r="AH316" s="330">
        <f t="shared" si="198"/>
        <v>9.8636338671849479</v>
      </c>
      <c r="AI316" s="330">
        <f t="shared" si="199"/>
        <v>35.969891251472809</v>
      </c>
      <c r="AJ316" s="330">
        <f t="shared" si="200"/>
        <v>11.055593762273519</v>
      </c>
      <c r="AK316" s="339">
        <f t="shared" si="201"/>
        <v>1917.0685097432195</v>
      </c>
      <c r="AL316" s="44">
        <f t="shared" si="202"/>
        <v>34.157420013869633</v>
      </c>
    </row>
    <row r="317" spans="1:38" ht="15" x14ac:dyDescent="0.15">
      <c r="A317" s="42"/>
      <c r="B317" s="330">
        <f t="shared" si="172"/>
        <v>2196.9794443949495</v>
      </c>
      <c r="C317" s="330">
        <f t="shared" si="173"/>
        <v>2162.6515280697163</v>
      </c>
      <c r="D317" s="330">
        <f t="shared" si="174"/>
        <v>9.8636338671849479</v>
      </c>
      <c r="E317" s="330">
        <f t="shared" si="139"/>
        <v>198.68094404807593</v>
      </c>
      <c r="F317" s="330">
        <f t="shared" si="175"/>
        <v>198.68094404807593</v>
      </c>
      <c r="G317" s="330">
        <f t="shared" si="176"/>
        <v>53505.209992180593</v>
      </c>
      <c r="H317" s="315">
        <f t="shared" si="177"/>
        <v>0.02</v>
      </c>
      <c r="I317" s="330">
        <f t="shared" si="178"/>
        <v>27.462333060186577</v>
      </c>
      <c r="J317" s="330">
        <f t="shared" si="137"/>
        <v>859</v>
      </c>
      <c r="K317" s="337">
        <f t="shared" si="179"/>
        <v>-1</v>
      </c>
      <c r="L317" s="325">
        <f t="shared" si="180"/>
        <v>9.8436338671849484</v>
      </c>
      <c r="M317" s="325">
        <f t="shared" si="181"/>
        <v>9.8536338671849482</v>
      </c>
      <c r="N317" s="330">
        <f t="shared" si="182"/>
        <v>-0.13329755545800026</v>
      </c>
      <c r="O317" s="330">
        <f t="shared" si="183"/>
        <v>8.3784109647192153</v>
      </c>
      <c r="P317" s="334">
        <f t="shared" si="140"/>
        <v>197.33284218410034</v>
      </c>
      <c r="Q317" s="330">
        <f t="shared" si="184"/>
        <v>52800.42929171888</v>
      </c>
      <c r="R317" s="279">
        <f>IF(H317&gt;0, rate1(1,$L$52,$L$51,$L$54,L317,$L$53,$L$50,P317),"")</f>
        <v>2522.3643772464093</v>
      </c>
      <c r="S317" s="325">
        <f t="shared" si="185"/>
        <v>2.4984345118038944</v>
      </c>
      <c r="T317" s="325">
        <f t="shared" si="186"/>
        <v>8.8957878644646035E-2</v>
      </c>
      <c r="U317" s="330">
        <f t="shared" si="187"/>
        <v>9.8636338671849479</v>
      </c>
      <c r="V317" s="338">
        <f t="shared" si="188"/>
        <v>9.8636338671849479</v>
      </c>
      <c r="W317" s="330">
        <f t="shared" si="189"/>
        <v>5.8537590811482687E-3</v>
      </c>
      <c r="X317" s="330">
        <f t="shared" si="190"/>
        <v>52963.964607497881</v>
      </c>
      <c r="Y317" s="330">
        <f t="shared" si="141"/>
        <v>197.73357348152808</v>
      </c>
      <c r="Z317" s="110">
        <f>IF(H317&gt;0, rate1(1,$L$52,$L$51,$L$54,U317,$L$53,$L$50,Y317),"")</f>
        <v>2522.5939637978963</v>
      </c>
      <c r="AA317" s="338">
        <f t="shared" si="191"/>
        <v>2.5059446575632611</v>
      </c>
      <c r="AB317" s="338">
        <f t="shared" si="192"/>
        <v>-3.8871010642715907E-3</v>
      </c>
      <c r="AC317" s="330">
        <f t="shared" si="193"/>
        <v>8.8957878644646035E-2</v>
      </c>
      <c r="AD317" s="330">
        <f t="shared" si="194"/>
        <v>-0.22482550511228619</v>
      </c>
      <c r="AE317" s="330">
        <f t="shared" si="195"/>
        <v>-4.9136777283405562E-2</v>
      </c>
      <c r="AF317" s="330">
        <f t="shared" si="196"/>
        <v>2196.7571889608466</v>
      </c>
      <c r="AG317" s="330">
        <f t="shared" si="197"/>
        <v>2162.5625701910717</v>
      </c>
      <c r="AH317" s="330">
        <f t="shared" si="198"/>
        <v>9.8444646709522114</v>
      </c>
      <c r="AI317" s="330">
        <f t="shared" si="199"/>
        <v>35.267655794345913</v>
      </c>
      <c r="AJ317" s="330">
        <f t="shared" si="200"/>
        <v>11.065390333327503</v>
      </c>
      <c r="AK317" s="339">
        <f t="shared" si="201"/>
        <v>1919.0043508725782</v>
      </c>
      <c r="AL317" s="44">
        <f t="shared" si="202"/>
        <v>34.188318150454649</v>
      </c>
    </row>
    <row r="318" spans="1:38" ht="15" x14ac:dyDescent="0.15">
      <c r="A318" s="42"/>
      <c r="B318" s="330">
        <f t="shared" ref="B318:B381" si="203">IF(H318&gt;0, AF317,"")</f>
        <v>2196.7571889608466</v>
      </c>
      <c r="C318" s="330">
        <f t="shared" ref="C318:C381" si="204">IF(H318&gt;0, AG317,"")</f>
        <v>2162.5625701910717</v>
      </c>
      <c r="D318" s="330">
        <f t="shared" ref="D318:D381" si="205">IF(H318&gt;0, AH317,"")</f>
        <v>9.8444646709522114</v>
      </c>
      <c r="E318" s="330">
        <f t="shared" si="139"/>
        <v>198.68094404807593</v>
      </c>
      <c r="F318" s="330">
        <f t="shared" ref="F318:F381" si="206">IF(H318&gt;0, (E318+E317)/2,"")</f>
        <v>198.68094404807593</v>
      </c>
      <c r="G318" s="330">
        <f t="shared" ref="G318:G381" si="207">IF(H318&gt;0, F318*$S$53*$C$55*(B318-C318+N318)^1.5,"")</f>
        <v>53193.234417952131</v>
      </c>
      <c r="H318" s="315">
        <f t="shared" ref="H318:H381" si="208">dv(S317)</f>
        <v>0.02</v>
      </c>
      <c r="I318" s="330">
        <f t="shared" ref="I318:I381" si="209">IF(H318&gt;0, (B318-C318)*B$19,"")</f>
        <v>27.355695015819947</v>
      </c>
      <c r="J318" s="330">
        <f t="shared" ref="J318:J381" si="210">$B$7</f>
        <v>859</v>
      </c>
      <c r="K318" s="337">
        <f t="shared" ref="K318:K381" si="211">IF(H318&gt;0, IF((1-S317-0.015)&gt;0,1,-1),"")</f>
        <v>-1</v>
      </c>
      <c r="L318" s="325">
        <f t="shared" ref="L318:L381" si="212">IF(H318&gt;0, D318+K318*H318,"")</f>
        <v>9.8244646709522119</v>
      </c>
      <c r="M318" s="325">
        <f t="shared" ref="M318:M381" si="213">IF(H318&gt;0, (D318+L318)/2,"")</f>
        <v>9.8344646709522117</v>
      </c>
      <c r="N318" s="330">
        <f t="shared" ref="N318:N381" si="214">IF(H318&gt;0, 2*($P$53*M318/$S$52/$S$51)^2-(B318-C318)*2,"")</f>
        <v>-0.13304971920584308</v>
      </c>
      <c r="O318" s="330">
        <f t="shared" ref="O318:O381" si="215">IF(wh(B317,$F$51,$F$52,$F$53)&gt;0,wh(B317,$F$51,$F$52,$F$53),O317)</f>
        <v>8.2398665842928747</v>
      </c>
      <c r="P318" s="334">
        <f t="shared" si="140"/>
        <v>196.82064027037327</v>
      </c>
      <c r="Q318" s="330">
        <f t="shared" ref="Q318:Q381" si="216">IF(H318&gt;0, M318/$S$54*(B318-C318+N318/2)*E318-J318,"")</f>
        <v>52487.871997545226</v>
      </c>
      <c r="R318" s="279">
        <f>IF(H318&gt;0, rate1(1,$L$52,$L$51,$L$54,L318,$L$53,$L$50,P318),"")</f>
        <v>2522.0695149496632</v>
      </c>
      <c r="S318" s="325">
        <f t="shared" ref="S318:S381" si="217">IF(H318&gt;0, Q318/O318/R318,"")</f>
        <v>2.5256998185594606</v>
      </c>
      <c r="T318" s="325">
        <f t="shared" ref="T318:T381" si="218">IF(H318&gt;0, N318/(1-S318),"")</f>
        <v>8.7205699042073898E-2</v>
      </c>
      <c r="U318" s="330">
        <f t="shared" ref="U318:U381" si="219">L318-K318*H318</f>
        <v>9.8444646709522114</v>
      </c>
      <c r="V318" s="338">
        <f t="shared" ref="V318:V381" si="220">IF(H318&gt;0, (D318+U318)/2,"")</f>
        <v>9.8444646709522114</v>
      </c>
      <c r="W318" s="330">
        <f t="shared" ref="W318:W381" si="221">IF(H318&gt;0, 2*($P$53*V318/$S$52/$S$51)^2-(B318-C318)*2,"")</f>
        <v>5.8310285498919256E-3</v>
      </c>
      <c r="X318" s="330">
        <f t="shared" ref="X318:X381" si="222">IF(H318&gt;0, V318/$S$54*(B318-C318+W318/2)*F318-J318,"")</f>
        <v>52650.77197324975</v>
      </c>
      <c r="Y318" s="330">
        <f t="shared" si="141"/>
        <v>197.2211108880183</v>
      </c>
      <c r="Z318" s="110">
        <f>IF(H318&gt;0, rate1(1,$L$52,$L$51,$L$54,U318,$L$53,$L$50,Y318),"")</f>
        <v>2522.3001917215493</v>
      </c>
      <c r="AA318" s="338">
        <f t="shared" ref="AA318:AA381" si="223">IF(H318&gt;0, X318/O318/Z318,"")</f>
        <v>2.533306809355234</v>
      </c>
      <c r="AB318" s="338">
        <f t="shared" ref="AB318:AB381" si="224">IF(H318&gt;0, W318/(1-AA318),"")</f>
        <v>-3.8029104901346608E-3</v>
      </c>
      <c r="AC318" s="330">
        <f t="shared" ref="AC318:AC381" si="225">IF(H318&gt;0, delta_z(N318,S318,H318,AE317,AB318),"")</f>
        <v>8.7205699042073898E-2</v>
      </c>
      <c r="AD318" s="330">
        <f t="shared" ref="AD318:AD381" si="226">IF(H318&gt;0, H318/AC318*K318,"")</f>
        <v>-0.22934280923945871</v>
      </c>
      <c r="AE318" s="330">
        <f t="shared" ref="AE318:AE381" si="227">IF(H318&gt;0, (AD318-AD317)/(AC318+AC317)*2,"")</f>
        <v>-5.1285335896230029E-2</v>
      </c>
      <c r="AF318" s="330">
        <f t="shared" ref="AF318:AF381" si="228">IF(H318&gt;0, B318-(AC318-N318),"")</f>
        <v>2196.5369335425985</v>
      </c>
      <c r="AG318" s="330">
        <f t="shared" ref="AG318:AG381" si="229">IF(H318&gt;0, C318-AC318,"")</f>
        <v>2162.4753644920297</v>
      </c>
      <c r="AH318" s="330">
        <f t="shared" ref="AH318:AH381" si="230">IF(H318&gt;0, $S$54*$S$53*$C$55*SQRT(AF318-AG318),"")</f>
        <v>9.8252938205597378</v>
      </c>
      <c r="AI318" s="330">
        <f t="shared" ref="AI318:AI381" si="231">IF(H318&gt;0, AC318/R318*1000000,"")</f>
        <v>34.577040214458322</v>
      </c>
      <c r="AJ318" s="330">
        <f t="shared" ref="AJ318:AJ381" si="232">IF(H318&gt;0, AJ317+AI318/3600,"")</f>
        <v>11.074995066720408</v>
      </c>
      <c r="AK318" s="339">
        <f t="shared" ref="AK318:AK381" si="233">IF(H318&gt;0, AK317+AI317*G317/1000000,"")</f>
        <v>1920.8913542017867</v>
      </c>
      <c r="AL318" s="44">
        <f t="shared" ref="AL318:AL381" si="234">IF(H318&gt;0, AL317+AI317*J317/1000000,"")</f>
        <v>34.218613066781991</v>
      </c>
    </row>
    <row r="319" spans="1:38" ht="15" x14ac:dyDescent="0.15">
      <c r="A319" s="42"/>
      <c r="B319" s="330">
        <f t="shared" si="203"/>
        <v>2196.5369335425985</v>
      </c>
      <c r="C319" s="330">
        <f t="shared" si="204"/>
        <v>2162.4753644920297</v>
      </c>
      <c r="D319" s="330">
        <f t="shared" si="205"/>
        <v>9.8252938205597378</v>
      </c>
      <c r="E319" s="330">
        <f t="shared" ref="E319:E382" si="235">IF(H319&gt;0,IF(AND(C319&lt;$B$6,C319&gt;$K$12),bb2wang($B$6,$K$12,C319,$H$8,$H$9,I319,$H$10,$H$11,$K$10,$K$11,$H$13),E318)," ")</f>
        <v>198.68094404807593</v>
      </c>
      <c r="F319" s="330">
        <f t="shared" si="206"/>
        <v>198.68094404807593</v>
      </c>
      <c r="G319" s="330">
        <f t="shared" si="207"/>
        <v>52882.447142941775</v>
      </c>
      <c r="H319" s="315">
        <f t="shared" si="208"/>
        <v>0.02</v>
      </c>
      <c r="I319" s="330">
        <f t="shared" si="209"/>
        <v>27.249255240455025</v>
      </c>
      <c r="J319" s="330">
        <f t="shared" si="210"/>
        <v>859</v>
      </c>
      <c r="K319" s="337">
        <f t="shared" si="211"/>
        <v>-1</v>
      </c>
      <c r="L319" s="325">
        <f t="shared" si="212"/>
        <v>9.8052938205597382</v>
      </c>
      <c r="M319" s="325">
        <f t="shared" si="213"/>
        <v>9.815293820559738</v>
      </c>
      <c r="N319" s="330">
        <f t="shared" si="214"/>
        <v>-0.13280181734354812</v>
      </c>
      <c r="O319" s="330">
        <f t="shared" si="215"/>
        <v>8.1025759315253723</v>
      </c>
      <c r="P319" s="334">
        <f t="shared" ref="P319:P382" si="236">IF(H319&gt;0, $C$54*$L$55*$L$55*M319*M319/(($B$19*(B319-C319))^0.333)*1000,"")</f>
        <v>196.30872771979091</v>
      </c>
      <c r="Q319" s="330">
        <f t="shared" si="216"/>
        <v>52176.503981717215</v>
      </c>
      <c r="R319" s="279">
        <f>IF(H319&gt;0, rate1(1,$L$52,$L$51,$L$54,L319,$L$53,$L$50,P319),"")</f>
        <v>2521.7732241127483</v>
      </c>
      <c r="S319" s="325">
        <f t="shared" si="217"/>
        <v>2.553558652948813</v>
      </c>
      <c r="T319" s="325">
        <f t="shared" si="218"/>
        <v>8.5482332508963671E-2</v>
      </c>
      <c r="U319" s="330">
        <f t="shared" si="219"/>
        <v>9.8252938205597378</v>
      </c>
      <c r="V319" s="338">
        <f t="shared" si="220"/>
        <v>9.8252938205597378</v>
      </c>
      <c r="W319" s="330">
        <f t="shared" si="221"/>
        <v>5.8083402808080109E-3</v>
      </c>
      <c r="X319" s="330">
        <f t="shared" si="222"/>
        <v>52338.769799243993</v>
      </c>
      <c r="Y319" s="330">
        <f t="shared" ref="Y319:Y382" si="237">IF(H319&gt;0, $C$54*$L$55*$L$55*V319*V319/(($B$19*(B319-C319))^0.333)*1000,"")</f>
        <v>196.70893729632104</v>
      </c>
      <c r="Z319" s="110">
        <f>IF(H319&gt;0, rate1(1,$L$52,$L$51,$L$54,U319,$L$53,$L$50,Y319),"")</f>
        <v>2522.0049986403483</v>
      </c>
      <c r="AA319" s="338">
        <f t="shared" si="223"/>
        <v>2.5612646640006869</v>
      </c>
      <c r="AB319" s="338">
        <f t="shared" si="224"/>
        <v>-3.7202790883157115E-3</v>
      </c>
      <c r="AC319" s="330">
        <f t="shared" si="225"/>
        <v>8.5482332508963671E-2</v>
      </c>
      <c r="AD319" s="330">
        <f t="shared" si="226"/>
        <v>-0.23396647486078836</v>
      </c>
      <c r="AE319" s="330">
        <f t="shared" si="227"/>
        <v>-5.3549346527389644E-2</v>
      </c>
      <c r="AF319" s="330">
        <f t="shared" si="228"/>
        <v>2196.318649392746</v>
      </c>
      <c r="AG319" s="330">
        <f t="shared" si="229"/>
        <v>2162.3898821595208</v>
      </c>
      <c r="AH319" s="330">
        <f t="shared" si="230"/>
        <v>9.8061213157873368</v>
      </c>
      <c r="AI319" s="330">
        <f t="shared" si="231"/>
        <v>33.897708045908637</v>
      </c>
      <c r="AJ319" s="330">
        <f t="shared" si="232"/>
        <v>11.084411096733161</v>
      </c>
      <c r="AK319" s="339">
        <f t="shared" si="233"/>
        <v>1922.7306188073933</v>
      </c>
      <c r="AL319" s="44">
        <f t="shared" si="234"/>
        <v>34.248314744326208</v>
      </c>
    </row>
    <row r="320" spans="1:38" ht="15" x14ac:dyDescent="0.15">
      <c r="A320" s="42"/>
      <c r="B320" s="330">
        <f t="shared" si="203"/>
        <v>2196.318649392746</v>
      </c>
      <c r="C320" s="330">
        <f t="shared" si="204"/>
        <v>2162.3898821595208</v>
      </c>
      <c r="D320" s="330">
        <f t="shared" si="205"/>
        <v>9.8061213157873368</v>
      </c>
      <c r="E320" s="330">
        <f t="shared" si="235"/>
        <v>198.68094404807593</v>
      </c>
      <c r="F320" s="330">
        <f t="shared" si="206"/>
        <v>198.68094404807593</v>
      </c>
      <c r="G320" s="330">
        <f t="shared" si="207"/>
        <v>52572.846106466124</v>
      </c>
      <c r="H320" s="315">
        <f t="shared" si="208"/>
        <v>0.02</v>
      </c>
      <c r="I320" s="330">
        <f t="shared" si="209"/>
        <v>27.143013786580198</v>
      </c>
      <c r="J320" s="330">
        <f t="shared" si="210"/>
        <v>859</v>
      </c>
      <c r="K320" s="337">
        <f t="shared" si="211"/>
        <v>-1</v>
      </c>
      <c r="L320" s="325">
        <f t="shared" si="212"/>
        <v>9.7861213157873372</v>
      </c>
      <c r="M320" s="325">
        <f t="shared" si="213"/>
        <v>9.796121315787337</v>
      </c>
      <c r="N320" s="330">
        <f t="shared" si="214"/>
        <v>-0.13255384985687613</v>
      </c>
      <c r="O320" s="330">
        <f t="shared" si="215"/>
        <v>7.9665207197870078</v>
      </c>
      <c r="P320" s="334">
        <f t="shared" si="236"/>
        <v>195.79710504688364</v>
      </c>
      <c r="Q320" s="330">
        <f t="shared" si="216"/>
        <v>51866.323184215689</v>
      </c>
      <c r="R320" s="279">
        <f>IF(H320&gt;0, rate1(1,$L$52,$L$51,$L$54,L320,$L$53,$L$50,P320),"")</f>
        <v>2521.4754947723054</v>
      </c>
      <c r="S320" s="325">
        <f t="shared" si="217"/>
        <v>2.5820343765441658</v>
      </c>
      <c r="T320" s="325">
        <f t="shared" si="218"/>
        <v>8.3786959260916921E-2</v>
      </c>
      <c r="U320" s="330">
        <f t="shared" si="219"/>
        <v>9.8061213157873368</v>
      </c>
      <c r="V320" s="338">
        <f t="shared" si="220"/>
        <v>9.8061213157873368</v>
      </c>
      <c r="W320" s="330">
        <f t="shared" si="221"/>
        <v>5.7856942851657323E-3</v>
      </c>
      <c r="X320" s="330">
        <f t="shared" si="222"/>
        <v>52027.956025774438</v>
      </c>
      <c r="Y320" s="330">
        <f t="shared" si="237"/>
        <v>196.19705321977207</v>
      </c>
      <c r="Z320" s="110">
        <f>IF(H320&gt;0, rate1(1,$L$52,$L$51,$L$54,U320,$L$53,$L$50,Y320),"")</f>
        <v>2521.7083746592643</v>
      </c>
      <c r="AA320" s="338">
        <f t="shared" si="223"/>
        <v>2.58984166671793</v>
      </c>
      <c r="AB320" s="338">
        <f t="shared" si="224"/>
        <v>-3.6391638276217293E-3</v>
      </c>
      <c r="AC320" s="330">
        <f t="shared" si="225"/>
        <v>8.3786959260916921E-2</v>
      </c>
      <c r="AD320" s="330">
        <f t="shared" si="226"/>
        <v>-0.23870063046110751</v>
      </c>
      <c r="AE320" s="330">
        <f t="shared" si="227"/>
        <v>-5.5936378664065881E-2</v>
      </c>
      <c r="AF320" s="330">
        <f t="shared" si="228"/>
        <v>2196.1023085836282</v>
      </c>
      <c r="AG320" s="330">
        <f t="shared" si="229"/>
        <v>2162.3060952002597</v>
      </c>
      <c r="AH320" s="330">
        <f t="shared" si="230"/>
        <v>9.7869471564142358</v>
      </c>
      <c r="AI320" s="330">
        <f t="shared" si="231"/>
        <v>33.229337122105584</v>
      </c>
      <c r="AJ320" s="330">
        <f t="shared" si="232"/>
        <v>11.093641468155969</v>
      </c>
      <c r="AK320" s="339">
        <f t="shared" si="233"/>
        <v>1924.5232125613979</v>
      </c>
      <c r="AL320" s="44">
        <f t="shared" si="234"/>
        <v>34.277432875537642</v>
      </c>
    </row>
    <row r="321" spans="1:38" ht="15" x14ac:dyDescent="0.15">
      <c r="A321" s="42"/>
      <c r="B321" s="330">
        <f t="shared" si="203"/>
        <v>2196.1023085836282</v>
      </c>
      <c r="C321" s="330">
        <f t="shared" si="204"/>
        <v>2162.3060952002597</v>
      </c>
      <c r="D321" s="330">
        <f t="shared" si="205"/>
        <v>9.7869471564142358</v>
      </c>
      <c r="E321" s="330">
        <f t="shared" si="235"/>
        <v>198.68094404807593</v>
      </c>
      <c r="F321" s="330">
        <f t="shared" si="206"/>
        <v>198.68094404807593</v>
      </c>
      <c r="G321" s="330">
        <f t="shared" si="207"/>
        <v>52264.429246687512</v>
      </c>
      <c r="H321" s="315">
        <f t="shared" si="208"/>
        <v>0.02</v>
      </c>
      <c r="I321" s="330">
        <f t="shared" si="209"/>
        <v>27.036970706694774</v>
      </c>
      <c r="J321" s="330">
        <f t="shared" si="210"/>
        <v>859</v>
      </c>
      <c r="K321" s="337">
        <f t="shared" si="211"/>
        <v>-1</v>
      </c>
      <c r="L321" s="325">
        <f t="shared" si="212"/>
        <v>9.7669471564142363</v>
      </c>
      <c r="M321" s="325">
        <f t="shared" si="213"/>
        <v>9.7769471564142361</v>
      </c>
      <c r="N321" s="330">
        <f t="shared" si="214"/>
        <v>-0.1323058167314457</v>
      </c>
      <c r="O321" s="330">
        <f t="shared" si="215"/>
        <v>7.8316831913233553</v>
      </c>
      <c r="P321" s="334">
        <f t="shared" si="236"/>
        <v>195.28577276782957</v>
      </c>
      <c r="Q321" s="330">
        <f t="shared" si="216"/>
        <v>51557.327543867257</v>
      </c>
      <c r="R321" s="279">
        <f>IF(H321&gt;0, rate1(1,$L$52,$L$51,$L$54,L321,$L$53,$L$50,P321),"")</f>
        <v>2521.1763168741031</v>
      </c>
      <c r="S321" s="325">
        <f t="shared" si="217"/>
        <v>2.6111514845914265</v>
      </c>
      <c r="T321" s="325">
        <f t="shared" si="218"/>
        <v>8.2118793916511987E-2</v>
      </c>
      <c r="U321" s="330">
        <f t="shared" si="219"/>
        <v>9.7869471564142358</v>
      </c>
      <c r="V321" s="338">
        <f t="shared" si="220"/>
        <v>9.7869471564142358</v>
      </c>
      <c r="W321" s="330">
        <f t="shared" si="221"/>
        <v>5.7630905740921889E-3</v>
      </c>
      <c r="X321" s="330">
        <f t="shared" si="222"/>
        <v>51718.328591980535</v>
      </c>
      <c r="Y321" s="330">
        <f t="shared" si="237"/>
        <v>195.68545917334833</v>
      </c>
      <c r="Z321" s="110">
        <f>IF(H321&gt;0, rate1(1,$L$52,$L$51,$L$54,U321,$L$53,$L$50,Y321),"")</f>
        <v>2521.4103097931606</v>
      </c>
      <c r="AA321" s="338">
        <f t="shared" si="223"/>
        <v>2.6190624005014378</v>
      </c>
      <c r="AB321" s="338">
        <f t="shared" si="224"/>
        <v>-3.5595234453640015E-3</v>
      </c>
      <c r="AC321" s="330">
        <f t="shared" si="225"/>
        <v>8.2118793916511987E-2</v>
      </c>
      <c r="AD321" s="330">
        <f t="shared" si="226"/>
        <v>-0.24354960717437563</v>
      </c>
      <c r="AE321" s="330">
        <f t="shared" si="227"/>
        <v>-5.8454593893225021E-2</v>
      </c>
      <c r="AF321" s="330">
        <f t="shared" si="228"/>
        <v>2195.88788397298</v>
      </c>
      <c r="AG321" s="330">
        <f t="shared" si="229"/>
        <v>2162.2239764063434</v>
      </c>
      <c r="AH321" s="330">
        <f t="shared" si="230"/>
        <v>9.7677713422191257</v>
      </c>
      <c r="AI321" s="330">
        <f t="shared" si="231"/>
        <v>32.571618798294722</v>
      </c>
      <c r="AJ321" s="330">
        <f t="shared" si="232"/>
        <v>11.102689140044385</v>
      </c>
      <c r="AK321" s="339">
        <f t="shared" si="233"/>
        <v>1926.2701733881383</v>
      </c>
      <c r="AL321" s="44">
        <f t="shared" si="234"/>
        <v>34.305976876125527</v>
      </c>
    </row>
    <row r="322" spans="1:38" ht="15" x14ac:dyDescent="0.15">
      <c r="A322" s="42"/>
      <c r="B322" s="330">
        <f t="shared" si="203"/>
        <v>2195.88788397298</v>
      </c>
      <c r="C322" s="330">
        <f t="shared" si="204"/>
        <v>2162.2239764063434</v>
      </c>
      <c r="D322" s="330">
        <f t="shared" si="205"/>
        <v>9.7677713422191257</v>
      </c>
      <c r="E322" s="330">
        <f t="shared" si="235"/>
        <v>198.68094404807593</v>
      </c>
      <c r="F322" s="330">
        <f t="shared" si="206"/>
        <v>198.68094404807593</v>
      </c>
      <c r="G322" s="330">
        <f t="shared" si="207"/>
        <v>51957.194500613899</v>
      </c>
      <c r="H322" s="315">
        <f t="shared" si="208"/>
        <v>0.02</v>
      </c>
      <c r="I322" s="330">
        <f t="shared" si="209"/>
        <v>26.931126053309345</v>
      </c>
      <c r="J322" s="330">
        <f t="shared" si="210"/>
        <v>859</v>
      </c>
      <c r="K322" s="337">
        <f t="shared" si="211"/>
        <v>-1</v>
      </c>
      <c r="L322" s="325">
        <f t="shared" si="212"/>
        <v>9.7477713422191261</v>
      </c>
      <c r="M322" s="325">
        <f t="shared" si="213"/>
        <v>9.7577713422191259</v>
      </c>
      <c r="N322" s="330">
        <f t="shared" si="214"/>
        <v>-0.13205771795300336</v>
      </c>
      <c r="O322" s="330">
        <f t="shared" si="215"/>
        <v>7.6980460947820504</v>
      </c>
      <c r="P322" s="334">
        <f t="shared" si="236"/>
        <v>194.77473140046479</v>
      </c>
      <c r="Q322" s="330">
        <f t="shared" si="216"/>
        <v>51249.514998344683</v>
      </c>
      <c r="R322" s="279">
        <f>IF(H322&gt;0, rate1(1,$L$52,$L$51,$L$54,L322,$L$53,$L$50,P322),"")</f>
        <v>2520.8756802720131</v>
      </c>
      <c r="S322" s="325">
        <f t="shared" si="217"/>
        <v>2.6409356796091239</v>
      </c>
      <c r="T322" s="325">
        <f t="shared" si="218"/>
        <v>8.0477083650505987E-2</v>
      </c>
      <c r="U322" s="330">
        <f t="shared" si="219"/>
        <v>9.7677713422191257</v>
      </c>
      <c r="V322" s="338">
        <f t="shared" si="220"/>
        <v>9.7677713422191257</v>
      </c>
      <c r="W322" s="330">
        <f t="shared" si="221"/>
        <v>5.7405291587713236E-3</v>
      </c>
      <c r="X322" s="330">
        <f t="shared" si="222"/>
        <v>51409.885435848097</v>
      </c>
      <c r="Y322" s="330">
        <f t="shared" si="237"/>
        <v>195.1741556736784</v>
      </c>
      <c r="Z322" s="110">
        <f>IF(H322&gt;0, rate1(1,$L$52,$L$51,$L$54,U322,$L$53,$L$50,Y322),"")</f>
        <v>2521.1107939657818</v>
      </c>
      <c r="AA322" s="338">
        <f t="shared" si="223"/>
        <v>2.6489526599852651</v>
      </c>
      <c r="AB322" s="338">
        <f t="shared" si="224"/>
        <v>-3.4813183532040395E-3</v>
      </c>
      <c r="AC322" s="330">
        <f t="shared" si="225"/>
        <v>8.0477083650505987E-2</v>
      </c>
      <c r="AD322" s="330">
        <f t="shared" si="226"/>
        <v>-0.24851795185391579</v>
      </c>
      <c r="AE322" s="330">
        <f t="shared" si="227"/>
        <v>-6.1112800076894097E-2</v>
      </c>
      <c r="AF322" s="330">
        <f t="shared" si="228"/>
        <v>2195.6753491713766</v>
      </c>
      <c r="AG322" s="330">
        <f t="shared" si="229"/>
        <v>2162.1434993226931</v>
      </c>
      <c r="AH322" s="330">
        <f t="shared" si="230"/>
        <v>9.7485938729803667</v>
      </c>
      <c r="AI322" s="330">
        <f t="shared" si="231"/>
        <v>31.924257225497996</v>
      </c>
      <c r="AJ322" s="330">
        <f t="shared" si="232"/>
        <v>11.111556989273689</v>
      </c>
      <c r="AK322" s="339">
        <f t="shared" si="233"/>
        <v>1927.972510454272</v>
      </c>
      <c r="AL322" s="44">
        <f t="shared" si="234"/>
        <v>34.33395589667326</v>
      </c>
    </row>
    <row r="323" spans="1:38" ht="15" x14ac:dyDescent="0.15">
      <c r="A323" s="42"/>
      <c r="B323" s="330">
        <f t="shared" si="203"/>
        <v>2195.6753491713766</v>
      </c>
      <c r="C323" s="330">
        <f t="shared" si="204"/>
        <v>2162.1434993226931</v>
      </c>
      <c r="D323" s="330">
        <f t="shared" si="205"/>
        <v>9.7485938729803667</v>
      </c>
      <c r="E323" s="330">
        <f t="shared" si="235"/>
        <v>198.68094404807593</v>
      </c>
      <c r="F323" s="330">
        <f t="shared" si="206"/>
        <v>198.68094404807593</v>
      </c>
      <c r="G323" s="330">
        <f t="shared" si="207"/>
        <v>51651.139804102291</v>
      </c>
      <c r="H323" s="315">
        <f t="shared" si="208"/>
        <v>0.02</v>
      </c>
      <c r="I323" s="330">
        <f t="shared" si="209"/>
        <v>26.825479878946865</v>
      </c>
      <c r="J323" s="330">
        <f t="shared" si="210"/>
        <v>859</v>
      </c>
      <c r="K323" s="337">
        <f t="shared" si="211"/>
        <v>-1</v>
      </c>
      <c r="L323" s="325">
        <f t="shared" si="212"/>
        <v>9.7285938729803672</v>
      </c>
      <c r="M323" s="325">
        <f t="shared" si="213"/>
        <v>9.7385938729803669</v>
      </c>
      <c r="N323" s="330">
        <f t="shared" si="214"/>
        <v>-0.13180955350716772</v>
      </c>
      <c r="O323" s="330">
        <f t="shared" si="215"/>
        <v>7.5655926639620876</v>
      </c>
      <c r="P323" s="334">
        <f t="shared" si="236"/>
        <v>194.26398146429764</v>
      </c>
      <c r="Q323" s="330">
        <f t="shared" si="216"/>
        <v>50942.883484169855</v>
      </c>
      <c r="R323" s="279">
        <f>IF(H323&gt;0, rate1(1,$L$52,$L$51,$L$54,L323,$L$53,$L$50,P323),"")</f>
        <v>2520.5735747269728</v>
      </c>
      <c r="S323" s="325">
        <f t="shared" si="217"/>
        <v>2.6714139505784051</v>
      </c>
      <c r="T323" s="325">
        <f t="shared" si="218"/>
        <v>7.886110646710473E-2</v>
      </c>
      <c r="U323" s="330">
        <f t="shared" si="219"/>
        <v>9.7485938729803667</v>
      </c>
      <c r="V323" s="338">
        <f t="shared" si="220"/>
        <v>9.7485938729803667</v>
      </c>
      <c r="W323" s="330">
        <f t="shared" si="221"/>
        <v>5.7180100504439224E-3</v>
      </c>
      <c r="X323" s="330">
        <f t="shared" si="222"/>
        <v>51102.624494212097</v>
      </c>
      <c r="Y323" s="330">
        <f t="shared" si="237"/>
        <v>194.66314323905652</v>
      </c>
      <c r="Z323" s="110">
        <f>IF(H323&gt;0, rate1(1,$L$52,$L$51,$L$54,U323,$L$53,$L$50,Y323),"")</f>
        <v>2520.8098170087269</v>
      </c>
      <c r="AA323" s="338">
        <f t="shared" si="223"/>
        <v>2.6795395309176926</v>
      </c>
      <c r="AB323" s="338">
        <f t="shared" si="224"/>
        <v>-3.4045105489834038E-3</v>
      </c>
      <c r="AC323" s="330">
        <f t="shared" si="225"/>
        <v>7.886110646710473E-2</v>
      </c>
      <c r="AD323" s="330">
        <f t="shared" si="226"/>
        <v>-0.25361044114112935</v>
      </c>
      <c r="AE323" s="330">
        <f t="shared" si="227"/>
        <v>-6.3920511252885392E-2</v>
      </c>
      <c r="AF323" s="330">
        <f t="shared" si="228"/>
        <v>2195.4646785114023</v>
      </c>
      <c r="AG323" s="330">
        <f t="shared" si="229"/>
        <v>2162.0646382162258</v>
      </c>
      <c r="AH323" s="330">
        <f t="shared" si="230"/>
        <v>9.7294147484757136</v>
      </c>
      <c r="AI323" s="330">
        <f t="shared" si="231"/>
        <v>31.286968671663125</v>
      </c>
      <c r="AJ323" s="330">
        <f t="shared" si="232"/>
        <v>11.120247813904706</v>
      </c>
      <c r="AK323" s="339">
        <f t="shared" si="233"/>
        <v>1929.6312052962248</v>
      </c>
      <c r="AL323" s="44">
        <f t="shared" si="234"/>
        <v>34.361378833629963</v>
      </c>
    </row>
    <row r="324" spans="1:38" ht="15" x14ac:dyDescent="0.15">
      <c r="A324" s="42"/>
      <c r="B324" s="330">
        <f t="shared" si="203"/>
        <v>2195.4646785114023</v>
      </c>
      <c r="C324" s="330">
        <f t="shared" si="204"/>
        <v>2162.0646382162258</v>
      </c>
      <c r="D324" s="330">
        <f t="shared" si="205"/>
        <v>9.7294147484757136</v>
      </c>
      <c r="E324" s="330">
        <f t="shared" si="235"/>
        <v>198.68094404807593</v>
      </c>
      <c r="F324" s="330">
        <f t="shared" si="206"/>
        <v>198.68094404807593</v>
      </c>
      <c r="G324" s="330">
        <f t="shared" si="207"/>
        <v>51346.263091853507</v>
      </c>
      <c r="H324" s="315">
        <f t="shared" si="208"/>
        <v>0.02</v>
      </c>
      <c r="I324" s="330">
        <f t="shared" si="209"/>
        <v>26.720032236141197</v>
      </c>
      <c r="J324" s="330">
        <f t="shared" si="210"/>
        <v>859</v>
      </c>
      <c r="K324" s="337">
        <f t="shared" si="211"/>
        <v>-1</v>
      </c>
      <c r="L324" s="325">
        <f t="shared" si="212"/>
        <v>9.7094147484757141</v>
      </c>
      <c r="M324" s="325">
        <f t="shared" si="213"/>
        <v>9.7194147484757138</v>
      </c>
      <c r="N324" s="330">
        <f t="shared" si="214"/>
        <v>-0.13156132337964266</v>
      </c>
      <c r="O324" s="330">
        <f t="shared" si="215"/>
        <v>7.4343065977035785</v>
      </c>
      <c r="P324" s="334">
        <f t="shared" si="236"/>
        <v>193.75352348051024</v>
      </c>
      <c r="Q324" s="330">
        <f t="shared" si="216"/>
        <v>50637.430936708872</v>
      </c>
      <c r="R324" s="279">
        <f>IF(H324&gt;0, rate1(1,$L$52,$L$51,$L$54,L324,$L$53,$L$50,P324),"")</f>
        <v>2520.2699899059294</v>
      </c>
      <c r="S324" s="325">
        <f t="shared" si="217"/>
        <v>2.7026146582398685</v>
      </c>
      <c r="T324" s="325">
        <f t="shared" si="218"/>
        <v>7.7270169584730541E-2</v>
      </c>
      <c r="U324" s="330">
        <f t="shared" si="219"/>
        <v>9.7294147484757136</v>
      </c>
      <c r="V324" s="338">
        <f t="shared" si="220"/>
        <v>9.7294147484757136</v>
      </c>
      <c r="W324" s="330">
        <f t="shared" si="221"/>
        <v>5.6955332603507713E-3</v>
      </c>
      <c r="X324" s="330">
        <f t="shared" si="222"/>
        <v>50796.543702751842</v>
      </c>
      <c r="Y324" s="330">
        <f t="shared" si="237"/>
        <v>194.15242238944444</v>
      </c>
      <c r="Z324" s="110">
        <f>IF(H324&gt;0, rate1(1,$L$52,$L$51,$L$54,U324,$L$53,$L$50,Y324),"")</f>
        <v>2520.5073686604042</v>
      </c>
      <c r="AA324" s="338">
        <f t="shared" si="223"/>
        <v>2.710851475764775</v>
      </c>
      <c r="AB324" s="338">
        <f t="shared" si="224"/>
        <v>-3.3290635341707768E-3</v>
      </c>
      <c r="AC324" s="330">
        <f t="shared" si="225"/>
        <v>7.7270169584730541E-2</v>
      </c>
      <c r="AD324" s="330">
        <f t="shared" si="226"/>
        <v>-0.25883209662260437</v>
      </c>
      <c r="AE324" s="330">
        <f t="shared" si="227"/>
        <v>-6.6888013901089741E-2</v>
      </c>
      <c r="AF324" s="330">
        <f t="shared" si="228"/>
        <v>2195.2558470184381</v>
      </c>
      <c r="AG324" s="330">
        <f t="shared" si="229"/>
        <v>2161.9873680466412</v>
      </c>
      <c r="AH324" s="330">
        <f t="shared" si="230"/>
        <v>9.7102339684823722</v>
      </c>
      <c r="AI324" s="330">
        <f t="shared" si="231"/>
        <v>30.659480886654801</v>
      </c>
      <c r="AJ324" s="330">
        <f t="shared" si="232"/>
        <v>11.128764336373221</v>
      </c>
      <c r="AK324" s="339">
        <f t="shared" si="233"/>
        <v>1931.2472128891316</v>
      </c>
      <c r="AL324" s="44">
        <f t="shared" si="234"/>
        <v>34.38825433971892</v>
      </c>
    </row>
    <row r="325" spans="1:38" ht="15" x14ac:dyDescent="0.15">
      <c r="A325" s="42"/>
      <c r="B325" s="330">
        <f t="shared" si="203"/>
        <v>2195.2558470184381</v>
      </c>
      <c r="C325" s="330">
        <f t="shared" si="204"/>
        <v>2161.9873680466412</v>
      </c>
      <c r="D325" s="330">
        <f t="shared" si="205"/>
        <v>9.7102339684823722</v>
      </c>
      <c r="E325" s="330">
        <f t="shared" si="235"/>
        <v>198.68094404807593</v>
      </c>
      <c r="F325" s="330">
        <f t="shared" si="206"/>
        <v>198.68094404807593</v>
      </c>
      <c r="G325" s="330">
        <f t="shared" si="207"/>
        <v>51042.562297413104</v>
      </c>
      <c r="H325" s="315">
        <f t="shared" si="208"/>
        <v>0.02</v>
      </c>
      <c r="I325" s="330">
        <f t="shared" si="209"/>
        <v>26.614783177437495</v>
      </c>
      <c r="J325" s="330">
        <f t="shared" si="210"/>
        <v>859</v>
      </c>
      <c r="K325" s="337">
        <f t="shared" si="211"/>
        <v>-1</v>
      </c>
      <c r="L325" s="325">
        <f t="shared" si="212"/>
        <v>9.6902339684823726</v>
      </c>
      <c r="M325" s="325">
        <f t="shared" si="213"/>
        <v>9.7002339684823724</v>
      </c>
      <c r="N325" s="330">
        <f t="shared" si="214"/>
        <v>-0.13131302755607521</v>
      </c>
      <c r="O325" s="330">
        <f t="shared" si="215"/>
        <v>7.3041720408429889</v>
      </c>
      <c r="P325" s="334">
        <f t="shared" si="236"/>
        <v>193.24335797196881</v>
      </c>
      <c r="Q325" s="330">
        <f t="shared" si="216"/>
        <v>50333.155290172734</v>
      </c>
      <c r="R325" s="279">
        <f>IF(H325&gt;0, rate1(1,$L$52,$L$51,$L$54,L325,$L$53,$L$50,P325),"")</f>
        <v>2519.9649153807723</v>
      </c>
      <c r="S325" s="325">
        <f t="shared" si="217"/>
        <v>2.7345676270680452</v>
      </c>
      <c r="T325" s="325">
        <f t="shared" si="218"/>
        <v>7.5703607923338662E-2</v>
      </c>
      <c r="U325" s="330">
        <f t="shared" si="219"/>
        <v>9.7102339684823722</v>
      </c>
      <c r="V325" s="338">
        <f t="shared" si="220"/>
        <v>9.7102339684823722</v>
      </c>
      <c r="W325" s="330">
        <f t="shared" si="221"/>
        <v>5.673098799590548E-3</v>
      </c>
      <c r="X325" s="330">
        <f t="shared" si="222"/>
        <v>50491.640995991518</v>
      </c>
      <c r="Y325" s="330">
        <f t="shared" si="237"/>
        <v>193.64199364648124</v>
      </c>
      <c r="Z325" s="110">
        <f>IF(H325&gt;0, rate1(1,$L$52,$L$51,$L$54,U325,$L$53,$L$50,Y325),"")</f>
        <v>2520.2034385649727</v>
      </c>
      <c r="AA325" s="338">
        <f t="shared" si="223"/>
        <v>2.7429184260156099</v>
      </c>
      <c r="AB325" s="338">
        <f t="shared" si="224"/>
        <v>-3.2549422364875147E-3</v>
      </c>
      <c r="AC325" s="330">
        <f t="shared" si="225"/>
        <v>7.5703607923338662E-2</v>
      </c>
      <c r="AD325" s="330">
        <f t="shared" si="226"/>
        <v>-0.26418820117864161</v>
      </c>
      <c r="AE325" s="330">
        <f t="shared" si="227"/>
        <v>-7.0026440391128028E-2</v>
      </c>
      <c r="AF325" s="330">
        <f t="shared" si="228"/>
        <v>2195.0488303829588</v>
      </c>
      <c r="AG325" s="330">
        <f t="shared" si="229"/>
        <v>2161.9116644387177</v>
      </c>
      <c r="AH325" s="330">
        <f t="shared" si="230"/>
        <v>9.6910515327771343</v>
      </c>
      <c r="AI325" s="330">
        <f t="shared" si="231"/>
        <v>30.041532507566551</v>
      </c>
      <c r="AJ325" s="330">
        <f t="shared" si="232"/>
        <v>11.137109206514213</v>
      </c>
      <c r="AK325" s="339">
        <f t="shared" si="233"/>
        <v>1932.8214626609974</v>
      </c>
      <c r="AL325" s="44">
        <f t="shared" si="234"/>
        <v>34.414590833800553</v>
      </c>
    </row>
    <row r="326" spans="1:38" ht="15.75" thickBot="1" x14ac:dyDescent="0.2">
      <c r="A326" s="45"/>
      <c r="B326" s="330">
        <f t="shared" si="203"/>
        <v>2195.0488303829588</v>
      </c>
      <c r="C326" s="330">
        <f t="shared" si="204"/>
        <v>2161.9116644387177</v>
      </c>
      <c r="D326" s="330">
        <f t="shared" si="205"/>
        <v>9.6910515327771343</v>
      </c>
      <c r="E326" s="330">
        <f t="shared" si="235"/>
        <v>198.68094404807593</v>
      </c>
      <c r="F326" s="330">
        <f t="shared" si="206"/>
        <v>198.68094404807593</v>
      </c>
      <c r="G326" s="330">
        <f t="shared" si="207"/>
        <v>50740.035353173022</v>
      </c>
      <c r="H326" s="315">
        <f t="shared" si="208"/>
        <v>0.02</v>
      </c>
      <c r="I326" s="330">
        <f t="shared" si="209"/>
        <v>26.509732755392907</v>
      </c>
      <c r="J326" s="330">
        <f t="shared" si="210"/>
        <v>859</v>
      </c>
      <c r="K326" s="337">
        <f t="shared" si="211"/>
        <v>-1</v>
      </c>
      <c r="L326" s="325">
        <f t="shared" si="212"/>
        <v>9.6710515327771347</v>
      </c>
      <c r="M326" s="325">
        <f t="shared" si="213"/>
        <v>9.6810515327771345</v>
      </c>
      <c r="N326" s="330">
        <f t="shared" si="214"/>
        <v>-0.13106466602206979</v>
      </c>
      <c r="O326" s="330">
        <f t="shared" si="215"/>
        <v>7.1751735661681124</v>
      </c>
      <c r="P326" s="334">
        <f t="shared" si="236"/>
        <v>192.73348546323655</v>
      </c>
      <c r="Q326" s="330">
        <f t="shared" si="216"/>
        <v>50030.054477619109</v>
      </c>
      <c r="R326" s="279">
        <f>IF(H326&gt;0, rate1(1,$L$52,$L$51,$L$54,L326,$L$53,$L$50,P326),"")</f>
        <v>2519.6583406272543</v>
      </c>
      <c r="S326" s="325">
        <f t="shared" si="217"/>
        <v>2.7673042445526721</v>
      </c>
      <c r="T326" s="325">
        <f t="shared" si="218"/>
        <v>7.4160782686992291E-2</v>
      </c>
      <c r="U326" s="330">
        <f t="shared" si="219"/>
        <v>9.6910515327771343</v>
      </c>
      <c r="V326" s="338">
        <f t="shared" si="220"/>
        <v>9.6910515327771343</v>
      </c>
      <c r="W326" s="330">
        <f t="shared" si="221"/>
        <v>5.6507066794324601E-3</v>
      </c>
      <c r="X326" s="330">
        <f t="shared" si="222"/>
        <v>50187.914307302031</v>
      </c>
      <c r="Y326" s="330">
        <f t="shared" si="237"/>
        <v>193.13185753349646</v>
      </c>
      <c r="Z326" s="110">
        <f>IF(H326&gt;0, rate1(1,$L$52,$L$51,$L$54,U326,$L$53,$L$50,Y326),"")</f>
        <v>2519.898016271276</v>
      </c>
      <c r="AA326" s="338">
        <f t="shared" si="223"/>
        <v>2.7757718818207842</v>
      </c>
      <c r="AB326" s="338">
        <f t="shared" si="224"/>
        <v>-3.1821129376361783E-3</v>
      </c>
      <c r="AC326" s="330">
        <f t="shared" si="225"/>
        <v>7.4160782686992291E-2</v>
      </c>
      <c r="AD326" s="330">
        <f t="shared" si="226"/>
        <v>-0.26968431663421449</v>
      </c>
      <c r="AE326" s="330">
        <f t="shared" si="227"/>
        <v>-7.3347850455864116E-2</v>
      </c>
      <c r="AF326" s="330">
        <f t="shared" si="228"/>
        <v>2194.8436049342499</v>
      </c>
      <c r="AG326" s="330">
        <f t="shared" si="229"/>
        <v>2161.8375036560305</v>
      </c>
      <c r="AH326" s="330">
        <f t="shared" si="230"/>
        <v>9.6718674411361665</v>
      </c>
      <c r="AI326" s="330">
        <f t="shared" si="231"/>
        <v>29.4328725014878</v>
      </c>
      <c r="AJ326" s="330">
        <f t="shared" si="232"/>
        <v>11.145285004431292</v>
      </c>
      <c r="AK326" s="339">
        <f t="shared" si="233"/>
        <v>1934.3548594555248</v>
      </c>
      <c r="AL326" s="44">
        <f t="shared" si="234"/>
        <v>34.440396510224552</v>
      </c>
    </row>
    <row r="327" spans="1:38" ht="15" x14ac:dyDescent="0.15">
      <c r="B327" s="330">
        <f t="shared" si="203"/>
        <v>2194.8436049342499</v>
      </c>
      <c r="C327" s="330">
        <f t="shared" si="204"/>
        <v>2161.8375036560305</v>
      </c>
      <c r="D327" s="330">
        <f t="shared" si="205"/>
        <v>9.6718674411361665</v>
      </c>
      <c r="E327" s="330">
        <f t="shared" si="235"/>
        <v>198.68094404807593</v>
      </c>
      <c r="F327" s="330">
        <f t="shared" si="206"/>
        <v>198.68094404807593</v>
      </c>
      <c r="G327" s="330">
        <f t="shared" si="207"/>
        <v>50438.680190367602</v>
      </c>
      <c r="H327" s="315">
        <f t="shared" si="208"/>
        <v>0.02</v>
      </c>
      <c r="I327" s="330">
        <f t="shared" si="209"/>
        <v>26.404881022575502</v>
      </c>
      <c r="J327" s="330">
        <f t="shared" si="210"/>
        <v>859</v>
      </c>
      <c r="K327" s="337">
        <f t="shared" si="211"/>
        <v>-1</v>
      </c>
      <c r="L327" s="325">
        <f t="shared" si="212"/>
        <v>9.6518674411361669</v>
      </c>
      <c r="M327" s="325">
        <f t="shared" si="213"/>
        <v>9.6618674411361667</v>
      </c>
      <c r="N327" s="330">
        <f t="shared" si="214"/>
        <v>-0.13081623876333026</v>
      </c>
      <c r="O327" s="330">
        <f t="shared" si="215"/>
        <v>7.0472961573056381</v>
      </c>
      <c r="P327" s="334">
        <f t="shared" si="236"/>
        <v>192.22390648057723</v>
      </c>
      <c r="Q327" s="330">
        <f t="shared" si="216"/>
        <v>49728.126430948476</v>
      </c>
      <c r="R327" s="279">
        <f>IF(H327&gt;0, rate1(1,$L$52,$L$51,$L$54,L327,$L$53,$L$50,P327),"")</f>
        <v>2519.3502550238913</v>
      </c>
      <c r="S327" s="325">
        <f t="shared" si="217"/>
        <v>2.8008575684861414</v>
      </c>
      <c r="T327" s="325">
        <f t="shared" si="218"/>
        <v>7.2641080034607397E-2</v>
      </c>
      <c r="U327" s="330">
        <f t="shared" si="219"/>
        <v>9.6718674411361665</v>
      </c>
      <c r="V327" s="338">
        <f t="shared" si="220"/>
        <v>9.6718674411361665</v>
      </c>
      <c r="W327" s="330">
        <f t="shared" si="221"/>
        <v>5.6283569110320286E-3</v>
      </c>
      <c r="X327" s="330">
        <f t="shared" si="222"/>
        <v>49885.361568897279</v>
      </c>
      <c r="Y327" s="330">
        <f t="shared" si="237"/>
        <v>192.62201457551348</v>
      </c>
      <c r="Z327" s="110">
        <f>IF(H327&gt;0, rate1(1,$L$52,$L$51,$L$54,U327,$L$53,$L$50,Y327),"")</f>
        <v>2519.591091231754</v>
      </c>
      <c r="AA327" s="338">
        <f t="shared" si="223"/>
        <v>2.8094450196658691</v>
      </c>
      <c r="AB327" s="338">
        <f t="shared" si="224"/>
        <v>-3.1105432051598656E-3</v>
      </c>
      <c r="AC327" s="330">
        <f t="shared" si="225"/>
        <v>7.2641080034607397E-2</v>
      </c>
      <c r="AD327" s="330">
        <f t="shared" si="226"/>
        <v>-0.27532630283679255</v>
      </c>
      <c r="AE327" s="330">
        <f t="shared" si="227"/>
        <v>-7.6865321706138273E-2</v>
      </c>
      <c r="AF327" s="330">
        <f t="shared" si="228"/>
        <v>2194.640147615452</v>
      </c>
      <c r="AG327" s="330">
        <f t="shared" si="229"/>
        <v>2161.7648625759957</v>
      </c>
      <c r="AH327" s="330">
        <f t="shared" si="230"/>
        <v>9.6526816933351434</v>
      </c>
      <c r="AI327" s="330">
        <f t="shared" si="231"/>
        <v>28.833259642938586</v>
      </c>
      <c r="AJ327" s="330">
        <f t="shared" si="232"/>
        <v>11.153294243220998</v>
      </c>
      <c r="AK327" s="339">
        <f t="shared" si="233"/>
        <v>1935.8482844467958</v>
      </c>
      <c r="AL327" s="44">
        <f t="shared" si="234"/>
        <v>34.465679347703329</v>
      </c>
    </row>
    <row r="328" spans="1:38" ht="15" x14ac:dyDescent="0.15">
      <c r="B328" s="330">
        <f t="shared" si="203"/>
        <v>2194.640147615452</v>
      </c>
      <c r="C328" s="330">
        <f t="shared" si="204"/>
        <v>2161.7648625759957</v>
      </c>
      <c r="D328" s="330">
        <f t="shared" si="205"/>
        <v>9.6526816933351434</v>
      </c>
      <c r="E328" s="330">
        <f t="shared" si="235"/>
        <v>198.68094404807593</v>
      </c>
      <c r="F328" s="330">
        <f t="shared" si="206"/>
        <v>198.68094404807593</v>
      </c>
      <c r="G328" s="330">
        <f t="shared" si="207"/>
        <v>50138.494739075868</v>
      </c>
      <c r="H328" s="315">
        <f t="shared" si="208"/>
        <v>0.02</v>
      </c>
      <c r="I328" s="330">
        <f t="shared" si="209"/>
        <v>26.300228031564984</v>
      </c>
      <c r="J328" s="330">
        <f t="shared" si="210"/>
        <v>859</v>
      </c>
      <c r="K328" s="337">
        <f t="shared" si="211"/>
        <v>-1</v>
      </c>
      <c r="L328" s="325">
        <f t="shared" si="212"/>
        <v>9.6326816933351438</v>
      </c>
      <c r="M328" s="325">
        <f t="shared" si="213"/>
        <v>9.6426816933351436</v>
      </c>
      <c r="N328" s="330">
        <f t="shared" si="214"/>
        <v>-0.13056774576544683</v>
      </c>
      <c r="O328" s="330">
        <f t="shared" si="215"/>
        <v>6.9205251924854458</v>
      </c>
      <c r="P328" s="334">
        <f t="shared" si="236"/>
        <v>191.71462155196733</v>
      </c>
      <c r="Q328" s="330">
        <f t="shared" si="216"/>
        <v>49427.369080906006</v>
      </c>
      <c r="R328" s="279">
        <f>IF(H328&gt;0, rate1(1,$L$52,$L$51,$L$54,L328,$L$53,$L$50,P328),"")</f>
        <v>2519.0406478508535</v>
      </c>
      <c r="S328" s="325">
        <f t="shared" si="217"/>
        <v>2.8352624430315232</v>
      </c>
      <c r="T328" s="325">
        <f t="shared" si="218"/>
        <v>7.1143909832194041E-2</v>
      </c>
      <c r="U328" s="330">
        <f t="shared" si="219"/>
        <v>9.6526816933351434</v>
      </c>
      <c r="V328" s="338">
        <f t="shared" si="220"/>
        <v>9.6526816933351434</v>
      </c>
      <c r="W328" s="330">
        <f t="shared" si="221"/>
        <v>5.6060495056584614E-3</v>
      </c>
      <c r="X328" s="330">
        <f t="shared" si="222"/>
        <v>49583.980711835888</v>
      </c>
      <c r="Y328" s="330">
        <f t="shared" si="237"/>
        <v>192.11246529926186</v>
      </c>
      <c r="Z328" s="110">
        <f>IF(H328&gt;0, rate1(1,$L$52,$L$51,$L$54,U328,$L$53,$L$50,Y328),"")</f>
        <v>2519.282652801342</v>
      </c>
      <c r="AA328" s="338">
        <f t="shared" si="223"/>
        <v>2.8439728088571585</v>
      </c>
      <c r="AB328" s="338">
        <f t="shared" si="224"/>
        <v>-3.0402018287530659E-3</v>
      </c>
      <c r="AC328" s="330">
        <f t="shared" si="225"/>
        <v>7.1143909832194041E-2</v>
      </c>
      <c r="AD328" s="330">
        <f t="shared" si="226"/>
        <v>-0.28112033829984417</v>
      </c>
      <c r="AE328" s="330">
        <f t="shared" si="227"/>
        <v>-8.0593050337438799E-2</v>
      </c>
      <c r="AF328" s="330">
        <f t="shared" si="228"/>
        <v>2194.4384359598544</v>
      </c>
      <c r="AG328" s="330">
        <f t="shared" si="229"/>
        <v>2161.6937186661635</v>
      </c>
      <c r="AH328" s="330">
        <f t="shared" si="230"/>
        <v>9.6334942891492368</v>
      </c>
      <c r="AI328" s="330">
        <f t="shared" si="231"/>
        <v>28.242462023346558</v>
      </c>
      <c r="AJ328" s="330">
        <f t="shared" si="232"/>
        <v>11.161139371560816</v>
      </c>
      <c r="AK328" s="339">
        <f t="shared" si="233"/>
        <v>1937.3025960087718</v>
      </c>
      <c r="AL328" s="44">
        <f t="shared" si="234"/>
        <v>34.490447117736615</v>
      </c>
    </row>
    <row r="329" spans="1:38" ht="15" x14ac:dyDescent="0.15">
      <c r="B329" s="330">
        <f t="shared" si="203"/>
        <v>2194.4384359598544</v>
      </c>
      <c r="C329" s="330">
        <f t="shared" si="204"/>
        <v>2161.6937186661635</v>
      </c>
      <c r="D329" s="330">
        <f t="shared" si="205"/>
        <v>9.6334942891492368</v>
      </c>
      <c r="E329" s="330">
        <f t="shared" si="235"/>
        <v>198.68094404807593</v>
      </c>
      <c r="F329" s="330">
        <f t="shared" si="206"/>
        <v>198.68094404807593</v>
      </c>
      <c r="G329" s="330">
        <f t="shared" si="207"/>
        <v>49839.476928220487</v>
      </c>
      <c r="H329" s="315">
        <f t="shared" si="208"/>
        <v>0.02</v>
      </c>
      <c r="I329" s="330">
        <f t="shared" si="209"/>
        <v>26.195773834952707</v>
      </c>
      <c r="J329" s="330">
        <f t="shared" si="210"/>
        <v>859</v>
      </c>
      <c r="K329" s="337">
        <f t="shared" si="211"/>
        <v>-1</v>
      </c>
      <c r="L329" s="325">
        <f t="shared" si="212"/>
        <v>9.6134942891492372</v>
      </c>
      <c r="M329" s="325">
        <f t="shared" si="213"/>
        <v>9.623494289149237</v>
      </c>
      <c r="N329" s="330">
        <f t="shared" si="214"/>
        <v>-0.13031918701403811</v>
      </c>
      <c r="O329" s="330">
        <f t="shared" si="215"/>
        <v>6.7948464291253927</v>
      </c>
      <c r="P329" s="334">
        <f t="shared" si="236"/>
        <v>191.20563120710568</v>
      </c>
      <c r="Q329" s="330">
        <f t="shared" si="216"/>
        <v>49127.780357080999</v>
      </c>
      <c r="R329" s="279">
        <f>IF(H329&gt;0, rate1(1,$L$52,$L$51,$L$54,L329,$L$53,$L$50,P329),"")</f>
        <v>2518.7295082888386</v>
      </c>
      <c r="S329" s="325">
        <f t="shared" si="217"/>
        <v>2.8705556244323307</v>
      </c>
      <c r="T329" s="325">
        <f t="shared" si="218"/>
        <v>6.9668704481101379E-2</v>
      </c>
      <c r="U329" s="330">
        <f t="shared" si="219"/>
        <v>9.6334942891492368</v>
      </c>
      <c r="V329" s="338">
        <f t="shared" si="220"/>
        <v>9.6334942891492368</v>
      </c>
      <c r="W329" s="330">
        <f t="shared" si="221"/>
        <v>5.5837844744672793E-3</v>
      </c>
      <c r="X329" s="330">
        <f t="shared" si="222"/>
        <v>49283.769666020598</v>
      </c>
      <c r="Y329" s="330">
        <f t="shared" si="237"/>
        <v>191.60321023318653</v>
      </c>
      <c r="Z329" s="110">
        <f>IF(H329&gt;0, rate1(1,$L$52,$L$51,$L$54,U329,$L$53,$L$50,Y329),"")</f>
        <v>2518.9726902363582</v>
      </c>
      <c r="AA329" s="338">
        <f t="shared" si="223"/>
        <v>2.8793921376839062</v>
      </c>
      <c r="AB329" s="338">
        <f t="shared" si="224"/>
        <v>-2.9710587601736644E-3</v>
      </c>
      <c r="AC329" s="330">
        <f t="shared" si="225"/>
        <v>6.9668704481101379E-2</v>
      </c>
      <c r="AD329" s="330">
        <f t="shared" si="226"/>
        <v>-0.28707294256383487</v>
      </c>
      <c r="AE329" s="330">
        <f t="shared" si="227"/>
        <v>-8.4546463298333208E-2</v>
      </c>
      <c r="AF329" s="330">
        <f t="shared" si="228"/>
        <v>2194.238448068359</v>
      </c>
      <c r="AG329" s="330">
        <f t="shared" si="229"/>
        <v>2161.6240499616824</v>
      </c>
      <c r="AH329" s="330">
        <f t="shared" si="230"/>
        <v>9.6143052283530448</v>
      </c>
      <c r="AI329" s="330">
        <f t="shared" si="231"/>
        <v>27.660256590407972</v>
      </c>
      <c r="AJ329" s="330">
        <f t="shared" si="232"/>
        <v>11.168822776169263</v>
      </c>
      <c r="AK329" s="339">
        <f t="shared" si="233"/>
        <v>1938.7186305423479</v>
      </c>
      <c r="AL329" s="44">
        <f t="shared" si="234"/>
        <v>34.514707392614667</v>
      </c>
    </row>
    <row r="330" spans="1:38" ht="15" x14ac:dyDescent="0.15">
      <c r="B330" s="330">
        <f t="shared" si="203"/>
        <v>2194.238448068359</v>
      </c>
      <c r="C330" s="330">
        <f t="shared" si="204"/>
        <v>2161.6240499616824</v>
      </c>
      <c r="D330" s="330">
        <f t="shared" si="205"/>
        <v>9.6143052283530448</v>
      </c>
      <c r="E330" s="330">
        <f t="shared" si="235"/>
        <v>198.68094404807593</v>
      </c>
      <c r="F330" s="330">
        <f t="shared" si="206"/>
        <v>198.68094404807593</v>
      </c>
      <c r="G330" s="330">
        <f t="shared" si="207"/>
        <v>49541.624685566603</v>
      </c>
      <c r="H330" s="315">
        <f t="shared" si="208"/>
        <v>0.02</v>
      </c>
      <c r="I330" s="330">
        <f t="shared" si="209"/>
        <v>26.091518485341297</v>
      </c>
      <c r="J330" s="330">
        <f t="shared" si="210"/>
        <v>859</v>
      </c>
      <c r="K330" s="337">
        <f t="shared" si="211"/>
        <v>-1</v>
      </c>
      <c r="L330" s="325">
        <f t="shared" si="212"/>
        <v>9.5943052283530452</v>
      </c>
      <c r="M330" s="325">
        <f t="shared" si="213"/>
        <v>9.604305228353045</v>
      </c>
      <c r="N330" s="330">
        <f t="shared" si="214"/>
        <v>-0.13007056249473692</v>
      </c>
      <c r="O330" s="330">
        <f t="shared" si="215"/>
        <v>6.6702459891874852</v>
      </c>
      <c r="P330" s="334">
        <f t="shared" si="236"/>
        <v>190.6969359774204</v>
      </c>
      <c r="Q330" s="330">
        <f t="shared" si="216"/>
        <v>48829.358187905375</v>
      </c>
      <c r="R330" s="279">
        <f>IF(H330&gt;0, rate1(1,$L$52,$L$51,$L$54,L330,$L$53,$L$50,P330),"")</f>
        <v>2518.4168254179285</v>
      </c>
      <c r="S330" s="325">
        <f t="shared" si="217"/>
        <v>2.9067759173215082</v>
      </c>
      <c r="T330" s="325">
        <f t="shared" si="218"/>
        <v>6.8214917816588547E-2</v>
      </c>
      <c r="U330" s="330">
        <f t="shared" si="219"/>
        <v>9.6143052283530448</v>
      </c>
      <c r="V330" s="338">
        <f t="shared" si="220"/>
        <v>9.6143052283530448</v>
      </c>
      <c r="W330" s="330">
        <f t="shared" si="221"/>
        <v>5.5615618286992685E-3</v>
      </c>
      <c r="X330" s="330">
        <f t="shared" si="222"/>
        <v>48984.726360196924</v>
      </c>
      <c r="Y330" s="330">
        <f t="shared" si="237"/>
        <v>191.09424990745498</v>
      </c>
      <c r="Z330" s="110">
        <f>IF(H330&gt;0, rate1(1,$L$52,$L$51,$L$54,U330,$L$53,$L$50,Y330),"")</f>
        <v>2518.6611926933701</v>
      </c>
      <c r="AA330" s="338">
        <f t="shared" si="223"/>
        <v>2.9157419502180359</v>
      </c>
      <c r="AB330" s="338">
        <f t="shared" si="224"/>
        <v>-2.9030850569755971E-3</v>
      </c>
      <c r="AC330" s="330">
        <f t="shared" si="225"/>
        <v>6.8214917816588547E-2</v>
      </c>
      <c r="AD330" s="330">
        <f t="shared" si="226"/>
        <v>-0.29319100044618668</v>
      </c>
      <c r="AE330" s="330">
        <f t="shared" si="227"/>
        <v>-8.8742343440078225E-2</v>
      </c>
      <c r="AF330" s="330">
        <f t="shared" si="228"/>
        <v>2194.0401625880477</v>
      </c>
      <c r="AG330" s="330">
        <f t="shared" si="229"/>
        <v>2161.555835043866</v>
      </c>
      <c r="AH330" s="330">
        <f t="shared" si="230"/>
        <v>9.5951145107207232</v>
      </c>
      <c r="AI330" s="330">
        <f t="shared" si="231"/>
        <v>27.086428715098961</v>
      </c>
      <c r="AJ330" s="330">
        <f t="shared" si="232"/>
        <v>11.176346784145679</v>
      </c>
      <c r="AK330" s="339">
        <f t="shared" si="233"/>
        <v>1940.0972032625143</v>
      </c>
      <c r="AL330" s="44">
        <f t="shared" si="234"/>
        <v>34.538467553025825</v>
      </c>
    </row>
    <row r="331" spans="1:38" ht="15" x14ac:dyDescent="0.15">
      <c r="B331" s="330">
        <f t="shared" si="203"/>
        <v>2194.0401625880477</v>
      </c>
      <c r="C331" s="330">
        <f t="shared" si="204"/>
        <v>2161.555835043866</v>
      </c>
      <c r="D331" s="330">
        <f t="shared" si="205"/>
        <v>9.5951145107207232</v>
      </c>
      <c r="E331" s="330">
        <f t="shared" si="235"/>
        <v>198.68094404807593</v>
      </c>
      <c r="F331" s="330">
        <f t="shared" si="206"/>
        <v>198.68094404807593</v>
      </c>
      <c r="G331" s="330">
        <f t="shared" si="207"/>
        <v>49244.935937723298</v>
      </c>
      <c r="H331" s="315">
        <f t="shared" si="208"/>
        <v>0.02</v>
      </c>
      <c r="I331" s="330">
        <f t="shared" si="209"/>
        <v>25.987462035345381</v>
      </c>
      <c r="J331" s="330">
        <f t="shared" si="210"/>
        <v>859</v>
      </c>
      <c r="K331" s="337">
        <f t="shared" si="211"/>
        <v>-1</v>
      </c>
      <c r="L331" s="325">
        <f t="shared" si="212"/>
        <v>9.5751145107207236</v>
      </c>
      <c r="M331" s="325">
        <f t="shared" si="213"/>
        <v>9.5851145107207234</v>
      </c>
      <c r="N331" s="330">
        <f t="shared" si="214"/>
        <v>-0.12982187219310504</v>
      </c>
      <c r="O331" s="330">
        <f t="shared" si="215"/>
        <v>6.5467103452568143</v>
      </c>
      <c r="P331" s="334">
        <f t="shared" si="236"/>
        <v>190.18853639608193</v>
      </c>
      <c r="Q331" s="330">
        <f t="shared" si="216"/>
        <v>48532.100500655368</v>
      </c>
      <c r="R331" s="279">
        <f>IF(H331&gt;0, rate1(1,$L$52,$L$51,$L$54,L331,$L$53,$L$50,P331),"")</f>
        <v>2518.1025882164331</v>
      </c>
      <c r="S331" s="325">
        <f t="shared" si="217"/>
        <v>2.9439643226981693</v>
      </c>
      <c r="T331" s="325">
        <f t="shared" si="218"/>
        <v>6.6782024071777107E-2</v>
      </c>
      <c r="U331" s="330">
        <f t="shared" si="219"/>
        <v>9.5951145107207232</v>
      </c>
      <c r="V331" s="338">
        <f t="shared" si="220"/>
        <v>9.5951145107207232</v>
      </c>
      <c r="W331" s="330">
        <f t="shared" si="221"/>
        <v>5.5393815795667933E-3</v>
      </c>
      <c r="X331" s="330">
        <f t="shared" si="222"/>
        <v>48686.848721954724</v>
      </c>
      <c r="Y331" s="330">
        <f t="shared" si="237"/>
        <v>190.58558485397029</v>
      </c>
      <c r="Z331" s="110">
        <f>IF(H331&gt;0, rate1(1,$L$52,$L$51,$L$54,U331,$L$53,$L$50,Y331),"")</f>
        <v>2518.348149228053</v>
      </c>
      <c r="AA331" s="338">
        <f t="shared" si="223"/>
        <v>2.9530633948236376</v>
      </c>
      <c r="AB331" s="338">
        <f t="shared" si="224"/>
        <v>-2.8362528294003492E-3</v>
      </c>
      <c r="AC331" s="330">
        <f t="shared" si="225"/>
        <v>6.6782024071777107E-2</v>
      </c>
      <c r="AD331" s="330">
        <f t="shared" si="226"/>
        <v>-0.29948178837023665</v>
      </c>
      <c r="AE331" s="330">
        <f t="shared" si="227"/>
        <v>-9.3198969340388044E-2</v>
      </c>
      <c r="AF331" s="330">
        <f t="shared" si="228"/>
        <v>2193.8435586917826</v>
      </c>
      <c r="AG331" s="330">
        <f t="shared" si="229"/>
        <v>2161.489053019794</v>
      </c>
      <c r="AH331" s="330">
        <f t="shared" si="230"/>
        <v>9.5759221360258451</v>
      </c>
      <c r="AI331" s="330">
        <f t="shared" si="231"/>
        <v>26.520771784392899</v>
      </c>
      <c r="AJ331" s="330">
        <f t="shared" si="232"/>
        <v>11.183713665196899</v>
      </c>
      <c r="AK331" s="339">
        <f t="shared" si="233"/>
        <v>1941.43910894799</v>
      </c>
      <c r="AL331" s="44">
        <f t="shared" si="234"/>
        <v>34.561734795292097</v>
      </c>
    </row>
    <row r="332" spans="1:38" ht="15" x14ac:dyDescent="0.15">
      <c r="B332" s="330">
        <f t="shared" si="203"/>
        <v>2193.8435586917826</v>
      </c>
      <c r="C332" s="330">
        <f t="shared" si="204"/>
        <v>2161.489053019794</v>
      </c>
      <c r="D332" s="330">
        <f t="shared" si="205"/>
        <v>9.5759221360258451</v>
      </c>
      <c r="E332" s="330">
        <f t="shared" si="235"/>
        <v>198.68094404807593</v>
      </c>
      <c r="F332" s="330">
        <f t="shared" si="206"/>
        <v>198.68094404807593</v>
      </c>
      <c r="G332" s="330">
        <f t="shared" si="207"/>
        <v>48949.408610141334</v>
      </c>
      <c r="H332" s="315">
        <f t="shared" si="208"/>
        <v>0.02</v>
      </c>
      <c r="I332" s="330">
        <f t="shared" si="209"/>
        <v>25.883604537590873</v>
      </c>
      <c r="J332" s="330">
        <f t="shared" si="210"/>
        <v>859</v>
      </c>
      <c r="K332" s="337">
        <f t="shared" si="211"/>
        <v>-1</v>
      </c>
      <c r="L332" s="325">
        <f t="shared" si="212"/>
        <v>9.5559221360258455</v>
      </c>
      <c r="M332" s="325">
        <f t="shared" si="213"/>
        <v>9.5659221360258453</v>
      </c>
      <c r="N332" s="330">
        <f t="shared" si="214"/>
        <v>-0.12957311609470423</v>
      </c>
      <c r="O332" s="330">
        <f t="shared" si="215"/>
        <v>6.4242263073022396</v>
      </c>
      <c r="P332" s="334">
        <f t="shared" si="236"/>
        <v>189.68043299800888</v>
      </c>
      <c r="Q332" s="330">
        <f t="shared" si="216"/>
        <v>48236.005221448933</v>
      </c>
      <c r="R332" s="279">
        <f>IF(H332&gt;0, rate1(1,$L$52,$L$51,$L$54,L332,$L$53,$L$50,P332),"")</f>
        <v>2517.786785559716</v>
      </c>
      <c r="S332" s="325">
        <f t="shared" si="217"/>
        <v>2.9821641987620846</v>
      </c>
      <c r="T332" s="325">
        <f t="shared" si="218"/>
        <v>6.5369516902598762E-2</v>
      </c>
      <c r="U332" s="330">
        <f t="shared" si="219"/>
        <v>9.5759221360258451</v>
      </c>
      <c r="V332" s="338">
        <f t="shared" si="220"/>
        <v>9.5759221360258451</v>
      </c>
      <c r="W332" s="330">
        <f t="shared" si="221"/>
        <v>5.5172437382822181E-3</v>
      </c>
      <c r="X332" s="330">
        <f t="shared" si="222"/>
        <v>48390.134677725633</v>
      </c>
      <c r="Y332" s="330">
        <f t="shared" si="237"/>
        <v>190.07721560637657</v>
      </c>
      <c r="Z332" s="110">
        <f>IF(H332&gt;0, rate1(1,$L$52,$L$51,$L$54,U332,$L$53,$L$50,Y332),"")</f>
        <v>2518.0335487940265</v>
      </c>
      <c r="AA332" s="338">
        <f t="shared" si="223"/>
        <v>2.9913999855705864</v>
      </c>
      <c r="AB332" s="338">
        <f t="shared" si="224"/>
        <v>-2.7705351904486375E-3</v>
      </c>
      <c r="AC332" s="330">
        <f t="shared" si="225"/>
        <v>6.5369516902598762E-2</v>
      </c>
      <c r="AD332" s="330">
        <f t="shared" si="226"/>
        <v>-0.30595300298455935</v>
      </c>
      <c r="AE332" s="330">
        <f t="shared" si="227"/>
        <v>-9.79362717469556E-2</v>
      </c>
      <c r="AF332" s="330">
        <f t="shared" si="228"/>
        <v>2193.6486160587851</v>
      </c>
      <c r="AG332" s="330">
        <f t="shared" si="229"/>
        <v>2161.4236835028914</v>
      </c>
      <c r="AH332" s="330">
        <f t="shared" si="230"/>
        <v>9.5567281040413867</v>
      </c>
      <c r="AI332" s="330">
        <f t="shared" si="231"/>
        <v>25.96308681795977</v>
      </c>
      <c r="AJ332" s="330">
        <f t="shared" si="232"/>
        <v>11.190925633757443</v>
      </c>
      <c r="AK332" s="339">
        <f t="shared" si="233"/>
        <v>1942.7451226555313</v>
      </c>
      <c r="AL332" s="44">
        <f t="shared" si="234"/>
        <v>34.584516138254891</v>
      </c>
    </row>
    <row r="333" spans="1:38" ht="15" x14ac:dyDescent="0.15">
      <c r="B333" s="330">
        <f t="shared" si="203"/>
        <v>2193.6486160587851</v>
      </c>
      <c r="C333" s="330">
        <f t="shared" si="204"/>
        <v>2161.4236835028914</v>
      </c>
      <c r="D333" s="330">
        <f t="shared" si="205"/>
        <v>9.5567281040413867</v>
      </c>
      <c r="E333" s="330">
        <f t="shared" si="235"/>
        <v>198.68094404807593</v>
      </c>
      <c r="F333" s="330">
        <f t="shared" si="206"/>
        <v>198.68094404807593</v>
      </c>
      <c r="G333" s="330">
        <f t="shared" si="207"/>
        <v>48655.04062711211</v>
      </c>
      <c r="H333" s="315">
        <f t="shared" si="208"/>
        <v>0.02</v>
      </c>
      <c r="I333" s="330">
        <f t="shared" si="209"/>
        <v>25.779946044714961</v>
      </c>
      <c r="J333" s="330">
        <f t="shared" si="210"/>
        <v>859</v>
      </c>
      <c r="K333" s="337">
        <f t="shared" si="211"/>
        <v>-1</v>
      </c>
      <c r="L333" s="325">
        <f t="shared" si="212"/>
        <v>9.5367281040413872</v>
      </c>
      <c r="M333" s="325">
        <f t="shared" si="213"/>
        <v>9.5467281040413869</v>
      </c>
      <c r="N333" s="330">
        <f t="shared" si="214"/>
        <v>-0.12932429418518154</v>
      </c>
      <c r="O333" s="330">
        <f t="shared" si="215"/>
        <v>6.3027810100755701</v>
      </c>
      <c r="P333" s="334">
        <f t="shared" si="236"/>
        <v>189.17262631987685</v>
      </c>
      <c r="Q333" s="330">
        <f t="shared" si="216"/>
        <v>47941.070275245227</v>
      </c>
      <c r="R333" s="279">
        <f>IF(H333&gt;0, rate1(1,$L$52,$L$51,$L$54,L333,$L$53,$L$50,P333),"")</f>
        <v>2517.4694062190038</v>
      </c>
      <c r="S333" s="325">
        <f t="shared" si="217"/>
        <v>3.0214214359394331</v>
      </c>
      <c r="T333" s="325">
        <f t="shared" si="218"/>
        <v>6.3976908469400656E-2</v>
      </c>
      <c r="U333" s="330">
        <f t="shared" si="219"/>
        <v>9.5567281040413867</v>
      </c>
      <c r="V333" s="338">
        <f t="shared" si="220"/>
        <v>9.5567281040413867</v>
      </c>
      <c r="W333" s="330">
        <f t="shared" si="221"/>
        <v>5.4951483160579073E-3</v>
      </c>
      <c r="X333" s="330">
        <f t="shared" si="222"/>
        <v>48094.582152782619</v>
      </c>
      <c r="Y333" s="330">
        <f t="shared" si="237"/>
        <v>189.56914270006817</v>
      </c>
      <c r="Z333" s="110">
        <f>IF(H333&gt;0, rate1(1,$L$52,$L$51,$L$54,U333,$L$53,$L$50,Y333),"")</f>
        <v>2517.7173802416728</v>
      </c>
      <c r="AA333" s="338">
        <f t="shared" si="223"/>
        <v>3.0307977778905877</v>
      </c>
      <c r="AB333" s="338">
        <f t="shared" si="224"/>
        <v>-2.7059062088229087E-3</v>
      </c>
      <c r="AC333" s="330">
        <f t="shared" si="225"/>
        <v>6.3976908469400656E-2</v>
      </c>
      <c r="AD333" s="330">
        <f t="shared" si="226"/>
        <v>-0.31261279231030281</v>
      </c>
      <c r="AE333" s="330">
        <f t="shared" si="227"/>
        <v>-0.10297600890925206</v>
      </c>
      <c r="AF333" s="330">
        <f t="shared" si="228"/>
        <v>2193.4553148561304</v>
      </c>
      <c r="AG333" s="330">
        <f t="shared" si="229"/>
        <v>2161.3597065944218</v>
      </c>
      <c r="AH333" s="330">
        <f t="shared" si="230"/>
        <v>9.5375324145398679</v>
      </c>
      <c r="AI333" s="330">
        <f t="shared" si="231"/>
        <v>25.413182107141395</v>
      </c>
      <c r="AJ333" s="330">
        <f t="shared" si="232"/>
        <v>11.197984851009426</v>
      </c>
      <c r="AK333" s="339">
        <f t="shared" si="233"/>
        <v>1944.0160004009642</v>
      </c>
      <c r="AL333" s="44">
        <f t="shared" si="234"/>
        <v>34.60681842983152</v>
      </c>
    </row>
    <row r="334" spans="1:38" ht="15" x14ac:dyDescent="0.15">
      <c r="B334" s="330">
        <f t="shared" si="203"/>
        <v>2193.4553148561304</v>
      </c>
      <c r="C334" s="330">
        <f t="shared" si="204"/>
        <v>2161.3597065944218</v>
      </c>
      <c r="D334" s="330">
        <f t="shared" si="205"/>
        <v>9.5375324145398679</v>
      </c>
      <c r="E334" s="330">
        <f t="shared" si="235"/>
        <v>198.68094404807593</v>
      </c>
      <c r="F334" s="330">
        <f t="shared" si="206"/>
        <v>198.68094404807593</v>
      </c>
      <c r="G334" s="330">
        <f t="shared" si="207"/>
        <v>48361.829911769833</v>
      </c>
      <c r="H334" s="315">
        <f t="shared" si="208"/>
        <v>0.02</v>
      </c>
      <c r="I334" s="330">
        <f t="shared" si="209"/>
        <v>25.67648660936684</v>
      </c>
      <c r="J334" s="330">
        <f t="shared" si="210"/>
        <v>859</v>
      </c>
      <c r="K334" s="337">
        <f t="shared" si="211"/>
        <v>-1</v>
      </c>
      <c r="L334" s="325">
        <f t="shared" si="212"/>
        <v>9.5175324145398683</v>
      </c>
      <c r="M334" s="325">
        <f t="shared" si="213"/>
        <v>9.5275324145398681</v>
      </c>
      <c r="N334" s="330">
        <f t="shared" si="214"/>
        <v>-0.12907540645008453</v>
      </c>
      <c r="O334" s="330">
        <f t="shared" si="215"/>
        <v>6.1823619011144224</v>
      </c>
      <c r="P334" s="334">
        <f t="shared" si="236"/>
        <v>188.66511690013198</v>
      </c>
      <c r="Q334" s="330">
        <f t="shared" si="216"/>
        <v>47647.293585846368</v>
      </c>
      <c r="R334" s="279">
        <f>IF(H334&gt;0, rate1(1,$L$52,$L$51,$L$54,L334,$L$53,$L$50,P334),"")</f>
        <v>2517.1504388601829</v>
      </c>
      <c r="S334" s="325">
        <f t="shared" si="217"/>
        <v>3.0617846475899309</v>
      </c>
      <c r="T334" s="325">
        <f t="shared" si="218"/>
        <v>6.2603728571247172E-2</v>
      </c>
      <c r="U334" s="330">
        <f t="shared" si="219"/>
        <v>9.5375324145398679</v>
      </c>
      <c r="V334" s="338">
        <f t="shared" si="220"/>
        <v>9.5375324145398679</v>
      </c>
      <c r="W334" s="330">
        <f t="shared" si="221"/>
        <v>5.4730953241488578E-3</v>
      </c>
      <c r="X334" s="330">
        <f t="shared" si="222"/>
        <v>47800.189071241679</v>
      </c>
      <c r="Y334" s="330">
        <f t="shared" si="237"/>
        <v>189.06136667220284</v>
      </c>
      <c r="Z334" s="110">
        <f>IF(H334&gt;0, rate1(1,$L$52,$L$51,$L$54,U334,$L$53,$L$50,Y334),"")</f>
        <v>2517.3996323169513</v>
      </c>
      <c r="AA334" s="338">
        <f t="shared" si="223"/>
        <v>3.0713055599711061</v>
      </c>
      <c r="AB334" s="338">
        <f t="shared" si="224"/>
        <v>-2.6423408645826285E-3</v>
      </c>
      <c r="AC334" s="330">
        <f t="shared" si="225"/>
        <v>6.2603728571247172E-2</v>
      </c>
      <c r="AD334" s="330">
        <f t="shared" si="226"/>
        <v>-0.31946978968255352</v>
      </c>
      <c r="AE334" s="330">
        <f t="shared" si="227"/>
        <v>-0.10834196339284932</v>
      </c>
      <c r="AF334" s="330">
        <f t="shared" si="228"/>
        <v>2193.263635721109</v>
      </c>
      <c r="AG334" s="330">
        <f t="shared" si="229"/>
        <v>2161.2971028658508</v>
      </c>
      <c r="AH334" s="330">
        <f t="shared" si="230"/>
        <v>9.5183350672931386</v>
      </c>
      <c r="AI334" s="330">
        <f t="shared" si="231"/>
        <v>24.87087287464448</v>
      </c>
      <c r="AJ334" s="330">
        <f t="shared" si="232"/>
        <v>11.204893426807939</v>
      </c>
      <c r="AK334" s="339">
        <f t="shared" si="233"/>
        <v>1945.2524798088514</v>
      </c>
      <c r="AL334" s="44">
        <f t="shared" si="234"/>
        <v>34.628648353261553</v>
      </c>
    </row>
    <row r="335" spans="1:38" ht="15" x14ac:dyDescent="0.15">
      <c r="B335" s="330">
        <f t="shared" si="203"/>
        <v>2193.263635721109</v>
      </c>
      <c r="C335" s="330">
        <f t="shared" si="204"/>
        <v>2161.2971028658508</v>
      </c>
      <c r="D335" s="330">
        <f t="shared" si="205"/>
        <v>9.5183350672931386</v>
      </c>
      <c r="E335" s="330">
        <f t="shared" si="235"/>
        <v>198.68094404807593</v>
      </c>
      <c r="F335" s="330">
        <f t="shared" si="206"/>
        <v>198.68094404807593</v>
      </c>
      <c r="G335" s="330">
        <f t="shared" si="207"/>
        <v>48069.774386088015</v>
      </c>
      <c r="H335" s="315">
        <f t="shared" si="208"/>
        <v>0.02</v>
      </c>
      <c r="I335" s="330">
        <f t="shared" si="209"/>
        <v>25.573226284206612</v>
      </c>
      <c r="J335" s="330">
        <f t="shared" si="210"/>
        <v>859</v>
      </c>
      <c r="K335" s="337">
        <f t="shared" si="211"/>
        <v>-1</v>
      </c>
      <c r="L335" s="325">
        <f t="shared" si="212"/>
        <v>9.498335067293139</v>
      </c>
      <c r="M335" s="325">
        <f t="shared" si="213"/>
        <v>9.5083350672931388</v>
      </c>
      <c r="N335" s="330">
        <f t="shared" si="214"/>
        <v>-0.12882645287491812</v>
      </c>
      <c r="O335" s="330">
        <f t="shared" si="215"/>
        <v>6.0629567293113613</v>
      </c>
      <c r="P335" s="334">
        <f t="shared" si="236"/>
        <v>188.15790527899497</v>
      </c>
      <c r="Q335" s="330">
        <f t="shared" si="216"/>
        <v>47354.673075893857</v>
      </c>
      <c r="R335" s="279">
        <f>IF(H335&gt;0, rate1(1,$L$52,$L$51,$L$54,L335,$L$53,$L$50,P335),"")</f>
        <v>2516.8298720425723</v>
      </c>
      <c r="S335" s="325">
        <f t="shared" si="217"/>
        <v>3.103305378068498</v>
      </c>
      <c r="T335" s="325">
        <f t="shared" si="218"/>
        <v>6.1249523829593255E-2</v>
      </c>
      <c r="U335" s="330">
        <f t="shared" si="219"/>
        <v>9.5183350672931386</v>
      </c>
      <c r="V335" s="338">
        <f t="shared" si="220"/>
        <v>9.5183350672931386</v>
      </c>
      <c r="W335" s="330">
        <f t="shared" si="221"/>
        <v>5.4510847737390122E-3</v>
      </c>
      <c r="X335" s="330">
        <f t="shared" si="222"/>
        <v>47506.953356058111</v>
      </c>
      <c r="Y335" s="330">
        <f t="shared" si="237"/>
        <v>188.55388806170586</v>
      </c>
      <c r="Z335" s="110">
        <f>IF(H335&gt;0, rate1(1,$L$52,$L$51,$L$54,U335,$L$53,$L$50,Y335),"")</f>
        <v>2517.0802936601794</v>
      </c>
      <c r="AA335" s="338">
        <f t="shared" si="223"/>
        <v>3.1129750615664</v>
      </c>
      <c r="AB335" s="338">
        <f t="shared" si="224"/>
        <v>-2.5798150072334457E-3</v>
      </c>
      <c r="AC335" s="330">
        <f t="shared" si="225"/>
        <v>6.1249523829593255E-2</v>
      </c>
      <c r="AD335" s="330">
        <f t="shared" si="226"/>
        <v>-0.32653315078242001</v>
      </c>
      <c r="AE335" s="330">
        <f t="shared" si="227"/>
        <v>-0.11406016334567512</v>
      </c>
      <c r="AF335" s="330">
        <f t="shared" si="228"/>
        <v>2193.0735597444045</v>
      </c>
      <c r="AG335" s="330">
        <f t="shared" si="229"/>
        <v>2161.2358533420211</v>
      </c>
      <c r="AH335" s="330">
        <f t="shared" si="230"/>
        <v>9.4991360620726404</v>
      </c>
      <c r="AI335" s="330">
        <f t="shared" si="231"/>
        <v>24.335980953645173</v>
      </c>
      <c r="AJ335" s="330">
        <f t="shared" si="232"/>
        <v>11.211653421517285</v>
      </c>
      <c r="AK335" s="339">
        <f t="shared" si="233"/>
        <v>1946.4552807325722</v>
      </c>
      <c r="AL335" s="44">
        <f t="shared" si="234"/>
        <v>34.650012433060873</v>
      </c>
    </row>
    <row r="336" spans="1:38" ht="15" x14ac:dyDescent="0.15">
      <c r="B336" s="330">
        <f t="shared" si="203"/>
        <v>2193.0735597444045</v>
      </c>
      <c r="C336" s="330">
        <f t="shared" si="204"/>
        <v>2161.2358533420211</v>
      </c>
      <c r="D336" s="330">
        <f t="shared" si="205"/>
        <v>9.4991360620726404</v>
      </c>
      <c r="E336" s="330">
        <f t="shared" si="235"/>
        <v>198.68094404807593</v>
      </c>
      <c r="F336" s="330">
        <f t="shared" si="206"/>
        <v>198.68094404807593</v>
      </c>
      <c r="G336" s="330">
        <f t="shared" si="207"/>
        <v>47778.871970882552</v>
      </c>
      <c r="H336" s="315">
        <f t="shared" si="208"/>
        <v>0.02</v>
      </c>
      <c r="I336" s="330">
        <f t="shared" si="209"/>
        <v>25.47016512190676</v>
      </c>
      <c r="J336" s="330">
        <f t="shared" si="210"/>
        <v>859</v>
      </c>
      <c r="K336" s="337">
        <f t="shared" si="211"/>
        <v>-1</v>
      </c>
      <c r="L336" s="325">
        <f t="shared" si="212"/>
        <v>9.4791360620726408</v>
      </c>
      <c r="M336" s="325">
        <f t="shared" si="213"/>
        <v>9.4891360620726406</v>
      </c>
      <c r="N336" s="330">
        <f t="shared" si="214"/>
        <v>-0.12857743344527961</v>
      </c>
      <c r="O336" s="330">
        <f t="shared" si="215"/>
        <v>5.9445535340184641</v>
      </c>
      <c r="P336" s="334">
        <f t="shared" si="236"/>
        <v>187.65099199847756</v>
      </c>
      <c r="Q336" s="330">
        <f t="shared" si="216"/>
        <v>47063.20666687208</v>
      </c>
      <c r="R336" s="279">
        <f>IF(H336&gt;0, rate1(1,$L$52,$L$51,$L$54,L336,$L$53,$L$50,P336),"")</f>
        <v>2516.5076942176893</v>
      </c>
      <c r="S336" s="325">
        <f t="shared" si="217"/>
        <v>3.1460383300204096</v>
      </c>
      <c r="T336" s="325">
        <f t="shared" si="218"/>
        <v>5.9913856917950203E-2</v>
      </c>
      <c r="U336" s="330">
        <f t="shared" si="219"/>
        <v>9.4991360620726404</v>
      </c>
      <c r="V336" s="338">
        <f t="shared" si="220"/>
        <v>9.4991360620726404</v>
      </c>
      <c r="W336" s="330">
        <f t="shared" si="221"/>
        <v>5.4291166760762621E-3</v>
      </c>
      <c r="X336" s="330">
        <f t="shared" si="222"/>
        <v>47214.87292903036</v>
      </c>
      <c r="Y336" s="330">
        <f t="shared" si="237"/>
        <v>188.04670740928643</v>
      </c>
      <c r="Z336" s="110">
        <f>IF(H336&gt;0, rate1(1,$L$52,$L$51,$L$54,U336,$L$53,$L$50,Y336),"")</f>
        <v>2516.7593528048151</v>
      </c>
      <c r="AA336" s="338">
        <f t="shared" si="223"/>
        <v>3.1558611821113778</v>
      </c>
      <c r="AB336" s="338">
        <f t="shared" si="224"/>
        <v>-2.5183053162816209E-3</v>
      </c>
      <c r="AC336" s="330">
        <f t="shared" si="225"/>
        <v>5.9913856917950203E-2</v>
      </c>
      <c r="AD336" s="330">
        <f t="shared" si="226"/>
        <v>-0.33381259409470593</v>
      </c>
      <c r="AE336" s="330">
        <f t="shared" si="227"/>
        <v>-0.12015913170091209</v>
      </c>
      <c r="AF336" s="330">
        <f t="shared" si="228"/>
        <v>2192.8850684540412</v>
      </c>
      <c r="AG336" s="330">
        <f t="shared" si="229"/>
        <v>2161.1759394851033</v>
      </c>
      <c r="AH336" s="330">
        <f t="shared" si="230"/>
        <v>9.4799353986490651</v>
      </c>
      <c r="AI336" s="330">
        <f t="shared" si="231"/>
        <v>23.808334484975902</v>
      </c>
      <c r="AJ336" s="330">
        <f t="shared" si="232"/>
        <v>11.218266847763111</v>
      </c>
      <c r="AK336" s="339">
        <f t="shared" si="233"/>
        <v>1947.6251058464782</v>
      </c>
      <c r="AL336" s="44">
        <f t="shared" si="234"/>
        <v>34.670917040700054</v>
      </c>
    </row>
    <row r="337" spans="2:38" ht="15" x14ac:dyDescent="0.15">
      <c r="B337" s="330">
        <f t="shared" si="203"/>
        <v>2192.8850684540412</v>
      </c>
      <c r="C337" s="330">
        <f t="shared" si="204"/>
        <v>2161.1759394851033</v>
      </c>
      <c r="D337" s="330">
        <f t="shared" si="205"/>
        <v>9.4799353986490651</v>
      </c>
      <c r="E337" s="330">
        <f t="shared" si="235"/>
        <v>198.68094404807593</v>
      </c>
      <c r="F337" s="330">
        <f t="shared" si="206"/>
        <v>198.68094404807593</v>
      </c>
      <c r="G337" s="330">
        <f t="shared" si="207"/>
        <v>47489.120585806602</v>
      </c>
      <c r="H337" s="315">
        <f t="shared" si="208"/>
        <v>0.02</v>
      </c>
      <c r="I337" s="330">
        <f t="shared" si="209"/>
        <v>25.367303175150301</v>
      </c>
      <c r="J337" s="330">
        <f t="shared" si="210"/>
        <v>859</v>
      </c>
      <c r="K337" s="337">
        <f t="shared" si="211"/>
        <v>-1</v>
      </c>
      <c r="L337" s="325">
        <f t="shared" si="212"/>
        <v>9.4599353986490655</v>
      </c>
      <c r="M337" s="325">
        <f t="shared" si="213"/>
        <v>9.4699353986490653</v>
      </c>
      <c r="N337" s="330">
        <f t="shared" si="214"/>
        <v>-0.12832834814668814</v>
      </c>
      <c r="O337" s="330">
        <f t="shared" si="215"/>
        <v>5.8271406346555317</v>
      </c>
      <c r="P337" s="334">
        <f t="shared" si="236"/>
        <v>187.14437760238357</v>
      </c>
      <c r="Q337" s="330">
        <f t="shared" si="216"/>
        <v>46772.892279102882</v>
      </c>
      <c r="R337" s="279">
        <f>IF(H337&gt;0, rate1(1,$L$52,$L$51,$L$54,L337,$L$53,$L$50,P337),"")</f>
        <v>2516.1838937279867</v>
      </c>
      <c r="S337" s="325">
        <f t="shared" si="217"/>
        <v>3.1900416130241842</v>
      </c>
      <c r="T337" s="325">
        <f t="shared" si="218"/>
        <v>5.8596305834336233E-2</v>
      </c>
      <c r="U337" s="330">
        <f t="shared" si="219"/>
        <v>9.4799353986490651</v>
      </c>
      <c r="V337" s="338">
        <f t="shared" si="220"/>
        <v>9.4799353986490651</v>
      </c>
      <c r="W337" s="330">
        <f t="shared" si="221"/>
        <v>5.4071910423800773E-3</v>
      </c>
      <c r="X337" s="330">
        <f t="shared" si="222"/>
        <v>46923.945710794294</v>
      </c>
      <c r="Y337" s="330">
        <f t="shared" si="237"/>
        <v>187.53982525743857</v>
      </c>
      <c r="Z337" s="110">
        <f>IF(H337&gt;0, rate1(1,$L$52,$L$51,$L$54,U337,$L$53,$L$50,Y337),"")</f>
        <v>2516.4367981762039</v>
      </c>
      <c r="AA337" s="338">
        <f t="shared" si="223"/>
        <v>3.2000222402601057</v>
      </c>
      <c r="AB337" s="338">
        <f t="shared" si="224"/>
        <v>-2.4577892638670746E-3</v>
      </c>
      <c r="AC337" s="330">
        <f t="shared" si="225"/>
        <v>5.8596305834336233E-2</v>
      </c>
      <c r="AD337" s="330">
        <f t="shared" si="226"/>
        <v>-0.3413184451686101</v>
      </c>
      <c r="AE337" s="330">
        <f t="shared" si="227"/>
        <v>-0.12667016734409736</v>
      </c>
      <c r="AF337" s="330">
        <f t="shared" si="228"/>
        <v>2192.6981438000603</v>
      </c>
      <c r="AG337" s="330">
        <f t="shared" si="229"/>
        <v>2161.117343179269</v>
      </c>
      <c r="AH337" s="330">
        <f t="shared" si="230"/>
        <v>9.4607330767927582</v>
      </c>
      <c r="AI337" s="330">
        <f t="shared" si="231"/>
        <v>23.28776763113277</v>
      </c>
      <c r="AJ337" s="330">
        <f t="shared" si="232"/>
        <v>11.224735672105092</v>
      </c>
      <c r="AK337" s="339">
        <f t="shared" si="233"/>
        <v>1948.7626412116758</v>
      </c>
      <c r="AL337" s="44">
        <f t="shared" si="234"/>
        <v>34.691368400022647</v>
      </c>
    </row>
    <row r="338" spans="2:38" ht="15" x14ac:dyDescent="0.15">
      <c r="B338" s="330">
        <f t="shared" si="203"/>
        <v>2192.6981438000603</v>
      </c>
      <c r="C338" s="330">
        <f t="shared" si="204"/>
        <v>2161.117343179269</v>
      </c>
      <c r="D338" s="330">
        <f t="shared" si="205"/>
        <v>9.4607330767927582</v>
      </c>
      <c r="E338" s="330">
        <f t="shared" si="235"/>
        <v>198.68094404807593</v>
      </c>
      <c r="F338" s="330">
        <f t="shared" si="206"/>
        <v>198.68094404807593</v>
      </c>
      <c r="G338" s="330">
        <f t="shared" si="207"/>
        <v>47200.518149356161</v>
      </c>
      <c r="H338" s="315">
        <f t="shared" si="208"/>
        <v>0.02</v>
      </c>
      <c r="I338" s="330">
        <f t="shared" si="209"/>
        <v>25.264640496633003</v>
      </c>
      <c r="J338" s="330">
        <f t="shared" si="210"/>
        <v>859</v>
      </c>
      <c r="K338" s="337">
        <f t="shared" si="211"/>
        <v>-1</v>
      </c>
      <c r="L338" s="325">
        <f t="shared" si="212"/>
        <v>9.4407330767927586</v>
      </c>
      <c r="M338" s="325">
        <f t="shared" si="213"/>
        <v>9.4507330767927584</v>
      </c>
      <c r="N338" s="330">
        <f t="shared" si="214"/>
        <v>-0.12807919696466286</v>
      </c>
      <c r="O338" s="330">
        <f t="shared" si="215"/>
        <v>5.7107066207947241</v>
      </c>
      <c r="P338" s="334">
        <f t="shared" si="236"/>
        <v>186.63806263632907</v>
      </c>
      <c r="Q338" s="330">
        <f t="shared" si="216"/>
        <v>46483.727831751232</v>
      </c>
      <c r="R338" s="279">
        <f>IF(H338&gt;0, rate1(1,$L$52,$L$51,$L$54,L338,$L$53,$L$50,P338),"")</f>
        <v>2515.8584588055851</v>
      </c>
      <c r="S338" s="325">
        <f t="shared" si="217"/>
        <v>3.2353770159669182</v>
      </c>
      <c r="T338" s="325">
        <f t="shared" si="218"/>
        <v>5.7296463213952237E-2</v>
      </c>
      <c r="U338" s="330">
        <f t="shared" si="219"/>
        <v>9.4607330767927582</v>
      </c>
      <c r="V338" s="338">
        <f t="shared" si="220"/>
        <v>9.4607330767927582</v>
      </c>
      <c r="W338" s="330">
        <f t="shared" si="221"/>
        <v>5.3853078838983492E-3</v>
      </c>
      <c r="X338" s="330">
        <f t="shared" si="222"/>
        <v>46634.169620829009</v>
      </c>
      <c r="Y338" s="330">
        <f t="shared" si="237"/>
        <v>187.03324215046152</v>
      </c>
      <c r="Z338" s="110">
        <f>IF(H338&gt;0, rate1(1,$L$52,$L$51,$L$54,U338,$L$53,$L$50,Y338),"")</f>
        <v>2516.1126180903248</v>
      </c>
      <c r="AA338" s="338">
        <f t="shared" si="223"/>
        <v>3.2455202472423208</v>
      </c>
      <c r="AB338" s="338">
        <f t="shared" si="224"/>
        <v>-2.398245079514175E-3</v>
      </c>
      <c r="AC338" s="330">
        <f t="shared" si="225"/>
        <v>5.7296463213952237E-2</v>
      </c>
      <c r="AD338" s="330">
        <f t="shared" si="226"/>
        <v>-0.34906168510467167</v>
      </c>
      <c r="AE338" s="330">
        <f t="shared" si="227"/>
        <v>-0.13362766287576125</v>
      </c>
      <c r="AF338" s="330">
        <f t="shared" si="228"/>
        <v>2192.5127681398817</v>
      </c>
      <c r="AG338" s="330">
        <f t="shared" si="229"/>
        <v>2161.0600467160552</v>
      </c>
      <c r="AH338" s="330">
        <f t="shared" si="230"/>
        <v>9.4415290962733014</v>
      </c>
      <c r="AI338" s="330">
        <f t="shared" si="231"/>
        <v>22.774120306097821</v>
      </c>
      <c r="AJ338" s="330">
        <f t="shared" si="232"/>
        <v>11.231061816634565</v>
      </c>
      <c r="AK338" s="339">
        <f t="shared" si="233"/>
        <v>1949.8685568168848</v>
      </c>
      <c r="AL338" s="44">
        <f t="shared" si="234"/>
        <v>34.711372592417788</v>
      </c>
    </row>
    <row r="339" spans="2:38" ht="15" x14ac:dyDescent="0.15">
      <c r="B339" s="330">
        <f t="shared" si="203"/>
        <v>2192.5127681398817</v>
      </c>
      <c r="C339" s="330">
        <f t="shared" si="204"/>
        <v>2161.0600467160552</v>
      </c>
      <c r="D339" s="330">
        <f t="shared" si="205"/>
        <v>9.4415290962733014</v>
      </c>
      <c r="E339" s="330">
        <f t="shared" si="235"/>
        <v>198.68094404807593</v>
      </c>
      <c r="F339" s="330">
        <f t="shared" si="206"/>
        <v>198.68094404807593</v>
      </c>
      <c r="G339" s="330">
        <f t="shared" si="207"/>
        <v>46913.062578863508</v>
      </c>
      <c r="H339" s="315">
        <f t="shared" si="208"/>
        <v>0.02</v>
      </c>
      <c r="I339" s="330">
        <f t="shared" si="209"/>
        <v>25.162177139061171</v>
      </c>
      <c r="J339" s="330">
        <f t="shared" si="210"/>
        <v>859</v>
      </c>
      <c r="K339" s="337">
        <f t="shared" si="211"/>
        <v>-1</v>
      </c>
      <c r="L339" s="325">
        <f t="shared" si="212"/>
        <v>9.4215290962733018</v>
      </c>
      <c r="M339" s="325">
        <f t="shared" si="213"/>
        <v>9.4315290962733016</v>
      </c>
      <c r="N339" s="330">
        <f t="shared" si="214"/>
        <v>-0.12782997988470868</v>
      </c>
      <c r="O339" s="330">
        <f t="shared" si="215"/>
        <v>5.5952403426946375</v>
      </c>
      <c r="P339" s="334">
        <f t="shared" si="236"/>
        <v>186.13204764774159</v>
      </c>
      <c r="Q339" s="330">
        <f t="shared" si="216"/>
        <v>46195.711242818572</v>
      </c>
      <c r="R339" s="279">
        <f>IF(H339&gt;0, rate1(1,$L$52,$L$51,$L$54,L339,$L$53,$L$50,P339),"")</f>
        <v>2515.5313775709737</v>
      </c>
      <c r="S339" s="325">
        <f t="shared" si="217"/>
        <v>3.2821103058434513</v>
      </c>
      <c r="T339" s="325">
        <f t="shared" si="218"/>
        <v>5.6013935679355191E-2</v>
      </c>
      <c r="U339" s="330">
        <f t="shared" si="219"/>
        <v>9.4415290962733014</v>
      </c>
      <c r="V339" s="338">
        <f t="shared" si="220"/>
        <v>9.4415290962733014</v>
      </c>
      <c r="W339" s="330">
        <f t="shared" si="221"/>
        <v>5.3634672118647586E-3</v>
      </c>
      <c r="X339" s="330">
        <f t="shared" si="222"/>
        <v>46345.54257745012</v>
      </c>
      <c r="Y339" s="330">
        <f t="shared" si="237"/>
        <v>186.52695863445851</v>
      </c>
      <c r="Z339" s="110">
        <f>IF(H339&gt;0, rate1(1,$L$52,$L$51,$L$54,U339,$L$53,$L$50,Y339),"")</f>
        <v>2515.7868007525076</v>
      </c>
      <c r="AA339" s="338">
        <f t="shared" si="223"/>
        <v>3.2924212067389886</v>
      </c>
      <c r="AB339" s="338">
        <f t="shared" si="224"/>
        <v>-2.3396517167516475E-3</v>
      </c>
      <c r="AC339" s="330">
        <f t="shared" si="225"/>
        <v>5.6013935679355191E-2</v>
      </c>
      <c r="AD339" s="330">
        <f t="shared" si="226"/>
        <v>-0.35705400374805857</v>
      </c>
      <c r="AE339" s="330">
        <f t="shared" si="227"/>
        <v>-0.141069464434812</v>
      </c>
      <c r="AF339" s="330">
        <f t="shared" si="228"/>
        <v>2192.3289242243177</v>
      </c>
      <c r="AG339" s="330">
        <f t="shared" si="229"/>
        <v>2161.0040327803758</v>
      </c>
      <c r="AH339" s="330">
        <f t="shared" si="230"/>
        <v>9.4223234568598428</v>
      </c>
      <c r="AI339" s="330">
        <f t="shared" si="231"/>
        <v>22.267237919903387</v>
      </c>
      <c r="AJ339" s="330">
        <f t="shared" si="232"/>
        <v>11.237247160501205</v>
      </c>
      <c r="AK339" s="339">
        <f t="shared" si="233"/>
        <v>1950.9435070957284</v>
      </c>
      <c r="AL339" s="44">
        <f t="shared" si="234"/>
        <v>34.730935561760724</v>
      </c>
    </row>
    <row r="340" spans="2:38" ht="15" x14ac:dyDescent="0.15">
      <c r="B340" s="330">
        <f t="shared" si="203"/>
        <v>2192.3289242243177</v>
      </c>
      <c r="C340" s="330">
        <f t="shared" si="204"/>
        <v>2161.0040327803758</v>
      </c>
      <c r="D340" s="330">
        <f t="shared" si="205"/>
        <v>9.4223234568598428</v>
      </c>
      <c r="E340" s="330">
        <f t="shared" si="235"/>
        <v>198.68094404807593</v>
      </c>
      <c r="F340" s="330">
        <f t="shared" si="206"/>
        <v>198.68094404807593</v>
      </c>
      <c r="G340" s="330">
        <f t="shared" si="207"/>
        <v>46626.751790501672</v>
      </c>
      <c r="H340" s="315">
        <f t="shared" si="208"/>
        <v>0.02</v>
      </c>
      <c r="I340" s="330">
        <f t="shared" si="209"/>
        <v>25.059913155153481</v>
      </c>
      <c r="J340" s="330">
        <f t="shared" si="210"/>
        <v>859</v>
      </c>
      <c r="K340" s="337">
        <f t="shared" si="211"/>
        <v>-1</v>
      </c>
      <c r="L340" s="325">
        <f t="shared" si="212"/>
        <v>9.4023234568598433</v>
      </c>
      <c r="M340" s="325">
        <f t="shared" si="213"/>
        <v>9.4123234568598431</v>
      </c>
      <c r="N340" s="330">
        <f t="shared" si="214"/>
        <v>-0.12758069689235896</v>
      </c>
      <c r="O340" s="330">
        <f t="shared" si="215"/>
        <v>5.4807309022579869</v>
      </c>
      <c r="P340" s="334">
        <f t="shared" si="236"/>
        <v>185.62633318587891</v>
      </c>
      <c r="Q340" s="330">
        <f t="shared" si="216"/>
        <v>45908.840429147458</v>
      </c>
      <c r="R340" s="279">
        <f>IF(H340&gt;0, rate1(1,$L$52,$L$51,$L$54,L340,$L$53,$L$50,P340),"")</f>
        <v>2515.2026380317061</v>
      </c>
      <c r="S340" s="325">
        <f t="shared" si="217"/>
        <v>3.3303115560286982</v>
      </c>
      <c r="T340" s="325">
        <f t="shared" si="218"/>
        <v>5.4748343225736372E-2</v>
      </c>
      <c r="U340" s="330">
        <f t="shared" si="219"/>
        <v>9.4223234568598428</v>
      </c>
      <c r="V340" s="338">
        <f t="shared" si="220"/>
        <v>9.4223234568598428</v>
      </c>
      <c r="W340" s="330">
        <f t="shared" si="221"/>
        <v>5.3416690374845643E-3</v>
      </c>
      <c r="X340" s="330">
        <f t="shared" si="222"/>
        <v>46058.062497814441</v>
      </c>
      <c r="Y340" s="330">
        <f t="shared" si="237"/>
        <v>186.02097525735581</v>
      </c>
      <c r="Z340" s="110">
        <f>IF(H340&gt;0, rate1(1,$L$52,$L$51,$L$54,U340,$L$53,$L$50,Y340),"")</f>
        <v>2515.4593342561379</v>
      </c>
      <c r="AA340" s="338">
        <f t="shared" si="223"/>
        <v>3.3407954443372607</v>
      </c>
      <c r="AB340" s="338">
        <f t="shared" si="224"/>
        <v>-2.2819888215379401E-3</v>
      </c>
      <c r="AC340" s="330">
        <f t="shared" si="225"/>
        <v>5.4748343225736372E-2</v>
      </c>
      <c r="AD340" s="330">
        <f t="shared" si="226"/>
        <v>-0.36530785813073335</v>
      </c>
      <c r="AE340" s="330">
        <f t="shared" si="227"/>
        <v>-0.14903727991633747</v>
      </c>
      <c r="AF340" s="330">
        <f t="shared" si="228"/>
        <v>2192.1465951841997</v>
      </c>
      <c r="AG340" s="330">
        <f t="shared" si="229"/>
        <v>2160.9492844371503</v>
      </c>
      <c r="AH340" s="330">
        <f t="shared" si="230"/>
        <v>9.4031161583208309</v>
      </c>
      <c r="AI340" s="330">
        <f t="shared" si="231"/>
        <v>21.766971136997601</v>
      </c>
      <c r="AJ340" s="330">
        <f t="shared" si="232"/>
        <v>11.243293541372594</v>
      </c>
      <c r="AK340" s="339">
        <f t="shared" si="233"/>
        <v>1951.9881314217232</v>
      </c>
      <c r="AL340" s="44">
        <f t="shared" si="234"/>
        <v>34.75006311913392</v>
      </c>
    </row>
    <row r="341" spans="2:38" ht="15" x14ac:dyDescent="0.15">
      <c r="B341" s="330">
        <f t="shared" si="203"/>
        <v>2192.1465951841997</v>
      </c>
      <c r="C341" s="330">
        <f t="shared" si="204"/>
        <v>2160.9492844371503</v>
      </c>
      <c r="D341" s="330">
        <f t="shared" si="205"/>
        <v>9.4031161583208309</v>
      </c>
      <c r="E341" s="330">
        <f t="shared" si="235"/>
        <v>198.68094404807593</v>
      </c>
      <c r="F341" s="330">
        <f t="shared" si="206"/>
        <v>198.68094404807593</v>
      </c>
      <c r="G341" s="330">
        <f t="shared" si="207"/>
        <v>46341.583699280185</v>
      </c>
      <c r="H341" s="315">
        <f t="shared" si="208"/>
        <v>0.02</v>
      </c>
      <c r="I341" s="330">
        <f t="shared" si="209"/>
        <v>24.957848597639533</v>
      </c>
      <c r="J341" s="330">
        <f t="shared" si="210"/>
        <v>859</v>
      </c>
      <c r="K341" s="337">
        <f t="shared" si="211"/>
        <v>-1</v>
      </c>
      <c r="L341" s="325">
        <f t="shared" si="212"/>
        <v>9.3831161583208313</v>
      </c>
      <c r="M341" s="325">
        <f t="shared" si="213"/>
        <v>9.3931161583208311</v>
      </c>
      <c r="N341" s="330">
        <f t="shared" si="214"/>
        <v>-0.12733134797307599</v>
      </c>
      <c r="O341" s="330">
        <f t="shared" si="215"/>
        <v>5.3671676443921044</v>
      </c>
      <c r="P341" s="334">
        <f t="shared" si="236"/>
        <v>185.12091980183186</v>
      </c>
      <c r="Q341" s="330">
        <f t="shared" si="216"/>
        <v>45623.11330641713</v>
      </c>
      <c r="R341" s="279">
        <f>IF(H341&gt;0, rate1(1,$L$52,$L$51,$L$54,L341,$L$53,$L$50,P341),"")</f>
        <v>2514.8722280810662</v>
      </c>
      <c r="S341" s="325">
        <f t="shared" si="217"/>
        <v>3.3800555074753875</v>
      </c>
      <c r="T341" s="325">
        <f t="shared" si="218"/>
        <v>5.3499318639060246E-2</v>
      </c>
      <c r="U341" s="330">
        <f t="shared" si="219"/>
        <v>9.4031161583208309</v>
      </c>
      <c r="V341" s="338">
        <f t="shared" si="220"/>
        <v>9.4031161583208309</v>
      </c>
      <c r="W341" s="330">
        <f t="shared" si="221"/>
        <v>5.3199133720482905E-3</v>
      </c>
      <c r="X341" s="330">
        <f t="shared" si="222"/>
        <v>45771.727297915539</v>
      </c>
      <c r="Y341" s="330">
        <f t="shared" si="237"/>
        <v>185.51529256890515</v>
      </c>
      <c r="Z341" s="110">
        <f>IF(H341&gt;0, rate1(1,$L$52,$L$51,$L$54,U341,$L$53,$L$50,Y341),"")</f>
        <v>2515.1302065813411</v>
      </c>
      <c r="AA341" s="338">
        <f t="shared" si="223"/>
        <v>3.39071797002949</v>
      </c>
      <c r="AB341" s="338">
        <f t="shared" si="224"/>
        <v>-2.2252367024215192E-3</v>
      </c>
      <c r="AC341" s="330">
        <f t="shared" si="225"/>
        <v>5.3499318639060246E-2</v>
      </c>
      <c r="AD341" s="330">
        <f t="shared" si="226"/>
        <v>-0.37383653677783202</v>
      </c>
      <c r="AE341" s="330">
        <f t="shared" si="227"/>
        <v>-0.1575771430102785</v>
      </c>
      <c r="AF341" s="330">
        <f t="shared" si="228"/>
        <v>2191.9657645175876</v>
      </c>
      <c r="AG341" s="330">
        <f t="shared" si="229"/>
        <v>2160.8957851185114</v>
      </c>
      <c r="AH341" s="330">
        <f t="shared" si="230"/>
        <v>9.3839072004241952</v>
      </c>
      <c r="AI341" s="330">
        <f t="shared" si="231"/>
        <v>21.27317564752865</v>
      </c>
      <c r="AJ341" s="330">
        <f t="shared" si="232"/>
        <v>11.249202756830242</v>
      </c>
      <c r="AK341" s="339">
        <f t="shared" si="233"/>
        <v>1953.0030545821589</v>
      </c>
      <c r="AL341" s="44">
        <f t="shared" si="234"/>
        <v>34.768760947340603</v>
      </c>
    </row>
    <row r="342" spans="2:38" ht="15" x14ac:dyDescent="0.15">
      <c r="B342" s="330">
        <f t="shared" si="203"/>
        <v>2191.9657645175876</v>
      </c>
      <c r="C342" s="330">
        <f t="shared" si="204"/>
        <v>2160.8957851185114</v>
      </c>
      <c r="D342" s="330">
        <f t="shared" si="205"/>
        <v>9.3839072004241952</v>
      </c>
      <c r="E342" s="330">
        <f t="shared" si="235"/>
        <v>198.68094404807593</v>
      </c>
      <c r="F342" s="330">
        <f t="shared" si="206"/>
        <v>198.68094404807593</v>
      </c>
      <c r="G342" s="330">
        <f t="shared" si="207"/>
        <v>46057.556219047387</v>
      </c>
      <c r="H342" s="315">
        <f t="shared" si="208"/>
        <v>0.02</v>
      </c>
      <c r="I342" s="330">
        <f t="shared" si="209"/>
        <v>24.855983519260917</v>
      </c>
      <c r="J342" s="330">
        <f t="shared" si="210"/>
        <v>859</v>
      </c>
      <c r="K342" s="337">
        <f t="shared" si="211"/>
        <v>-1</v>
      </c>
      <c r="L342" s="325">
        <f t="shared" si="212"/>
        <v>9.3639072004241957</v>
      </c>
      <c r="M342" s="325">
        <f t="shared" si="213"/>
        <v>9.3739072004241955</v>
      </c>
      <c r="N342" s="330">
        <f t="shared" si="214"/>
        <v>-0.12708193311237181</v>
      </c>
      <c r="O342" s="330">
        <f t="shared" si="215"/>
        <v>5.2545401487481058</v>
      </c>
      <c r="P342" s="334">
        <f t="shared" si="236"/>
        <v>184.61580804853949</v>
      </c>
      <c r="Q342" s="330">
        <f t="shared" si="216"/>
        <v>45338.527789145941</v>
      </c>
      <c r="R342" s="279">
        <f>IF(H342&gt;0, rate1(1,$L$52,$L$51,$L$54,L342,$L$53,$L$50,P342),"")</f>
        <v>2514.5401354967271</v>
      </c>
      <c r="S342" s="325">
        <f t="shared" si="217"/>
        <v>3.431421966765015</v>
      </c>
      <c r="T342" s="325">
        <f t="shared" si="218"/>
        <v>5.2266506945091551E-2</v>
      </c>
      <c r="U342" s="330">
        <f t="shared" si="219"/>
        <v>9.3839072004241952</v>
      </c>
      <c r="V342" s="338">
        <f t="shared" si="220"/>
        <v>9.3839072004241952</v>
      </c>
      <c r="W342" s="330">
        <f t="shared" si="221"/>
        <v>5.2982002267327744E-3</v>
      </c>
      <c r="X342" s="330">
        <f t="shared" si="222"/>
        <v>45486.534892586154</v>
      </c>
      <c r="Y342" s="330">
        <f t="shared" si="237"/>
        <v>185.00991112069929</v>
      </c>
      <c r="Z342" s="110">
        <f>IF(H342&gt;0, rate1(1,$L$52,$L$51,$L$54,U342,$L$53,$L$50,Y342),"")</f>
        <v>2514.799405593651</v>
      </c>
      <c r="AA342" s="338">
        <f t="shared" si="223"/>
        <v>3.4422688776982722</v>
      </c>
      <c r="AB342" s="338">
        <f t="shared" si="224"/>
        <v>-2.1693763021400363E-3</v>
      </c>
      <c r="AC342" s="330">
        <f t="shared" si="225"/>
        <v>5.2266506945091551E-2</v>
      </c>
      <c r="AD342" s="330">
        <f t="shared" si="226"/>
        <v>-0.38265423057658993</v>
      </c>
      <c r="AE342" s="330">
        <f t="shared" si="227"/>
        <v>-0.16673994175447865</v>
      </c>
      <c r="AF342" s="330">
        <f t="shared" si="228"/>
        <v>2191.7864160775302</v>
      </c>
      <c r="AG342" s="330">
        <f t="shared" si="229"/>
        <v>2160.8435186115662</v>
      </c>
      <c r="AH342" s="330">
        <f t="shared" si="230"/>
        <v>9.3646965829373592</v>
      </c>
      <c r="AI342" s="330">
        <f t="shared" si="231"/>
        <v>20.785711950772551</v>
      </c>
      <c r="AJ342" s="330">
        <f t="shared" si="232"/>
        <v>11.254976565705457</v>
      </c>
      <c r="AK342" s="339">
        <f t="shared" si="233"/>
        <v>1953.9888872319784</v>
      </c>
      <c r="AL342" s="44">
        <f t="shared" si="234"/>
        <v>34.787034605221827</v>
      </c>
    </row>
    <row r="343" spans="2:38" ht="15" x14ac:dyDescent="0.15">
      <c r="B343" s="330">
        <f t="shared" si="203"/>
        <v>2191.7864160775302</v>
      </c>
      <c r="C343" s="330">
        <f t="shared" si="204"/>
        <v>2160.8435186115662</v>
      </c>
      <c r="D343" s="330">
        <f t="shared" si="205"/>
        <v>9.3646965829373592</v>
      </c>
      <c r="E343" s="330">
        <f t="shared" si="235"/>
        <v>198.68094404807593</v>
      </c>
      <c r="F343" s="330">
        <f t="shared" si="206"/>
        <v>198.68094404807593</v>
      </c>
      <c r="G343" s="330">
        <f t="shared" si="207"/>
        <v>45774.66726249014</v>
      </c>
      <c r="H343" s="315">
        <f t="shared" si="208"/>
        <v>0.02</v>
      </c>
      <c r="I343" s="330">
        <f t="shared" si="209"/>
        <v>24.754317972771243</v>
      </c>
      <c r="J343" s="330">
        <f t="shared" si="210"/>
        <v>859</v>
      </c>
      <c r="K343" s="337">
        <f t="shared" si="211"/>
        <v>-1</v>
      </c>
      <c r="L343" s="325">
        <f t="shared" si="212"/>
        <v>9.3446965829373596</v>
      </c>
      <c r="M343" s="325">
        <f t="shared" si="213"/>
        <v>9.3546965829373594</v>
      </c>
      <c r="N343" s="330">
        <f t="shared" si="214"/>
        <v>-0.12683245229569451</v>
      </c>
      <c r="O343" s="330">
        <f t="shared" si="215"/>
        <v>5.1428382218198792</v>
      </c>
      <c r="P343" s="334">
        <f t="shared" si="236"/>
        <v>184.11099848079974</v>
      </c>
      <c r="Q343" s="330">
        <f t="shared" si="216"/>
        <v>45055.081790691089</v>
      </c>
      <c r="R343" s="279">
        <f>IF(H343&gt;0, rate1(1,$L$52,$L$51,$L$54,L343,$L$53,$L$50,P343),"")</f>
        <v>2514.2063479393805</v>
      </c>
      <c r="S343" s="325">
        <f t="shared" si="217"/>
        <v>3.484496245479471</v>
      </c>
      <c r="T343" s="325">
        <f t="shared" si="218"/>
        <v>5.1049564887234403E-2</v>
      </c>
      <c r="U343" s="330">
        <f t="shared" si="219"/>
        <v>9.3646965829373592</v>
      </c>
      <c r="V343" s="338">
        <f t="shared" si="220"/>
        <v>9.3646965829373592</v>
      </c>
      <c r="W343" s="330">
        <f t="shared" si="221"/>
        <v>5.2765296128782779E-3</v>
      </c>
      <c r="X343" s="330">
        <f t="shared" si="222"/>
        <v>45202.483195497982</v>
      </c>
      <c r="Y343" s="330">
        <f t="shared" si="237"/>
        <v>184.50483146618208</v>
      </c>
      <c r="Z343" s="110">
        <f>IF(H343&gt;0, rate1(1,$L$52,$L$51,$L$54,U343,$L$53,$L$50,Y343),"")</f>
        <v>2514.4669190426589</v>
      </c>
      <c r="AA343" s="338">
        <f t="shared" si="223"/>
        <v>3.4955337860710713</v>
      </c>
      <c r="AB343" s="338">
        <f t="shared" si="224"/>
        <v>-2.1143891708978071E-3</v>
      </c>
      <c r="AC343" s="330">
        <f t="shared" si="225"/>
        <v>5.1049564887234403E-2</v>
      </c>
      <c r="AD343" s="330">
        <f t="shared" si="226"/>
        <v>-0.39177611100464554</v>
      </c>
      <c r="AE343" s="330">
        <f t="shared" si="227"/>
        <v>-0.17658202187283559</v>
      </c>
      <c r="AF343" s="330">
        <f t="shared" si="228"/>
        <v>2191.6085340603472</v>
      </c>
      <c r="AG343" s="330">
        <f t="shared" si="229"/>
        <v>2160.7924690466789</v>
      </c>
      <c r="AH343" s="330">
        <f t="shared" si="230"/>
        <v>9.3454843056269432</v>
      </c>
      <c r="AI343" s="330">
        <f t="shared" si="231"/>
        <v>20.304445149887613</v>
      </c>
      <c r="AJ343" s="330">
        <f t="shared" si="232"/>
        <v>11.260616689358203</v>
      </c>
      <c r="AK343" s="339">
        <f t="shared" si="233"/>
        <v>1954.9462263287041</v>
      </c>
      <c r="AL343" s="44">
        <f t="shared" si="234"/>
        <v>34.804889531787538</v>
      </c>
    </row>
    <row r="344" spans="2:38" ht="15" x14ac:dyDescent="0.15">
      <c r="B344" s="330">
        <f t="shared" si="203"/>
        <v>2191.6085340603472</v>
      </c>
      <c r="C344" s="330">
        <f t="shared" si="204"/>
        <v>2160.7924690466789</v>
      </c>
      <c r="D344" s="330">
        <f t="shared" si="205"/>
        <v>9.3454843056269432</v>
      </c>
      <c r="E344" s="330">
        <f t="shared" si="235"/>
        <v>198.68094404807593</v>
      </c>
      <c r="F344" s="330">
        <f t="shared" si="206"/>
        <v>198.68094404807593</v>
      </c>
      <c r="G344" s="330">
        <f t="shared" si="207"/>
        <v>45492.914741129294</v>
      </c>
      <c r="H344" s="315">
        <f t="shared" si="208"/>
        <v>0.02</v>
      </c>
      <c r="I344" s="330">
        <f t="shared" si="209"/>
        <v>24.652852010934659</v>
      </c>
      <c r="J344" s="330">
        <f t="shared" si="210"/>
        <v>859</v>
      </c>
      <c r="K344" s="337">
        <f t="shared" si="211"/>
        <v>-1</v>
      </c>
      <c r="L344" s="325">
        <f t="shared" si="212"/>
        <v>9.3254843056269436</v>
      </c>
      <c r="M344" s="325">
        <f t="shared" si="213"/>
        <v>9.3354843056269434</v>
      </c>
      <c r="N344" s="330">
        <f t="shared" si="214"/>
        <v>-0.12658290550849927</v>
      </c>
      <c r="O344" s="330">
        <f t="shared" si="215"/>
        <v>5.0320518893835455</v>
      </c>
      <c r="P344" s="334">
        <f t="shared" si="236"/>
        <v>183.60649165527161</v>
      </c>
      <c r="Q344" s="330">
        <f t="shared" si="216"/>
        <v>44772.77322324393</v>
      </c>
      <c r="R344" s="279">
        <f>IF(H344&gt;0, rate1(1,$L$52,$L$51,$L$54,L344,$L$53,$L$50,P344),"")</f>
        <v>2513.870852951351</v>
      </c>
      <c r="S344" s="325">
        <f t="shared" si="217"/>
        <v>3.5393696459921271</v>
      </c>
      <c r="T344" s="325">
        <f t="shared" si="218"/>
        <v>4.9848160431579684E-2</v>
      </c>
      <c r="U344" s="330">
        <f t="shared" si="219"/>
        <v>9.3454843056269432</v>
      </c>
      <c r="V344" s="338">
        <f t="shared" si="220"/>
        <v>9.3454843056269432</v>
      </c>
      <c r="W344" s="330">
        <f t="shared" si="221"/>
        <v>5.2549015416474276E-3</v>
      </c>
      <c r="X344" s="330">
        <f t="shared" si="222"/>
        <v>44919.570119156851</v>
      </c>
      <c r="Y344" s="330">
        <f t="shared" si="237"/>
        <v>184.00005416065116</v>
      </c>
      <c r="Z344" s="110">
        <f>IF(H344&gt;0, rate1(1,$L$52,$L$51,$L$54,U344,$L$53,$L$50,Y344),"")</f>
        <v>2514.1327345606378</v>
      </c>
      <c r="AA344" s="338">
        <f t="shared" si="223"/>
        <v>3.550604326261583</v>
      </c>
      <c r="AB344" s="338">
        <f t="shared" si="224"/>
        <v>-2.0602574407726851E-3</v>
      </c>
      <c r="AC344" s="330">
        <f t="shared" si="225"/>
        <v>4.9848160431579684E-2</v>
      </c>
      <c r="AD344" s="330">
        <f t="shared" si="226"/>
        <v>-0.40121841662445079</v>
      </c>
      <c r="AE344" s="330">
        <f t="shared" si="227"/>
        <v>-0.18716587693071748</v>
      </c>
      <c r="AF344" s="330">
        <f t="shared" si="228"/>
        <v>2191.4321029944072</v>
      </c>
      <c r="AG344" s="330">
        <f t="shared" si="229"/>
        <v>2160.7426208862471</v>
      </c>
      <c r="AH344" s="330">
        <f t="shared" si="230"/>
        <v>9.326270368259177</v>
      </c>
      <c r="AI344" s="330">
        <f t="shared" si="231"/>
        <v>19.829244757365569</v>
      </c>
      <c r="AJ344" s="330">
        <f t="shared" si="232"/>
        <v>11.266124812901916</v>
      </c>
      <c r="AK344" s="339">
        <f t="shared" si="233"/>
        <v>1955.8756555493896</v>
      </c>
      <c r="AL344" s="44">
        <f t="shared" si="234"/>
        <v>34.822331050171293</v>
      </c>
    </row>
    <row r="345" spans="2:38" ht="15" x14ac:dyDescent="0.15">
      <c r="B345" s="330">
        <f t="shared" si="203"/>
        <v>2191.4321029944072</v>
      </c>
      <c r="C345" s="330">
        <f t="shared" si="204"/>
        <v>2160.7426208862471</v>
      </c>
      <c r="D345" s="330">
        <f t="shared" si="205"/>
        <v>9.326270368259177</v>
      </c>
      <c r="E345" s="330">
        <f t="shared" si="235"/>
        <v>198.68094404807593</v>
      </c>
      <c r="F345" s="330">
        <f t="shared" si="206"/>
        <v>198.68094404807593</v>
      </c>
      <c r="G345" s="330">
        <f t="shared" si="207"/>
        <v>45212.296565325123</v>
      </c>
      <c r="H345" s="315">
        <f t="shared" si="208"/>
        <v>0.02</v>
      </c>
      <c r="I345" s="330">
        <f t="shared" si="209"/>
        <v>24.551585686528053</v>
      </c>
      <c r="J345" s="330">
        <f t="shared" si="210"/>
        <v>859</v>
      </c>
      <c r="K345" s="337">
        <f t="shared" si="211"/>
        <v>-1</v>
      </c>
      <c r="L345" s="325">
        <f t="shared" si="212"/>
        <v>9.3062703682591774</v>
      </c>
      <c r="M345" s="325">
        <f t="shared" si="213"/>
        <v>9.3162703682591772</v>
      </c>
      <c r="N345" s="330">
        <f t="shared" si="214"/>
        <v>-0.12633329273630522</v>
      </c>
      <c r="O345" s="330">
        <f t="shared" si="215"/>
        <v>4.9221713892588248</v>
      </c>
      <c r="P345" s="334">
        <f t="shared" si="236"/>
        <v>183.10228813049682</v>
      </c>
      <c r="Q345" s="330">
        <f t="shared" si="216"/>
        <v>44491.599997835634</v>
      </c>
      <c r="R345" s="279">
        <f>IF(H345&gt;0, rate1(1,$L$52,$L$51,$L$54,L345,$L$53,$L$50,P345),"")</f>
        <v>2513.533637955195</v>
      </c>
      <c r="S345" s="325">
        <f t="shared" si="217"/>
        <v>3.5961399995103793</v>
      </c>
      <c r="T345" s="325">
        <f t="shared" si="218"/>
        <v>4.8661972297384247E-2</v>
      </c>
      <c r="U345" s="330">
        <f t="shared" si="219"/>
        <v>9.326270368259177</v>
      </c>
      <c r="V345" s="338">
        <f t="shared" si="220"/>
        <v>9.326270368259177</v>
      </c>
      <c r="W345" s="330">
        <f t="shared" si="221"/>
        <v>5.2333160243165366E-3</v>
      </c>
      <c r="X345" s="330">
        <f t="shared" si="222"/>
        <v>44637.793574908603</v>
      </c>
      <c r="Y345" s="330">
        <f t="shared" si="237"/>
        <v>183.495579761279</v>
      </c>
      <c r="Z345" s="110">
        <f>IF(H345&gt;0, rate1(1,$L$52,$L$51,$L$54,U345,$L$53,$L$50,Y345),"")</f>
        <v>2513.7968396611577</v>
      </c>
      <c r="AA345" s="338">
        <f t="shared" si="223"/>
        <v>3.6075786817508648</v>
      </c>
      <c r="AB345" s="338">
        <f t="shared" si="224"/>
        <v>-2.0069638016838726E-3</v>
      </c>
      <c r="AC345" s="330">
        <f t="shared" si="225"/>
        <v>4.8661972297384247E-2</v>
      </c>
      <c r="AD345" s="330">
        <f t="shared" si="226"/>
        <v>-0.41099854888280124</v>
      </c>
      <c r="AE345" s="330">
        <f t="shared" si="227"/>
        <v>-0.19856093961946103</v>
      </c>
      <c r="AF345" s="330">
        <f t="shared" si="228"/>
        <v>2191.2571077293733</v>
      </c>
      <c r="AG345" s="330">
        <f t="shared" si="229"/>
        <v>2160.6939589139497</v>
      </c>
      <c r="AH345" s="330">
        <f t="shared" si="230"/>
        <v>9.3070547705994855</v>
      </c>
      <c r="AI345" s="330">
        <f t="shared" si="231"/>
        <v>19.359984510480491</v>
      </c>
      <c r="AJ345" s="330">
        <f t="shared" si="232"/>
        <v>11.27150258637705</v>
      </c>
      <c r="AK345" s="339">
        <f t="shared" si="233"/>
        <v>1956.7777456905176</v>
      </c>
      <c r="AL345" s="44">
        <f t="shared" si="234"/>
        <v>34.839364371417872</v>
      </c>
    </row>
    <row r="346" spans="2:38" ht="15" x14ac:dyDescent="0.15">
      <c r="B346" s="330">
        <f t="shared" si="203"/>
        <v>2191.2571077293733</v>
      </c>
      <c r="C346" s="330">
        <f t="shared" si="204"/>
        <v>2160.6939589139497</v>
      </c>
      <c r="D346" s="330">
        <f t="shared" si="205"/>
        <v>9.3070547705994855</v>
      </c>
      <c r="E346" s="330">
        <f t="shared" si="235"/>
        <v>198.68094404807593</v>
      </c>
      <c r="F346" s="330">
        <f t="shared" si="206"/>
        <v>198.68094404807593</v>
      </c>
      <c r="G346" s="330">
        <f t="shared" si="207"/>
        <v>44932.810644271332</v>
      </c>
      <c r="H346" s="315">
        <f t="shared" si="208"/>
        <v>0.02</v>
      </c>
      <c r="I346" s="330">
        <f t="shared" si="209"/>
        <v>24.450519052338862</v>
      </c>
      <c r="J346" s="330">
        <f t="shared" si="210"/>
        <v>859</v>
      </c>
      <c r="K346" s="337">
        <f t="shared" si="211"/>
        <v>-1</v>
      </c>
      <c r="L346" s="325">
        <f t="shared" si="212"/>
        <v>9.2870547705994859</v>
      </c>
      <c r="M346" s="325">
        <f t="shared" si="213"/>
        <v>9.2970547705994857</v>
      </c>
      <c r="N346" s="330">
        <f t="shared" si="214"/>
        <v>-0.12608361396443257</v>
      </c>
      <c r="O346" s="330">
        <f t="shared" si="215"/>
        <v>4.8131871643774424</v>
      </c>
      <c r="P346" s="334">
        <f t="shared" si="236"/>
        <v>182.59838846689922</v>
      </c>
      <c r="Q346" s="330">
        <f t="shared" si="216"/>
        <v>44211.560024330822</v>
      </c>
      <c r="R346" s="279">
        <f>IF(H346&gt;0, rate1(1,$L$52,$L$51,$L$54,L346,$L$53,$L$50,P346),"")</f>
        <v>2513.19469025227</v>
      </c>
      <c r="S346" s="325">
        <f t="shared" si="217"/>
        <v>3.6549122630488262</v>
      </c>
      <c r="T346" s="325">
        <f t="shared" si="218"/>
        <v>4.7490689511389621E-2</v>
      </c>
      <c r="U346" s="330">
        <f t="shared" si="219"/>
        <v>9.3070547705994855</v>
      </c>
      <c r="V346" s="338">
        <f t="shared" si="220"/>
        <v>9.3070547705994855</v>
      </c>
      <c r="W346" s="330">
        <f t="shared" si="221"/>
        <v>5.2117730721406019E-3</v>
      </c>
      <c r="X346" s="330">
        <f t="shared" si="222"/>
        <v>44357.151472932448</v>
      </c>
      <c r="Y346" s="330">
        <f t="shared" si="237"/>
        <v>182.99140882711274</v>
      </c>
      <c r="Z346" s="110">
        <f>IF(H346&gt;0, rate1(1,$L$52,$L$51,$L$54,U346,$L$53,$L$50,Y346),"")</f>
        <v>2513.4592217376712</v>
      </c>
      <c r="AA346" s="338">
        <f t="shared" si="223"/>
        <v>3.6665621875114378</v>
      </c>
      <c r="AB346" s="338">
        <f t="shared" si="224"/>
        <v>-1.9544914784096882E-3</v>
      </c>
      <c r="AC346" s="330">
        <f t="shared" si="225"/>
        <v>4.7490689511389621E-2</v>
      </c>
      <c r="AD346" s="330">
        <f t="shared" si="226"/>
        <v>-0.42113517840593639</v>
      </c>
      <c r="AE346" s="330">
        <f t="shared" si="227"/>
        <v>-0.21084449109260528</v>
      </c>
      <c r="AF346" s="330">
        <f t="shared" si="228"/>
        <v>2191.0835334258973</v>
      </c>
      <c r="AG346" s="330">
        <f t="shared" si="229"/>
        <v>2160.6464682244382</v>
      </c>
      <c r="AH346" s="330">
        <f t="shared" si="230"/>
        <v>9.2878375124128834</v>
      </c>
      <c r="AI346" s="330">
        <f t="shared" si="231"/>
        <v>18.896542196109205</v>
      </c>
      <c r="AJ346" s="330">
        <f t="shared" si="232"/>
        <v>11.276751625875969</v>
      </c>
      <c r="AK346" s="339">
        <f t="shared" si="233"/>
        <v>1957.6530550517055</v>
      </c>
      <c r="AL346" s="44">
        <f t="shared" si="234"/>
        <v>34.855994598112375</v>
      </c>
    </row>
    <row r="347" spans="2:38" ht="15" x14ac:dyDescent="0.15">
      <c r="B347" s="330">
        <f t="shared" si="203"/>
        <v>2191.0835334258973</v>
      </c>
      <c r="C347" s="330">
        <f t="shared" si="204"/>
        <v>2160.6464682244382</v>
      </c>
      <c r="D347" s="330">
        <f t="shared" si="205"/>
        <v>9.2878375124128834</v>
      </c>
      <c r="E347" s="330">
        <f t="shared" si="235"/>
        <v>198.68094404807593</v>
      </c>
      <c r="F347" s="330">
        <f t="shared" si="206"/>
        <v>198.68094404807593</v>
      </c>
      <c r="G347" s="330">
        <f t="shared" si="207"/>
        <v>44654.454885999803</v>
      </c>
      <c r="H347" s="315">
        <f t="shared" si="208"/>
        <v>0.02</v>
      </c>
      <c r="I347" s="330">
        <f t="shared" si="209"/>
        <v>24.349652161167253</v>
      </c>
      <c r="J347" s="330">
        <f t="shared" si="210"/>
        <v>859</v>
      </c>
      <c r="K347" s="337">
        <f t="shared" si="211"/>
        <v>-1</v>
      </c>
      <c r="L347" s="325">
        <f t="shared" si="212"/>
        <v>9.2678375124128838</v>
      </c>
      <c r="M347" s="325">
        <f t="shared" si="213"/>
        <v>9.2778375124128836</v>
      </c>
      <c r="N347" s="330">
        <f t="shared" si="214"/>
        <v>-0.12583386917839334</v>
      </c>
      <c r="O347" s="330">
        <f t="shared" si="215"/>
        <v>4.7050898561397272</v>
      </c>
      <c r="P347" s="334">
        <f t="shared" si="236"/>
        <v>182.09479322680576</v>
      </c>
      <c r="Q347" s="330">
        <f t="shared" si="216"/>
        <v>43932.651211432894</v>
      </c>
      <c r="R347" s="279">
        <f>IF(H347&gt;0, rate1(1,$L$52,$L$51,$L$54,L347,$L$53,$L$50,P347),"")</f>
        <v>2512.8539970212969</v>
      </c>
      <c r="S347" s="325">
        <f t="shared" si="217"/>
        <v>3.7157991830137371</v>
      </c>
      <c r="T347" s="325">
        <f t="shared" si="218"/>
        <v>4.6334010984845651E-2</v>
      </c>
      <c r="U347" s="330">
        <f t="shared" si="219"/>
        <v>9.2878375124128834</v>
      </c>
      <c r="V347" s="338">
        <f t="shared" si="220"/>
        <v>9.2878375124128834</v>
      </c>
      <c r="W347" s="330">
        <f t="shared" si="221"/>
        <v>5.1902726963959367E-3</v>
      </c>
      <c r="X347" s="330">
        <f t="shared" si="222"/>
        <v>44077.64172224659</v>
      </c>
      <c r="Y347" s="330">
        <f t="shared" si="237"/>
        <v>182.4875419190947</v>
      </c>
      <c r="Z347" s="110">
        <f>IF(H347&gt;0, rate1(1,$L$52,$L$51,$L$54,U347,$L$53,$L$50,Y347),"")</f>
        <v>2513.1198680620896</v>
      </c>
      <c r="AA347" s="338">
        <f t="shared" si="223"/>
        <v>3.727667995982753</v>
      </c>
      <c r="AB347" s="338">
        <f t="shared" si="224"/>
        <v>-1.9028242088260196E-3</v>
      </c>
      <c r="AC347" s="330">
        <f t="shared" si="225"/>
        <v>4.6334010984845651E-2</v>
      </c>
      <c r="AD347" s="330">
        <f t="shared" si="226"/>
        <v>-0.43164836315468891</v>
      </c>
      <c r="AE347" s="330">
        <f t="shared" si="227"/>
        <v>-0.22410270841577279</v>
      </c>
      <c r="AF347" s="330">
        <f t="shared" si="228"/>
        <v>2190.911365545734</v>
      </c>
      <c r="AG347" s="330">
        <f t="shared" si="229"/>
        <v>2160.6001342134532</v>
      </c>
      <c r="AH347" s="330">
        <f t="shared" si="230"/>
        <v>9.2686185934637013</v>
      </c>
      <c r="AI347" s="330">
        <f t="shared" si="231"/>
        <v>18.438799484478352</v>
      </c>
      <c r="AJ347" s="330">
        <f t="shared" si="232"/>
        <v>11.281873514621656</v>
      </c>
      <c r="AK347" s="339">
        <f t="shared" si="233"/>
        <v>1958.5021298040347</v>
      </c>
      <c r="AL347" s="44">
        <f t="shared" si="234"/>
        <v>34.87222672785883</v>
      </c>
    </row>
    <row r="348" spans="2:38" ht="15" x14ac:dyDescent="0.15">
      <c r="B348" s="330">
        <f t="shared" si="203"/>
        <v>2190.911365545734</v>
      </c>
      <c r="C348" s="330">
        <f t="shared" si="204"/>
        <v>2160.6001342134532</v>
      </c>
      <c r="D348" s="330">
        <f t="shared" si="205"/>
        <v>9.2686185934637013</v>
      </c>
      <c r="E348" s="330">
        <f t="shared" si="235"/>
        <v>198.68094404807593</v>
      </c>
      <c r="F348" s="330">
        <f t="shared" si="206"/>
        <v>198.68094404807593</v>
      </c>
      <c r="G348" s="330">
        <f t="shared" si="207"/>
        <v>44377.227197376873</v>
      </c>
      <c r="H348" s="315">
        <f t="shared" si="208"/>
        <v>0.02</v>
      </c>
      <c r="I348" s="330">
        <f t="shared" si="209"/>
        <v>24.248985065824673</v>
      </c>
      <c r="J348" s="330">
        <f t="shared" si="210"/>
        <v>859</v>
      </c>
      <c r="K348" s="337">
        <f t="shared" si="211"/>
        <v>-1</v>
      </c>
      <c r="L348" s="325">
        <f t="shared" si="212"/>
        <v>9.2486185934637017</v>
      </c>
      <c r="M348" s="325">
        <f t="shared" si="213"/>
        <v>9.2586185934637015</v>
      </c>
      <c r="N348" s="330">
        <f t="shared" si="214"/>
        <v>-0.12558405836358588</v>
      </c>
      <c r="O348" s="330">
        <f t="shared" si="215"/>
        <v>4.5978702980484805</v>
      </c>
      <c r="P348" s="334">
        <f t="shared" si="236"/>
        <v>181.5915029744499</v>
      </c>
      <c r="Q348" s="330">
        <f t="shared" si="216"/>
        <v>43654.87146667971</v>
      </c>
      <c r="R348" s="279">
        <f>IF(H348&gt;0, rate1(1,$L$52,$L$51,$L$54,L348,$L$53,$L$50,P348),"")</f>
        <v>2512.5115453168878</v>
      </c>
      <c r="S348" s="325">
        <f t="shared" si="217"/>
        <v>3.7789220342351704</v>
      </c>
      <c r="T348" s="325">
        <f t="shared" si="218"/>
        <v>4.5191645111464882E-2</v>
      </c>
      <c r="U348" s="330">
        <f t="shared" si="219"/>
        <v>9.2686185934637013</v>
      </c>
      <c r="V348" s="338">
        <f t="shared" si="220"/>
        <v>9.2686185934637013</v>
      </c>
      <c r="W348" s="330">
        <f t="shared" si="221"/>
        <v>5.1688149082877999E-3</v>
      </c>
      <c r="X348" s="330">
        <f t="shared" si="222"/>
        <v>43799.262230703651</v>
      </c>
      <c r="Y348" s="330">
        <f t="shared" si="237"/>
        <v>181.98397960006596</v>
      </c>
      <c r="Z348" s="110">
        <f>IF(H348&gt;0, rate1(1,$L$52,$L$51,$L$54,U348,$L$53,$L$50,Y348),"")</f>
        <v>2512.7787657833273</v>
      </c>
      <c r="AA348" s="338">
        <f t="shared" si="223"/>
        <v>3.7910178187661505</v>
      </c>
      <c r="AB348" s="338">
        <f t="shared" si="224"/>
        <v>-1.8519462231784756E-3</v>
      </c>
      <c r="AC348" s="330">
        <f t="shared" si="225"/>
        <v>4.5191645111464882E-2</v>
      </c>
      <c r="AD348" s="330">
        <f t="shared" si="226"/>
        <v>-0.4425596800176258</v>
      </c>
      <c r="AE348" s="330">
        <f t="shared" si="227"/>
        <v>-0.23843187425950038</v>
      </c>
      <c r="AF348" s="330">
        <f t="shared" si="228"/>
        <v>2190.7405898422589</v>
      </c>
      <c r="AG348" s="330">
        <f t="shared" si="229"/>
        <v>2160.5549425683416</v>
      </c>
      <c r="AH348" s="330">
        <f t="shared" si="230"/>
        <v>9.2493980135155827</v>
      </c>
      <c r="AI348" s="330">
        <f t="shared" si="231"/>
        <v>17.986641771138661</v>
      </c>
      <c r="AJ348" s="330">
        <f t="shared" si="232"/>
        <v>11.286869804002528</v>
      </c>
      <c r="AK348" s="339">
        <f t="shared" si="233"/>
        <v>1959.3255043437664</v>
      </c>
      <c r="AL348" s="44">
        <f t="shared" si="234"/>
        <v>34.888065656616</v>
      </c>
    </row>
    <row r="349" spans="2:38" ht="15" x14ac:dyDescent="0.15">
      <c r="B349" s="330">
        <f t="shared" si="203"/>
        <v>2190.7405898422589</v>
      </c>
      <c r="C349" s="330">
        <f t="shared" si="204"/>
        <v>2160.5549425683416</v>
      </c>
      <c r="D349" s="330">
        <f t="shared" si="205"/>
        <v>9.2493980135155827</v>
      </c>
      <c r="E349" s="330">
        <f t="shared" si="235"/>
        <v>198.68094404807593</v>
      </c>
      <c r="F349" s="330">
        <f t="shared" si="206"/>
        <v>198.68094404807593</v>
      </c>
      <c r="G349" s="330">
        <f t="shared" si="207"/>
        <v>44101.125484102442</v>
      </c>
      <c r="H349" s="315">
        <f t="shared" si="208"/>
        <v>0.02</v>
      </c>
      <c r="I349" s="330">
        <f t="shared" si="209"/>
        <v>24.148517819133851</v>
      </c>
      <c r="J349" s="330">
        <f t="shared" si="210"/>
        <v>859</v>
      </c>
      <c r="K349" s="337">
        <f t="shared" si="211"/>
        <v>-1</v>
      </c>
      <c r="L349" s="325">
        <f t="shared" si="212"/>
        <v>9.2293980135155831</v>
      </c>
      <c r="M349" s="325">
        <f t="shared" si="213"/>
        <v>9.2393980135155829</v>
      </c>
      <c r="N349" s="330">
        <f t="shared" si="214"/>
        <v>-0.12533418150539433</v>
      </c>
      <c r="O349" s="330">
        <f t="shared" si="215"/>
        <v>4.4915195096026714</v>
      </c>
      <c r="P349" s="334">
        <f t="shared" si="236"/>
        <v>181.08851827598258</v>
      </c>
      <c r="Q349" s="330">
        <f t="shared" si="216"/>
        <v>43378.218696443131</v>
      </c>
      <c r="R349" s="279">
        <f>IF(H349&gt;0, rate1(1,$L$52,$L$51,$L$54,L349,$L$53,$L$50,P349),"")</f>
        <v>2512.1673220680609</v>
      </c>
      <c r="S349" s="325">
        <f t="shared" si="217"/>
        <v>3.8444114446577493</v>
      </c>
      <c r="T349" s="325">
        <f t="shared" si="218"/>
        <v>4.4063309385423674E-2</v>
      </c>
      <c r="U349" s="330">
        <f t="shared" si="219"/>
        <v>9.2493980135155827</v>
      </c>
      <c r="V349" s="338">
        <f t="shared" si="220"/>
        <v>9.2493980135155827</v>
      </c>
      <c r="W349" s="330">
        <f t="shared" si="221"/>
        <v>5.1473997190996101E-3</v>
      </c>
      <c r="X349" s="330">
        <f t="shared" si="222"/>
        <v>43522.010904990384</v>
      </c>
      <c r="Y349" s="330">
        <f t="shared" si="237"/>
        <v>181.48072243477725</v>
      </c>
      <c r="Z349" s="110">
        <f>IF(H349&gt;0, rate1(1,$L$52,$L$51,$L$54,U349,$L$53,$L$50,Y349),"")</f>
        <v>2512.4359019258313</v>
      </c>
      <c r="AA349" s="338">
        <f t="shared" si="223"/>
        <v>3.8567427542871959</v>
      </c>
      <c r="AB349" s="338">
        <f t="shared" si="224"/>
        <v>-1.801842224461674E-3</v>
      </c>
      <c r="AC349" s="330">
        <f t="shared" si="225"/>
        <v>4.4063309385423674E-2</v>
      </c>
      <c r="AD349" s="330">
        <f t="shared" si="226"/>
        <v>-0.45389237165686158</v>
      </c>
      <c r="AE349" s="330">
        <f t="shared" si="227"/>
        <v>-0.25393977741887352</v>
      </c>
      <c r="AF349" s="330">
        <f t="shared" si="228"/>
        <v>2190.5711923513682</v>
      </c>
      <c r="AG349" s="330">
        <f t="shared" si="229"/>
        <v>2160.5108792589563</v>
      </c>
      <c r="AH349" s="330">
        <f t="shared" si="230"/>
        <v>9.2301757723315987</v>
      </c>
      <c r="AI349" s="330">
        <f t="shared" si="231"/>
        <v>17.539958026820432</v>
      </c>
      <c r="AJ349" s="330">
        <f t="shared" si="232"/>
        <v>11.291742014565534</v>
      </c>
      <c r="AK349" s="339">
        <f t="shared" si="233"/>
        <v>1960.123701632162</v>
      </c>
      <c r="AL349" s="44">
        <f t="shared" si="234"/>
        <v>34.903516181897409</v>
      </c>
    </row>
    <row r="350" spans="2:38" ht="15" x14ac:dyDescent="0.15">
      <c r="B350" s="330">
        <f t="shared" si="203"/>
        <v>2190.5711923513682</v>
      </c>
      <c r="C350" s="330">
        <f t="shared" si="204"/>
        <v>2160.5108792589563</v>
      </c>
      <c r="D350" s="330">
        <f t="shared" si="205"/>
        <v>9.2301757723315987</v>
      </c>
      <c r="E350" s="330">
        <f t="shared" si="235"/>
        <v>198.68094404807593</v>
      </c>
      <c r="F350" s="330">
        <f t="shared" si="206"/>
        <v>198.68094404807593</v>
      </c>
      <c r="G350" s="330">
        <f t="shared" si="207"/>
        <v>43826.147650711668</v>
      </c>
      <c r="H350" s="315">
        <f t="shared" si="208"/>
        <v>0.02</v>
      </c>
      <c r="I350" s="330">
        <f t="shared" si="209"/>
        <v>24.048250473929514</v>
      </c>
      <c r="J350" s="330">
        <f t="shared" si="210"/>
        <v>859</v>
      </c>
      <c r="K350" s="337">
        <f t="shared" si="211"/>
        <v>-1</v>
      </c>
      <c r="L350" s="325">
        <f t="shared" si="212"/>
        <v>9.2101757723315991</v>
      </c>
      <c r="M350" s="325">
        <f t="shared" si="213"/>
        <v>9.2201757723315989</v>
      </c>
      <c r="N350" s="330">
        <f t="shared" si="214"/>
        <v>-0.12508423858925255</v>
      </c>
      <c r="O350" s="330">
        <f t="shared" si="215"/>
        <v>4.3860286904397299</v>
      </c>
      <c r="P350" s="334">
        <f t="shared" si="236"/>
        <v>180.58583969948546</v>
      </c>
      <c r="Q350" s="330">
        <f t="shared" si="216"/>
        <v>43102.690805930426</v>
      </c>
      <c r="R350" s="279">
        <f>IF(H350&gt;0, rate1(1,$L$52,$L$51,$L$54,L350,$L$53,$L$50,P350),"")</f>
        <v>2511.8213140767352</v>
      </c>
      <c r="S350" s="325">
        <f t="shared" si="217"/>
        <v>3.9124083175050686</v>
      </c>
      <c r="T350" s="325">
        <f t="shared" si="218"/>
        <v>4.2948730038103546E-2</v>
      </c>
      <c r="U350" s="330">
        <f t="shared" si="219"/>
        <v>9.2301757723315987</v>
      </c>
      <c r="V350" s="338">
        <f t="shared" si="220"/>
        <v>9.2301757723315987</v>
      </c>
      <c r="W350" s="330">
        <f t="shared" si="221"/>
        <v>5.1260271401147861E-3</v>
      </c>
      <c r="X350" s="330">
        <f t="shared" si="222"/>
        <v>43245.885650629047</v>
      </c>
      <c r="Y350" s="330">
        <f t="shared" si="237"/>
        <v>180.97777098990204</v>
      </c>
      <c r="Z350" s="110">
        <f>IF(H350&gt;0, rate1(1,$L$52,$L$51,$L$54,U350,$L$53,$L$50,Y350),"")</f>
        <v>2512.0912633880926</v>
      </c>
      <c r="AA350" s="338">
        <f t="shared" si="223"/>
        <v>3.9249842132828596</v>
      </c>
      <c r="AB350" s="338">
        <f t="shared" si="224"/>
        <v>-1.7524973696735216E-3</v>
      </c>
      <c r="AC350" s="330">
        <f t="shared" si="225"/>
        <v>4.2948730038103546E-2</v>
      </c>
      <c r="AD350" s="330">
        <f t="shared" si="226"/>
        <v>-0.46567151071187124</v>
      </c>
      <c r="AE350" s="330">
        <f t="shared" si="227"/>
        <v>-0.270747338714249</v>
      </c>
      <c r="AF350" s="330">
        <f t="shared" si="228"/>
        <v>2190.4031593827408</v>
      </c>
      <c r="AG350" s="330">
        <f t="shared" si="229"/>
        <v>2160.4679305289183</v>
      </c>
      <c r="AH350" s="330">
        <f t="shared" si="230"/>
        <v>9.2109518696741919</v>
      </c>
      <c r="AI350" s="330">
        <f t="shared" si="231"/>
        <v>17.098640654655849</v>
      </c>
      <c r="AJ350" s="330">
        <f t="shared" si="232"/>
        <v>11.296491636969606</v>
      </c>
      <c r="AK350" s="339">
        <f t="shared" si="233"/>
        <v>1960.8972335220888</v>
      </c>
      <c r="AL350" s="44">
        <f t="shared" si="234"/>
        <v>34.91858300584245</v>
      </c>
    </row>
    <row r="351" spans="2:38" ht="15" x14ac:dyDescent="0.15">
      <c r="B351" s="330">
        <f t="shared" si="203"/>
        <v>2190.4031593827408</v>
      </c>
      <c r="C351" s="330">
        <f t="shared" si="204"/>
        <v>2160.4679305289183</v>
      </c>
      <c r="D351" s="330">
        <f t="shared" si="205"/>
        <v>9.2109518696741919</v>
      </c>
      <c r="E351" s="330">
        <f t="shared" si="235"/>
        <v>198.68094404807593</v>
      </c>
      <c r="F351" s="330">
        <f t="shared" si="206"/>
        <v>198.68094404807593</v>
      </c>
      <c r="G351" s="330">
        <f t="shared" si="207"/>
        <v>43552.291600573517</v>
      </c>
      <c r="H351" s="315">
        <f t="shared" si="208"/>
        <v>0.02</v>
      </c>
      <c r="I351" s="330">
        <f t="shared" si="209"/>
        <v>23.94818308305803</v>
      </c>
      <c r="J351" s="330">
        <f t="shared" si="210"/>
        <v>859</v>
      </c>
      <c r="K351" s="337">
        <f t="shared" si="211"/>
        <v>-1</v>
      </c>
      <c r="L351" s="325">
        <f t="shared" si="212"/>
        <v>9.1909518696741923</v>
      </c>
      <c r="M351" s="325">
        <f t="shared" si="213"/>
        <v>9.2009518696741921</v>
      </c>
      <c r="N351" s="330">
        <f t="shared" si="214"/>
        <v>-0.12483422960050916</v>
      </c>
      <c r="O351" s="330">
        <f t="shared" si="215"/>
        <v>4.2813892147146522</v>
      </c>
      <c r="P351" s="334">
        <f t="shared" si="236"/>
        <v>180.08346781498093</v>
      </c>
      <c r="Q351" s="330">
        <f t="shared" si="216"/>
        <v>42828.285699183005</v>
      </c>
      <c r="R351" s="279">
        <f>IF(H351&gt;0, rate1(1,$L$52,$L$51,$L$54,L351,$L$53,$L$50,P351),"")</f>
        <v>2511.4735080161981</v>
      </c>
      <c r="S351" s="325">
        <f t="shared" si="217"/>
        <v>3.9830648646332052</v>
      </c>
      <c r="T351" s="325">
        <f t="shared" si="218"/>
        <v>4.1847641692450643E-2</v>
      </c>
      <c r="U351" s="330">
        <f t="shared" si="219"/>
        <v>9.2109518696741919</v>
      </c>
      <c r="V351" s="338">
        <f t="shared" si="220"/>
        <v>9.2109518696741919</v>
      </c>
      <c r="W351" s="330">
        <f t="shared" si="221"/>
        <v>5.1046971825670084E-3</v>
      </c>
      <c r="X351" s="330">
        <f t="shared" si="222"/>
        <v>42970.884371976012</v>
      </c>
      <c r="Y351" s="330">
        <f t="shared" si="237"/>
        <v>180.47512583404662</v>
      </c>
      <c r="Z351" s="110">
        <f>IF(H351&gt;0, rate1(1,$L$52,$L$51,$L$54,U351,$L$53,$L$50,Y351),"")</f>
        <v>2511.7448369411309</v>
      </c>
      <c r="AA351" s="338">
        <f t="shared" si="223"/>
        <v>3.9958949558784798</v>
      </c>
      <c r="AB351" s="338">
        <f t="shared" si="224"/>
        <v>-1.7038972519883191E-3</v>
      </c>
      <c r="AC351" s="330">
        <f t="shared" si="225"/>
        <v>4.1847641692450643E-2</v>
      </c>
      <c r="AD351" s="330">
        <f t="shared" si="226"/>
        <v>-0.47792418380431745</v>
      </c>
      <c r="AE351" s="330">
        <f t="shared" si="227"/>
        <v>-0.28899050377720997</v>
      </c>
      <c r="AF351" s="330">
        <f t="shared" si="228"/>
        <v>2190.2364775114479</v>
      </c>
      <c r="AG351" s="330">
        <f t="shared" si="229"/>
        <v>2160.4260828872257</v>
      </c>
      <c r="AH351" s="330">
        <f t="shared" si="230"/>
        <v>9.1917263053052274</v>
      </c>
      <c r="AI351" s="330">
        <f t="shared" si="231"/>
        <v>16.662585354326875</v>
      </c>
      <c r="AJ351" s="330">
        <f t="shared" si="232"/>
        <v>11.301120132901364</v>
      </c>
      <c r="AK351" s="339">
        <f t="shared" si="233"/>
        <v>1961.6466010720462</v>
      </c>
      <c r="AL351" s="44">
        <f t="shared" si="234"/>
        <v>34.933270738164801</v>
      </c>
    </row>
    <row r="352" spans="2:38" ht="15" x14ac:dyDescent="0.15">
      <c r="B352" s="330">
        <f t="shared" si="203"/>
        <v>2190.2364775114479</v>
      </c>
      <c r="C352" s="330">
        <f t="shared" si="204"/>
        <v>2160.4260828872257</v>
      </c>
      <c r="D352" s="330">
        <f t="shared" si="205"/>
        <v>9.1917263053052274</v>
      </c>
      <c r="E352" s="330">
        <f t="shared" si="235"/>
        <v>198.68094404807593</v>
      </c>
      <c r="F352" s="330">
        <f t="shared" si="206"/>
        <v>198.68094404807593</v>
      </c>
      <c r="G352" s="330">
        <f t="shared" si="207"/>
        <v>43279.555235891276</v>
      </c>
      <c r="H352" s="315">
        <f t="shared" si="208"/>
        <v>0.02</v>
      </c>
      <c r="I352" s="330">
        <f t="shared" si="209"/>
        <v>23.848315699377782</v>
      </c>
      <c r="J352" s="330">
        <f t="shared" si="210"/>
        <v>859</v>
      </c>
      <c r="K352" s="337">
        <f t="shared" si="211"/>
        <v>-1</v>
      </c>
      <c r="L352" s="325">
        <f t="shared" si="212"/>
        <v>9.1717263053052278</v>
      </c>
      <c r="M352" s="325">
        <f t="shared" si="213"/>
        <v>9.1817263053052276</v>
      </c>
      <c r="N352" s="330">
        <f t="shared" si="214"/>
        <v>-0.12458415452451987</v>
      </c>
      <c r="O352" s="330">
        <f t="shared" si="215"/>
        <v>4.177592625702415</v>
      </c>
      <c r="P352" s="334">
        <f t="shared" si="236"/>
        <v>179.58140319444448</v>
      </c>
      <c r="Q352" s="330">
        <f t="shared" si="216"/>
        <v>42555.001279076831</v>
      </c>
      <c r="R352" s="279">
        <f>IF(H352&gt;0, rate1(1,$L$52,$L$51,$L$54,L352,$L$53,$L$50,P352),"")</f>
        <v>2511.1238904295574</v>
      </c>
      <c r="S352" s="325">
        <f t="shared" si="217"/>
        <v>4.0565457670426008</v>
      </c>
      <c r="T352" s="325">
        <f t="shared" si="218"/>
        <v>4.0759787034061926E-2</v>
      </c>
      <c r="U352" s="330">
        <f t="shared" si="219"/>
        <v>9.1917263053052274</v>
      </c>
      <c r="V352" s="338">
        <f t="shared" si="220"/>
        <v>9.1917263053052274</v>
      </c>
      <c r="W352" s="330">
        <f t="shared" si="221"/>
        <v>5.0834098577752229E-3</v>
      </c>
      <c r="X352" s="330">
        <f t="shared" si="222"/>
        <v>42697.00497222237</v>
      </c>
      <c r="Y352" s="330">
        <f t="shared" si="237"/>
        <v>179.97278753776214</v>
      </c>
      <c r="Z352" s="110">
        <f>IF(H352&gt;0, rate1(1,$L$52,$L$51,$L$54,U352,$L$53,$L$50,Y352),"")</f>
        <v>2511.3966092269625</v>
      </c>
      <c r="AA352" s="338">
        <f t="shared" si="223"/>
        <v>4.0696402562813416</v>
      </c>
      <c r="AB352" s="338">
        <f t="shared" si="224"/>
        <v>-1.6560278838450681E-3</v>
      </c>
      <c r="AC352" s="330">
        <f t="shared" si="225"/>
        <v>4.0759787034061926E-2</v>
      </c>
      <c r="AD352" s="330">
        <f t="shared" si="226"/>
        <v>-0.49067969818602108</v>
      </c>
      <c r="AE352" s="330">
        <f t="shared" si="227"/>
        <v>-0.3088224528554972</v>
      </c>
      <c r="AF352" s="330">
        <f t="shared" si="228"/>
        <v>2190.0711335698893</v>
      </c>
      <c r="AG352" s="330">
        <f t="shared" si="229"/>
        <v>2160.3853231001917</v>
      </c>
      <c r="AH352" s="330">
        <f t="shared" si="230"/>
        <v>9.1724990789857745</v>
      </c>
      <c r="AI352" s="330">
        <f t="shared" si="231"/>
        <v>16.231690992788685</v>
      </c>
      <c r="AJ352" s="330">
        <f t="shared" si="232"/>
        <v>11.305628935954916</v>
      </c>
      <c r="AK352" s="339">
        <f t="shared" si="233"/>
        <v>1962.3722948482173</v>
      </c>
      <c r="AL352" s="44">
        <f t="shared" si="234"/>
        <v>34.947583898984171</v>
      </c>
    </row>
    <row r="353" spans="2:38" ht="15" x14ac:dyDescent="0.15">
      <c r="B353" s="330">
        <f t="shared" si="203"/>
        <v>2190.0711335698893</v>
      </c>
      <c r="C353" s="330">
        <f t="shared" si="204"/>
        <v>2160.3853231001917</v>
      </c>
      <c r="D353" s="330">
        <f t="shared" si="205"/>
        <v>9.1724990789857745</v>
      </c>
      <c r="E353" s="330">
        <f t="shared" si="235"/>
        <v>198.68094404807593</v>
      </c>
      <c r="F353" s="330">
        <f t="shared" si="206"/>
        <v>198.68094404807593</v>
      </c>
      <c r="G353" s="330">
        <f t="shared" si="207"/>
        <v>43007.936457698946</v>
      </c>
      <c r="H353" s="315">
        <f t="shared" si="208"/>
        <v>0.02</v>
      </c>
      <c r="I353" s="330">
        <f t="shared" si="209"/>
        <v>23.748648375758059</v>
      </c>
      <c r="J353" s="330">
        <f t="shared" si="210"/>
        <v>859</v>
      </c>
      <c r="K353" s="337">
        <f t="shared" si="211"/>
        <v>-1</v>
      </c>
      <c r="L353" s="325">
        <f t="shared" si="212"/>
        <v>9.152499078985775</v>
      </c>
      <c r="M353" s="325">
        <f t="shared" si="213"/>
        <v>9.1624990789857748</v>
      </c>
      <c r="N353" s="330">
        <f t="shared" si="214"/>
        <v>-0.12433401334671146</v>
      </c>
      <c r="O353" s="330">
        <f t="shared" si="215"/>
        <v>4.0746306306147293</v>
      </c>
      <c r="P353" s="334">
        <f t="shared" si="236"/>
        <v>179.07964641180925</v>
      </c>
      <c r="Q353" s="330">
        <f t="shared" si="216"/>
        <v>42282.83544731891</v>
      </c>
      <c r="R353" s="279">
        <f>IF(H353&gt;0, rate1(1,$L$52,$L$51,$L$54,L353,$L$53,$L$50,P353),"")</f>
        <v>2510.7724477281604</v>
      </c>
      <c r="S353" s="325">
        <f t="shared" si="217"/>
        <v>4.1330294811884958</v>
      </c>
      <c r="T353" s="325">
        <f t="shared" si="218"/>
        <v>3.9684916497991621E-2</v>
      </c>
      <c r="U353" s="330">
        <f t="shared" si="219"/>
        <v>9.1724990789857745</v>
      </c>
      <c r="V353" s="338">
        <f t="shared" si="220"/>
        <v>9.1724990789857745</v>
      </c>
      <c r="W353" s="330">
        <f t="shared" si="221"/>
        <v>5.0621651769233722E-3</v>
      </c>
      <c r="X353" s="330">
        <f t="shared" si="222"/>
        <v>42424.245353390252</v>
      </c>
      <c r="Y353" s="330">
        <f t="shared" si="237"/>
        <v>179.47075667354954</v>
      </c>
      <c r="Z353" s="110">
        <f>IF(H353&gt;0, rate1(1,$L$52,$L$51,$L$54,U353,$L$53,$L$50,Y353),"")</f>
        <v>2511.0465667570365</v>
      </c>
      <c r="AA353" s="338">
        <f t="shared" si="223"/>
        <v>4.1463992137981558</v>
      </c>
      <c r="AB353" s="338">
        <f t="shared" si="224"/>
        <v>-1.6088756807222221E-3</v>
      </c>
      <c r="AC353" s="330">
        <f t="shared" si="225"/>
        <v>3.9684916497991621E-2</v>
      </c>
      <c r="AD353" s="330">
        <f t="shared" si="226"/>
        <v>-0.50396981435030019</v>
      </c>
      <c r="AE353" s="330">
        <f t="shared" si="227"/>
        <v>-0.33041618853088578</v>
      </c>
      <c r="AF353" s="330">
        <f t="shared" si="228"/>
        <v>2189.9071146400447</v>
      </c>
      <c r="AG353" s="330">
        <f t="shared" si="229"/>
        <v>2160.3456381836936</v>
      </c>
      <c r="AH353" s="330">
        <f t="shared" si="230"/>
        <v>9.1532701904764622</v>
      </c>
      <c r="AI353" s="330">
        <f t="shared" si="231"/>
        <v>15.805859481172815</v>
      </c>
      <c r="AJ353" s="330">
        <f t="shared" si="232"/>
        <v>11.310019452477464</v>
      </c>
      <c r="AK353" s="339">
        <f t="shared" si="233"/>
        <v>1963.0747952151116</v>
      </c>
      <c r="AL353" s="44">
        <f t="shared" si="234"/>
        <v>34.961526921546977</v>
      </c>
    </row>
    <row r="354" spans="2:38" ht="15" x14ac:dyDescent="0.15">
      <c r="B354" s="330">
        <f t="shared" si="203"/>
        <v>2189.9071146400447</v>
      </c>
      <c r="C354" s="330">
        <f t="shared" si="204"/>
        <v>2160.3456381836936</v>
      </c>
      <c r="D354" s="330">
        <f t="shared" si="205"/>
        <v>9.1532701904764622</v>
      </c>
      <c r="E354" s="330">
        <f t="shared" si="235"/>
        <v>198.68094404807593</v>
      </c>
      <c r="F354" s="330">
        <f t="shared" si="206"/>
        <v>198.68094404807593</v>
      </c>
      <c r="G354" s="330">
        <f t="shared" si="207"/>
        <v>42737.433165866125</v>
      </c>
      <c r="H354" s="315">
        <f t="shared" si="208"/>
        <v>0.02</v>
      </c>
      <c r="I354" s="330">
        <f t="shared" si="209"/>
        <v>23.649181165080883</v>
      </c>
      <c r="J354" s="330">
        <f t="shared" si="210"/>
        <v>859</v>
      </c>
      <c r="K354" s="337">
        <f t="shared" si="211"/>
        <v>-1</v>
      </c>
      <c r="L354" s="325">
        <f t="shared" si="212"/>
        <v>9.1332701904764626</v>
      </c>
      <c r="M354" s="325">
        <f t="shared" si="213"/>
        <v>9.1432701904764624</v>
      </c>
      <c r="N354" s="330">
        <f t="shared" si="214"/>
        <v>-0.12408380605234015</v>
      </c>
      <c r="O354" s="330">
        <f t="shared" si="215"/>
        <v>3.9724950956193208</v>
      </c>
      <c r="P354" s="334">
        <f t="shared" si="236"/>
        <v>178.57819804298765</v>
      </c>
      <c r="Q354" s="330">
        <f t="shared" si="216"/>
        <v>42011.786104452018</v>
      </c>
      <c r="R354" s="279">
        <f>IF(H354&gt;0, rate1(1,$L$52,$L$51,$L$54,L354,$L$53,$L$50,P354),"")</f>
        <v>2510.4191661900081</v>
      </c>
      <c r="S354" s="325">
        <f t="shared" si="217"/>
        <v>4.2127097129248359</v>
      </c>
      <c r="T354" s="325">
        <f t="shared" si="218"/>
        <v>3.8622787970275359E-2</v>
      </c>
      <c r="U354" s="330">
        <f t="shared" si="219"/>
        <v>9.1532701904764622</v>
      </c>
      <c r="V354" s="338">
        <f t="shared" si="220"/>
        <v>9.1532701904764622</v>
      </c>
      <c r="W354" s="330">
        <f t="shared" si="221"/>
        <v>5.0409631513730346E-3</v>
      </c>
      <c r="X354" s="330">
        <f t="shared" si="222"/>
        <v>42152.603416337683</v>
      </c>
      <c r="Y354" s="330">
        <f t="shared" si="237"/>
        <v>178.96903381588072</v>
      </c>
      <c r="Z354" s="110">
        <f>IF(H354&gt;0, rate1(1,$L$52,$L$51,$L$54,U354,$L$53,$L$50,Y354),"")</f>
        <v>2510.6946959106649</v>
      </c>
      <c r="AA354" s="338">
        <f t="shared" si="223"/>
        <v>4.2263662320901059</v>
      </c>
      <c r="AB354" s="338">
        <f t="shared" si="224"/>
        <v>-1.5624274458474591E-3</v>
      </c>
      <c r="AC354" s="330">
        <f t="shared" si="225"/>
        <v>3.8622787970275359E-2</v>
      </c>
      <c r="AD354" s="330">
        <f t="shared" si="226"/>
        <v>-0.51782900849602786</v>
      </c>
      <c r="AE354" s="330">
        <f t="shared" si="227"/>
        <v>-0.35396757547257435</v>
      </c>
      <c r="AF354" s="330">
        <f t="shared" si="228"/>
        <v>2189.7444080460223</v>
      </c>
      <c r="AG354" s="330">
        <f t="shared" si="229"/>
        <v>2160.3070153957233</v>
      </c>
      <c r="AH354" s="330">
        <f t="shared" si="230"/>
        <v>9.134039639537102</v>
      </c>
      <c r="AI354" s="330">
        <f t="shared" si="231"/>
        <v>15.384995657475029</v>
      </c>
      <c r="AJ354" s="330">
        <f t="shared" si="232"/>
        <v>11.314293062382319</v>
      </c>
      <c r="AK354" s="339">
        <f t="shared" si="233"/>
        <v>1963.7545726153373</v>
      </c>
      <c r="AL354" s="44">
        <f t="shared" si="234"/>
        <v>34.975104154841304</v>
      </c>
    </row>
    <row r="355" spans="2:38" ht="15" x14ac:dyDescent="0.15">
      <c r="B355" s="330">
        <f t="shared" si="203"/>
        <v>2189.7444080460223</v>
      </c>
      <c r="C355" s="330">
        <f t="shared" si="204"/>
        <v>2160.3070153957233</v>
      </c>
      <c r="D355" s="330">
        <f t="shared" si="205"/>
        <v>9.134039639537102</v>
      </c>
      <c r="E355" s="330">
        <f t="shared" si="235"/>
        <v>198.68094404807593</v>
      </c>
      <c r="F355" s="330">
        <f t="shared" si="206"/>
        <v>198.68094404807593</v>
      </c>
      <c r="G355" s="330">
        <f t="shared" si="207"/>
        <v>42468.043259092141</v>
      </c>
      <c r="H355" s="315">
        <f t="shared" si="208"/>
        <v>0.02</v>
      </c>
      <c r="I355" s="330">
        <f t="shared" si="209"/>
        <v>23.549914120239194</v>
      </c>
      <c r="J355" s="330">
        <f t="shared" si="210"/>
        <v>859</v>
      </c>
      <c r="K355" s="337">
        <f t="shared" si="211"/>
        <v>-1</v>
      </c>
      <c r="L355" s="325">
        <f t="shared" si="212"/>
        <v>9.1140396395371024</v>
      </c>
      <c r="M355" s="325">
        <f t="shared" si="213"/>
        <v>9.1240396395371022</v>
      </c>
      <c r="N355" s="330">
        <f t="shared" si="214"/>
        <v>-0.12383353262679719</v>
      </c>
      <c r="O355" s="330">
        <f t="shared" si="215"/>
        <v>3.8711780410533176</v>
      </c>
      <c r="P355" s="334">
        <f t="shared" si="236"/>
        <v>178.0770586658717</v>
      </c>
      <c r="Q355" s="330">
        <f t="shared" si="216"/>
        <v>41741.851149848997</v>
      </c>
      <c r="R355" s="279">
        <f>IF(H355&gt;0, rate1(1,$L$52,$L$51,$L$54,L355,$L$53,$L$50,P355),"")</f>
        <v>2510.0640319581262</v>
      </c>
      <c r="S355" s="325">
        <f t="shared" si="217"/>
        <v>4.2957970847288234</v>
      </c>
      <c r="T355" s="325">
        <f t="shared" si="218"/>
        <v>3.757316650366118E-2</v>
      </c>
      <c r="U355" s="330">
        <f t="shared" si="219"/>
        <v>9.134039639537102</v>
      </c>
      <c r="V355" s="338">
        <f t="shared" si="220"/>
        <v>9.134039639537102</v>
      </c>
      <c r="W355" s="330">
        <f t="shared" si="221"/>
        <v>5.0198037923365746E-3</v>
      </c>
      <c r="X355" s="330">
        <f t="shared" si="222"/>
        <v>41882.077060752781</v>
      </c>
      <c r="Y355" s="330">
        <f t="shared" si="237"/>
        <v>178.4676195411989</v>
      </c>
      <c r="Z355" s="110">
        <f>IF(H355&gt;0, rate1(1,$L$52,$L$51,$L$54,U355,$L$53,$L$50,Y355),"")</f>
        <v>2510.3409829334137</v>
      </c>
      <c r="AA355" s="338">
        <f t="shared" si="223"/>
        <v>4.3097526924049969</v>
      </c>
      <c r="AB355" s="338">
        <f t="shared" si="224"/>
        <v>-1.5166703554183039E-3</v>
      </c>
      <c r="AC355" s="330">
        <f t="shared" si="225"/>
        <v>3.757316650366118E-2</v>
      </c>
      <c r="AD355" s="330">
        <f t="shared" si="226"/>
        <v>-0.53229476940814058</v>
      </c>
      <c r="AE355" s="330">
        <f t="shared" si="227"/>
        <v>-0.37969892265240529</v>
      </c>
      <c r="AF355" s="330">
        <f t="shared" si="228"/>
        <v>2189.5830013468917</v>
      </c>
      <c r="AG355" s="330">
        <f t="shared" si="229"/>
        <v>2160.2694422292197</v>
      </c>
      <c r="AH355" s="330">
        <f t="shared" si="230"/>
        <v>9.1148074259268412</v>
      </c>
      <c r="AI355" s="330">
        <f t="shared" si="231"/>
        <v>14.969007174828912</v>
      </c>
      <c r="AJ355" s="330">
        <f t="shared" si="232"/>
        <v>11.318451119930883</v>
      </c>
      <c r="AK355" s="339">
        <f t="shared" si="233"/>
        <v>1964.4120878390058</v>
      </c>
      <c r="AL355" s="44">
        <f t="shared" si="234"/>
        <v>34.988319866111077</v>
      </c>
    </row>
    <row r="356" spans="2:38" ht="15" x14ac:dyDescent="0.15">
      <c r="B356" s="330">
        <f t="shared" si="203"/>
        <v>2189.5830013468917</v>
      </c>
      <c r="C356" s="330">
        <f t="shared" si="204"/>
        <v>2160.2694422292197</v>
      </c>
      <c r="D356" s="330">
        <f t="shared" si="205"/>
        <v>9.1148074259268412</v>
      </c>
      <c r="E356" s="330">
        <f t="shared" si="235"/>
        <v>198.68094404807593</v>
      </c>
      <c r="F356" s="330">
        <f t="shared" si="206"/>
        <v>198.68094404807593</v>
      </c>
      <c r="G356" s="330">
        <f t="shared" si="207"/>
        <v>42199.764634907777</v>
      </c>
      <c r="H356" s="315">
        <f t="shared" si="208"/>
        <v>0.02</v>
      </c>
      <c r="I356" s="330">
        <f t="shared" si="209"/>
        <v>23.450847294137567</v>
      </c>
      <c r="J356" s="330">
        <f t="shared" si="210"/>
        <v>859</v>
      </c>
      <c r="K356" s="337">
        <f t="shared" si="211"/>
        <v>-1</v>
      </c>
      <c r="L356" s="325">
        <f t="shared" si="212"/>
        <v>9.0948074259268417</v>
      </c>
      <c r="M356" s="325">
        <f t="shared" si="213"/>
        <v>9.1048074259268414</v>
      </c>
      <c r="N356" s="330">
        <f t="shared" si="214"/>
        <v>-0.1235831930554383</v>
      </c>
      <c r="O356" s="330">
        <f t="shared" si="215"/>
        <v>3.7706716368203423</v>
      </c>
      <c r="P356" s="334">
        <f t="shared" si="236"/>
        <v>177.57622886034923</v>
      </c>
      <c r="Q356" s="330">
        <f t="shared" si="216"/>
        <v>41473.028481714478</v>
      </c>
      <c r="R356" s="279">
        <f>IF(H356&gt;0, rate1(1,$L$52,$L$51,$L$54,L356,$L$53,$L$50,P356),"")</f>
        <v>2509.707031038924</v>
      </c>
      <c r="S356" s="325">
        <f t="shared" si="217"/>
        <v>4.3825210264445902</v>
      </c>
      <c r="T356" s="325">
        <f t="shared" si="218"/>
        <v>3.6535824046403084E-2</v>
      </c>
      <c r="U356" s="330">
        <f t="shared" si="219"/>
        <v>9.1148074259268412</v>
      </c>
      <c r="V356" s="338">
        <f t="shared" si="220"/>
        <v>9.1148074259268412</v>
      </c>
      <c r="W356" s="330">
        <f t="shared" si="221"/>
        <v>4.9986871111116216E-3</v>
      </c>
      <c r="X356" s="330">
        <f t="shared" si="222"/>
        <v>41612.664185155583</v>
      </c>
      <c r="Y356" s="330">
        <f t="shared" si="237"/>
        <v>177.9665144279349</v>
      </c>
      <c r="Z356" s="110">
        <f>IF(H356&gt;0, rate1(1,$L$52,$L$51,$L$54,U356,$L$53,$L$50,Y356),"")</f>
        <v>2509.9854139354779</v>
      </c>
      <c r="AA356" s="338">
        <f t="shared" si="223"/>
        <v>4.3967888511340059</v>
      </c>
      <c r="AB356" s="338">
        <f t="shared" si="224"/>
        <v>-1.4715919446811737E-3</v>
      </c>
      <c r="AC356" s="330">
        <f t="shared" si="225"/>
        <v>3.6535824046403084E-2</v>
      </c>
      <c r="AD356" s="330">
        <f t="shared" si="226"/>
        <v>-0.547407935143288</v>
      </c>
      <c r="AE356" s="330">
        <f t="shared" si="227"/>
        <v>-0.40786321937384218</v>
      </c>
      <c r="AF356" s="330">
        <f t="shared" si="228"/>
        <v>2189.4228823297899</v>
      </c>
      <c r="AG356" s="330">
        <f t="shared" si="229"/>
        <v>2160.2329064051733</v>
      </c>
      <c r="AH356" s="330">
        <f t="shared" si="230"/>
        <v>9.095573549404353</v>
      </c>
      <c r="AI356" s="330">
        <f t="shared" si="231"/>
        <v>14.55780439491323</v>
      </c>
      <c r="AJ356" s="330">
        <f t="shared" si="232"/>
        <v>11.322494954485025</v>
      </c>
      <c r="AK356" s="339">
        <f t="shared" si="233"/>
        <v>1965.0477922832522</v>
      </c>
      <c r="AL356" s="44">
        <f t="shared" si="234"/>
        <v>35.001178243274254</v>
      </c>
    </row>
    <row r="357" spans="2:38" ht="15" x14ac:dyDescent="0.15">
      <c r="B357" s="330">
        <f t="shared" si="203"/>
        <v>2189.4228823297899</v>
      </c>
      <c r="C357" s="330">
        <f t="shared" si="204"/>
        <v>2160.2329064051733</v>
      </c>
      <c r="D357" s="330">
        <f t="shared" si="205"/>
        <v>9.095573549404353</v>
      </c>
      <c r="E357" s="330">
        <f t="shared" si="235"/>
        <v>198.68094404807593</v>
      </c>
      <c r="F357" s="330">
        <f t="shared" si="206"/>
        <v>198.68094404807593</v>
      </c>
      <c r="G357" s="330">
        <f t="shared" si="207"/>
        <v>41932.595189677937</v>
      </c>
      <c r="H357" s="315">
        <f t="shared" si="208"/>
        <v>0.02</v>
      </c>
      <c r="I357" s="330">
        <f t="shared" si="209"/>
        <v>23.351980739693317</v>
      </c>
      <c r="J357" s="330">
        <f t="shared" si="210"/>
        <v>859</v>
      </c>
      <c r="K357" s="337">
        <f t="shared" si="211"/>
        <v>-1</v>
      </c>
      <c r="L357" s="325">
        <f t="shared" si="212"/>
        <v>9.0755735494043535</v>
      </c>
      <c r="M357" s="325">
        <f t="shared" si="213"/>
        <v>9.0855735494043532</v>
      </c>
      <c r="N357" s="330">
        <f t="shared" si="214"/>
        <v>-0.12333278732351971</v>
      </c>
      <c r="O357" s="330">
        <f t="shared" si="215"/>
        <v>3.6709681979634663</v>
      </c>
      <c r="P357" s="334">
        <f t="shared" si="236"/>
        <v>177.07570920831978</v>
      </c>
      <c r="Q357" s="330">
        <f t="shared" si="216"/>
        <v>41205.315997087353</v>
      </c>
      <c r="R357" s="279">
        <f>IF(H357&gt;0, rate1(1,$L$52,$L$51,$L$54,L357,$L$53,$L$50,P357),"")</f>
        <v>2509.3481493005347</v>
      </c>
      <c r="S357" s="325">
        <f t="shared" si="217"/>
        <v>4.4731319253090334</v>
      </c>
      <c r="T357" s="325">
        <f t="shared" si="218"/>
        <v>3.5510539183606096E-2</v>
      </c>
      <c r="U357" s="330">
        <f t="shared" si="219"/>
        <v>9.095573549404353</v>
      </c>
      <c r="V357" s="338">
        <f t="shared" si="220"/>
        <v>9.095573549404353</v>
      </c>
      <c r="W357" s="330">
        <f t="shared" si="221"/>
        <v>4.9776131189744888E-3</v>
      </c>
      <c r="X357" s="330">
        <f t="shared" si="222"/>
        <v>41344.362686900378</v>
      </c>
      <c r="Y357" s="330">
        <f t="shared" si="237"/>
        <v>177.46571905652277</v>
      </c>
      <c r="Z357" s="110">
        <f>IF(H357&gt;0, rate1(1,$L$52,$L$51,$L$54,U357,$L$53,$L$50,Y357),"")</f>
        <v>2509.6279748900397</v>
      </c>
      <c r="AA357" s="338">
        <f t="shared" si="223"/>
        <v>4.4877259975848798</v>
      </c>
      <c r="AB357" s="338">
        <f t="shared" si="224"/>
        <v>-1.42718009454335E-3</v>
      </c>
      <c r="AC357" s="330">
        <f t="shared" si="225"/>
        <v>3.5510539183606096E-2</v>
      </c>
      <c r="AD357" s="330">
        <f t="shared" si="226"/>
        <v>-0.56321307588686975</v>
      </c>
      <c r="AE357" s="330">
        <f t="shared" si="227"/>
        <v>-0.43874916192850927</v>
      </c>
      <c r="AF357" s="330">
        <f t="shared" si="228"/>
        <v>2189.264039003283</v>
      </c>
      <c r="AG357" s="330">
        <f t="shared" si="229"/>
        <v>2160.1973958659896</v>
      </c>
      <c r="AH357" s="330">
        <f t="shared" si="230"/>
        <v>9.0763380097274808</v>
      </c>
      <c r="AI357" s="330">
        <f t="shared" si="231"/>
        <v>14.151300286293251</v>
      </c>
      <c r="AJ357" s="330">
        <f t="shared" si="232"/>
        <v>11.326425871231217</v>
      </c>
      <c r="AK357" s="339">
        <f t="shared" si="233"/>
        <v>1965.6621282023186</v>
      </c>
      <c r="AL357" s="44">
        <f t="shared" si="234"/>
        <v>35.013683397249487</v>
      </c>
    </row>
    <row r="358" spans="2:38" ht="15" x14ac:dyDescent="0.15">
      <c r="B358" s="330">
        <f t="shared" si="203"/>
        <v>2189.264039003283</v>
      </c>
      <c r="C358" s="330">
        <f t="shared" si="204"/>
        <v>2160.1973958659896</v>
      </c>
      <c r="D358" s="330">
        <f t="shared" si="205"/>
        <v>9.0763380097274808</v>
      </c>
      <c r="E358" s="330">
        <f t="shared" si="235"/>
        <v>198.68094404807593</v>
      </c>
      <c r="F358" s="330">
        <f t="shared" si="206"/>
        <v>198.68094404807593</v>
      </c>
      <c r="G358" s="330">
        <f t="shared" si="207"/>
        <v>41666.53281859593</v>
      </c>
      <c r="H358" s="315">
        <f t="shared" si="208"/>
        <v>0.02</v>
      </c>
      <c r="I358" s="330">
        <f t="shared" si="209"/>
        <v>23.253314509834674</v>
      </c>
      <c r="J358" s="330">
        <f t="shared" si="210"/>
        <v>859</v>
      </c>
      <c r="K358" s="337">
        <f t="shared" si="211"/>
        <v>-1</v>
      </c>
      <c r="L358" s="325">
        <f t="shared" si="212"/>
        <v>9.0563380097274813</v>
      </c>
      <c r="M358" s="325">
        <f t="shared" si="213"/>
        <v>9.0663380097274811</v>
      </c>
      <c r="N358" s="330">
        <f t="shared" si="214"/>
        <v>-0.12308231541636871</v>
      </c>
      <c r="O358" s="330">
        <f t="shared" si="215"/>
        <v>3.5720601804064049</v>
      </c>
      <c r="P358" s="334">
        <f t="shared" si="236"/>
        <v>176.57550029369676</v>
      </c>
      <c r="Q358" s="330">
        <f t="shared" si="216"/>
        <v>40938.711591835265</v>
      </c>
      <c r="R358" s="279">
        <f>IF(H358&gt;0, rate1(1,$L$52,$L$51,$L$54,L358,$L$53,$L$50,P358),"")</f>
        <v>2508.9873724711138</v>
      </c>
      <c r="S358" s="325">
        <f t="shared" si="217"/>
        <v>4.5679035777152963</v>
      </c>
      <c r="T358" s="325">
        <f t="shared" si="218"/>
        <v>3.44970968904895E-2</v>
      </c>
      <c r="U358" s="330">
        <f t="shared" si="219"/>
        <v>9.0763380097274808</v>
      </c>
      <c r="V358" s="338">
        <f t="shared" si="220"/>
        <v>9.0763380097274808</v>
      </c>
      <c r="W358" s="330">
        <f t="shared" si="221"/>
        <v>4.9565818272085949E-3</v>
      </c>
      <c r="X358" s="330">
        <f t="shared" si="222"/>
        <v>41077.170462170339</v>
      </c>
      <c r="Y358" s="330">
        <f t="shared" si="237"/>
        <v>176.96523400940217</v>
      </c>
      <c r="Z358" s="110">
        <f>IF(H358&gt;0, rate1(1,$L$52,$L$51,$L$54,U358,$L$53,$L$50,Y358),"")</f>
        <v>2509.2686516315862</v>
      </c>
      <c r="AA358" s="338">
        <f t="shared" si="223"/>
        <v>4.5828389145801021</v>
      </c>
      <c r="AB358" s="338">
        <f t="shared" si="224"/>
        <v>-1.3834230188351886E-3</v>
      </c>
      <c r="AC358" s="330">
        <f t="shared" si="225"/>
        <v>3.44970968904895E-2</v>
      </c>
      <c r="AD358" s="330">
        <f t="shared" si="226"/>
        <v>-0.57975893054101602</v>
      </c>
      <c r="AE358" s="330">
        <f t="shared" si="227"/>
        <v>-0.47268714048948157</v>
      </c>
      <c r="AF358" s="330">
        <f t="shared" si="228"/>
        <v>2189.1064595909761</v>
      </c>
      <c r="AG358" s="330">
        <f t="shared" si="229"/>
        <v>2160.1628987690992</v>
      </c>
      <c r="AH358" s="330">
        <f t="shared" si="230"/>
        <v>9.0571008066533754</v>
      </c>
      <c r="AI358" s="330">
        <f t="shared" si="231"/>
        <v>13.749410327447421</v>
      </c>
      <c r="AJ358" s="330">
        <f t="shared" si="232"/>
        <v>11.330245151877731</v>
      </c>
      <c r="AK358" s="339">
        <f t="shared" si="233"/>
        <v>1966.2555289486313</v>
      </c>
      <c r="AL358" s="44">
        <f t="shared" si="234"/>
        <v>35.025839364195413</v>
      </c>
    </row>
    <row r="359" spans="2:38" ht="15" x14ac:dyDescent="0.15">
      <c r="B359" s="330">
        <f t="shared" si="203"/>
        <v>2189.1064595909761</v>
      </c>
      <c r="C359" s="330">
        <f t="shared" si="204"/>
        <v>2160.1628987690992</v>
      </c>
      <c r="D359" s="330">
        <f t="shared" si="205"/>
        <v>9.0571008066533754</v>
      </c>
      <c r="E359" s="330">
        <f t="shared" si="235"/>
        <v>198.68094404807593</v>
      </c>
      <c r="F359" s="330">
        <f t="shared" si="206"/>
        <v>198.68094404807593</v>
      </c>
      <c r="G359" s="330">
        <f t="shared" si="207"/>
        <v>41401.575415685373</v>
      </c>
      <c r="H359" s="315">
        <f t="shared" si="208"/>
        <v>0.02</v>
      </c>
      <c r="I359" s="330">
        <f t="shared" si="209"/>
        <v>23.1548486575015</v>
      </c>
      <c r="J359" s="330">
        <f t="shared" si="210"/>
        <v>859</v>
      </c>
      <c r="K359" s="337">
        <f t="shared" si="211"/>
        <v>-1</v>
      </c>
      <c r="L359" s="325">
        <f t="shared" si="212"/>
        <v>9.0371008066533758</v>
      </c>
      <c r="M359" s="325">
        <f t="shared" si="213"/>
        <v>9.0471008066533756</v>
      </c>
      <c r="N359" s="330">
        <f t="shared" si="214"/>
        <v>-0.12283177731924155</v>
      </c>
      <c r="O359" s="330">
        <f t="shared" si="215"/>
        <v>3.4739401768531675</v>
      </c>
      <c r="P359" s="334">
        <f t="shared" si="236"/>
        <v>176.07560270242314</v>
      </c>
      <c r="Q359" s="330">
        <f t="shared" si="216"/>
        <v>40673.213160656269</v>
      </c>
      <c r="R359" s="279">
        <f>IF(H359&gt;0, rate1(1,$L$52,$L$51,$L$54,L359,$L$53,$L$50,P359),"")</f>
        <v>2508.6246861371292</v>
      </c>
      <c r="S359" s="325">
        <f t="shared" si="217"/>
        <v>4.6671359933105387</v>
      </c>
      <c r="T359" s="325">
        <f t="shared" si="218"/>
        <v>3.3495288296727196E-2</v>
      </c>
      <c r="U359" s="330">
        <f t="shared" si="219"/>
        <v>9.0571008066533754</v>
      </c>
      <c r="V359" s="338">
        <f t="shared" si="220"/>
        <v>9.0571008066533754</v>
      </c>
      <c r="W359" s="330">
        <f t="shared" si="221"/>
        <v>4.9355932470831476E-3</v>
      </c>
      <c r="X359" s="330">
        <f t="shared" si="222"/>
        <v>40811.085405979073</v>
      </c>
      <c r="Y359" s="330">
        <f t="shared" si="237"/>
        <v>176.46505987103359</v>
      </c>
      <c r="Z359" s="110">
        <f>IF(H359&gt;0, rate1(1,$L$52,$L$51,$L$54,U359,$L$53,$L$50,Y359),"")</f>
        <v>2508.9074298542155</v>
      </c>
      <c r="AA359" s="338">
        <f t="shared" si="223"/>
        <v>4.6824286926589718</v>
      </c>
      <c r="AB359" s="338">
        <f t="shared" si="224"/>
        <v>-1.3403092521309091E-3</v>
      </c>
      <c r="AC359" s="330">
        <f t="shared" si="225"/>
        <v>3.3495288296727196E-2</v>
      </c>
      <c r="AD359" s="330">
        <f t="shared" si="226"/>
        <v>-0.5970989060558165</v>
      </c>
      <c r="AE359" s="330">
        <f t="shared" si="227"/>
        <v>-0.5100563972584562</v>
      </c>
      <c r="AF359" s="330">
        <f t="shared" si="228"/>
        <v>2188.95013252536</v>
      </c>
      <c r="AG359" s="330">
        <f t="shared" si="229"/>
        <v>2160.1294034808025</v>
      </c>
      <c r="AH359" s="330">
        <f t="shared" si="230"/>
        <v>9.0378619399386224</v>
      </c>
      <c r="AI359" s="330">
        <f t="shared" si="231"/>
        <v>13.352052414147471</v>
      </c>
      <c r="AJ359" s="330">
        <f t="shared" si="232"/>
        <v>11.333954055326105</v>
      </c>
      <c r="AK359" s="339">
        <f t="shared" si="233"/>
        <v>1966.8284192052763</v>
      </c>
      <c r="AL359" s="44">
        <f t="shared" si="234"/>
        <v>35.037650107666693</v>
      </c>
    </row>
    <row r="360" spans="2:38" ht="15" x14ac:dyDescent="0.15">
      <c r="B360" s="330">
        <f t="shared" si="203"/>
        <v>2188.95013252536</v>
      </c>
      <c r="C360" s="330">
        <f t="shared" si="204"/>
        <v>2160.1294034808025</v>
      </c>
      <c r="D360" s="330">
        <f t="shared" si="205"/>
        <v>9.0378619399386224</v>
      </c>
      <c r="E360" s="330">
        <f t="shared" si="235"/>
        <v>198.68094404807593</v>
      </c>
      <c r="F360" s="330">
        <f t="shared" si="206"/>
        <v>198.68094404807593</v>
      </c>
      <c r="G360" s="330">
        <f t="shared" si="207"/>
        <v>41137.720873800972</v>
      </c>
      <c r="H360" s="315">
        <f t="shared" si="208"/>
        <v>0.02</v>
      </c>
      <c r="I360" s="330">
        <f t="shared" si="209"/>
        <v>23.056583235646031</v>
      </c>
      <c r="J360" s="330">
        <f t="shared" si="210"/>
        <v>859</v>
      </c>
      <c r="K360" s="337">
        <f t="shared" si="211"/>
        <v>-1</v>
      </c>
      <c r="L360" s="325">
        <f t="shared" si="212"/>
        <v>9.0178619399386228</v>
      </c>
      <c r="M360" s="325">
        <f t="shared" si="213"/>
        <v>9.0278619399386226</v>
      </c>
      <c r="N360" s="330">
        <f t="shared" si="214"/>
        <v>-0.12258117301749394</v>
      </c>
      <c r="O360" s="330">
        <f t="shared" si="215"/>
        <v>3.3766009128407717</v>
      </c>
      <c r="P360" s="334">
        <f t="shared" si="236"/>
        <v>175.57601702248616</v>
      </c>
      <c r="Q360" s="330">
        <f t="shared" si="216"/>
        <v>40408.818597080164</v>
      </c>
      <c r="R360" s="279">
        <f>IF(H360&gt;0, rate1(1,$L$52,$L$51,$L$54,L360,$L$53,$L$50,P360),"")</f>
        <v>2508.2600757416189</v>
      </c>
      <c r="S360" s="325">
        <f t="shared" si="217"/>
        <v>4.7711586119502574</v>
      </c>
      <c r="T360" s="325">
        <f t="shared" si="218"/>
        <v>3.2504910461483079E-2</v>
      </c>
      <c r="U360" s="330">
        <f t="shared" si="219"/>
        <v>9.0378619399386224</v>
      </c>
      <c r="V360" s="338">
        <f t="shared" si="220"/>
        <v>9.0378619399386224</v>
      </c>
      <c r="W360" s="330">
        <f t="shared" si="221"/>
        <v>4.9146473899313037E-3</v>
      </c>
      <c r="X360" s="330">
        <f t="shared" si="222"/>
        <v>40546.105412172088</v>
      </c>
      <c r="Y360" s="330">
        <f t="shared" si="237"/>
        <v>175.96519722791331</v>
      </c>
      <c r="Z360" s="110">
        <f>IF(H360&gt;0, rate1(1,$L$52,$L$51,$L$54,U360,$L$53,$L$50,Y360),"")</f>
        <v>2508.5442951099203</v>
      </c>
      <c r="AA360" s="338">
        <f t="shared" si="223"/>
        <v>4.7868259586239397</v>
      </c>
      <c r="AB360" s="338">
        <f t="shared" si="224"/>
        <v>-1.297827638140833E-3</v>
      </c>
      <c r="AC360" s="330">
        <f t="shared" si="225"/>
        <v>3.2504910461483079E-2</v>
      </c>
      <c r="AD360" s="330">
        <f t="shared" si="226"/>
        <v>-0.61529165027847532</v>
      </c>
      <c r="AE360" s="330">
        <f t="shared" si="227"/>
        <v>-0.55129361926037168</v>
      </c>
      <c r="AF360" s="330">
        <f t="shared" si="228"/>
        <v>2188.7950464418809</v>
      </c>
      <c r="AG360" s="330">
        <f t="shared" si="229"/>
        <v>2160.0968985703412</v>
      </c>
      <c r="AH360" s="330">
        <f t="shared" si="230"/>
        <v>9.0186214093390262</v>
      </c>
      <c r="AI360" s="330">
        <f t="shared" si="231"/>
        <v>12.959146771043002</v>
      </c>
      <c r="AJ360" s="330">
        <f t="shared" si="232"/>
        <v>11.337553818318062</v>
      </c>
      <c r="AK360" s="339">
        <f t="shared" si="233"/>
        <v>1967.3812152102548</v>
      </c>
      <c r="AL360" s="44">
        <f t="shared" si="234"/>
        <v>35.049119520690446</v>
      </c>
    </row>
    <row r="361" spans="2:38" ht="15" x14ac:dyDescent="0.15">
      <c r="B361" s="330">
        <f t="shared" si="203"/>
        <v>2188.7950464418809</v>
      </c>
      <c r="C361" s="330">
        <f t="shared" si="204"/>
        <v>2160.0968985703412</v>
      </c>
      <c r="D361" s="330">
        <f t="shared" si="205"/>
        <v>9.0186214093390262</v>
      </c>
      <c r="E361" s="330">
        <f t="shared" si="235"/>
        <v>198.68094404807593</v>
      </c>
      <c r="F361" s="330">
        <f t="shared" si="206"/>
        <v>198.68094404807593</v>
      </c>
      <c r="G361" s="330">
        <f t="shared" si="207"/>
        <v>40874.967084626194</v>
      </c>
      <c r="H361" s="315">
        <f t="shared" si="208"/>
        <v>0.02</v>
      </c>
      <c r="I361" s="330">
        <f t="shared" si="209"/>
        <v>22.958518297231787</v>
      </c>
      <c r="J361" s="330">
        <f t="shared" si="210"/>
        <v>859</v>
      </c>
      <c r="K361" s="337">
        <f t="shared" si="211"/>
        <v>-1</v>
      </c>
      <c r="L361" s="325">
        <f t="shared" si="212"/>
        <v>8.9986214093390267</v>
      </c>
      <c r="M361" s="325">
        <f t="shared" si="213"/>
        <v>9.0086214093390264</v>
      </c>
      <c r="N361" s="330">
        <f t="shared" si="214"/>
        <v>-0.12233050249626842</v>
      </c>
      <c r="O361" s="330">
        <f t="shared" si="215"/>
        <v>3.2800352429380553</v>
      </c>
      <c r="P361" s="334">
        <f t="shared" si="236"/>
        <v>175.07674384392337</v>
      </c>
      <c r="Q361" s="330">
        <f t="shared" si="216"/>
        <v>40145.525793465298</v>
      </c>
      <c r="R361" s="279">
        <f>IF(H361&gt;0, rate1(1,$L$52,$L$51,$L$54,L361,$L$53,$L$50,P361),"")</f>
        <v>2507.8935265824261</v>
      </c>
      <c r="S361" s="325">
        <f t="shared" si="217"/>
        <v>4.8803340062147802</v>
      </c>
      <c r="T361" s="325">
        <f t="shared" si="218"/>
        <v>3.1525766158362327E-2</v>
      </c>
      <c r="U361" s="330">
        <f t="shared" si="219"/>
        <v>9.0186214093390262</v>
      </c>
      <c r="V361" s="338">
        <f t="shared" si="220"/>
        <v>9.0186214093390262</v>
      </c>
      <c r="W361" s="330">
        <f t="shared" si="221"/>
        <v>4.8937442670364817E-3</v>
      </c>
      <c r="X361" s="330">
        <f t="shared" si="222"/>
        <v>40282.228373423379</v>
      </c>
      <c r="Y361" s="330">
        <f t="shared" si="237"/>
        <v>175.46564666857938</v>
      </c>
      <c r="Z361" s="110">
        <f>IF(H361&gt;0, rate1(1,$L$52,$L$51,$L$54,U361,$L$53,$L$50,Y361),"")</f>
        <v>2508.1792328068323</v>
      </c>
      <c r="AA361" s="338">
        <f t="shared" si="223"/>
        <v>4.896394591398832</v>
      </c>
      <c r="AB361" s="338">
        <f t="shared" si="224"/>
        <v>-1.2559673185665711E-3</v>
      </c>
      <c r="AC361" s="330">
        <f t="shared" si="225"/>
        <v>3.1525766158362327E-2</v>
      </c>
      <c r="AD361" s="330">
        <f t="shared" si="226"/>
        <v>-0.63440171127117639</v>
      </c>
      <c r="AE361" s="330">
        <f t="shared" si="227"/>
        <v>-0.59690329702929235</v>
      </c>
      <c r="AF361" s="330">
        <f t="shared" si="228"/>
        <v>2188.6411901732263</v>
      </c>
      <c r="AG361" s="330">
        <f t="shared" si="229"/>
        <v>2160.065372804183</v>
      </c>
      <c r="AH361" s="330">
        <f t="shared" si="230"/>
        <v>8.9993792146098119</v>
      </c>
      <c r="AI361" s="330">
        <f t="shared" si="231"/>
        <v>12.570615867143026</v>
      </c>
      <c r="AJ361" s="330">
        <f t="shared" si="232"/>
        <v>11.341045656058935</v>
      </c>
      <c r="AK361" s="339">
        <f t="shared" si="233"/>
        <v>1967.9143249728845</v>
      </c>
      <c r="AL361" s="44">
        <f t="shared" si="234"/>
        <v>35.060251427766772</v>
      </c>
    </row>
    <row r="362" spans="2:38" ht="15" x14ac:dyDescent="0.15">
      <c r="B362" s="330">
        <f t="shared" si="203"/>
        <v>2188.6411901732263</v>
      </c>
      <c r="C362" s="330">
        <f t="shared" si="204"/>
        <v>2160.065372804183</v>
      </c>
      <c r="D362" s="330">
        <f t="shared" si="205"/>
        <v>8.9993792146098119</v>
      </c>
      <c r="E362" s="330">
        <f t="shared" si="235"/>
        <v>198.68094404807593</v>
      </c>
      <c r="F362" s="330">
        <f t="shared" si="206"/>
        <v>198.68094404807593</v>
      </c>
      <c r="G362" s="330">
        <f t="shared" si="207"/>
        <v>40613.311938674553</v>
      </c>
      <c r="H362" s="315">
        <f t="shared" si="208"/>
        <v>0.02</v>
      </c>
      <c r="I362" s="330">
        <f t="shared" si="209"/>
        <v>22.860653895234648</v>
      </c>
      <c r="J362" s="330">
        <f t="shared" si="210"/>
        <v>859</v>
      </c>
      <c r="K362" s="337">
        <f t="shared" si="211"/>
        <v>-1</v>
      </c>
      <c r="L362" s="325">
        <f t="shared" si="212"/>
        <v>8.9793792146098124</v>
      </c>
      <c r="M362" s="325">
        <f t="shared" si="213"/>
        <v>8.9893792146098122</v>
      </c>
      <c r="N362" s="330">
        <f t="shared" si="214"/>
        <v>-0.12207976574091361</v>
      </c>
      <c r="O362" s="330">
        <f t="shared" si="215"/>
        <v>3.1842361470826717</v>
      </c>
      <c r="P362" s="334">
        <f t="shared" si="236"/>
        <v>174.57778375884007</v>
      </c>
      <c r="Q362" s="330">
        <f t="shared" si="216"/>
        <v>39883.332641000758</v>
      </c>
      <c r="R362" s="279">
        <f>IF(H362&gt;0, rate1(1,$L$52,$L$51,$L$54,L362,$L$53,$L$50,P362),"")</f>
        <v>2507.525023810404</v>
      </c>
      <c r="S362" s="325">
        <f t="shared" si="217"/>
        <v>4.995062157207748</v>
      </c>
      <c r="T362" s="325">
        <f t="shared" si="218"/>
        <v>3.0557663670053713E-2</v>
      </c>
      <c r="U362" s="330">
        <f t="shared" si="219"/>
        <v>8.9993792146098119</v>
      </c>
      <c r="V362" s="338">
        <f t="shared" si="220"/>
        <v>8.9993792146098119</v>
      </c>
      <c r="W362" s="330">
        <f t="shared" si="221"/>
        <v>4.8728838896181514E-3</v>
      </c>
      <c r="X362" s="330">
        <f t="shared" si="222"/>
        <v>40019.452181237837</v>
      </c>
      <c r="Y362" s="330">
        <f t="shared" si="237"/>
        <v>174.96640878362865</v>
      </c>
      <c r="Z362" s="110">
        <f>IF(H362&gt;0, rate1(1,$L$52,$L$51,$L$54,U362,$L$53,$L$50,Y362),"")</f>
        <v>2507.812228207456</v>
      </c>
      <c r="AA362" s="338">
        <f t="shared" si="223"/>
        <v>5.0115360132348528</v>
      </c>
      <c r="AB362" s="338">
        <f t="shared" si="224"/>
        <v>-1.2147177224737711E-3</v>
      </c>
      <c r="AC362" s="330">
        <f t="shared" si="225"/>
        <v>3.0557663670053713E-2</v>
      </c>
      <c r="AD362" s="330">
        <f t="shared" si="226"/>
        <v>-0.65450029871229498</v>
      </c>
      <c r="AE362" s="330">
        <f t="shared" si="227"/>
        <v>-0.64747026691876863</v>
      </c>
      <c r="AF362" s="330">
        <f t="shared" si="228"/>
        <v>2188.4885527438155</v>
      </c>
      <c r="AG362" s="330">
        <f t="shared" si="229"/>
        <v>2160.0348151405128</v>
      </c>
      <c r="AH362" s="330">
        <f t="shared" si="230"/>
        <v>8.9801353555054817</v>
      </c>
      <c r="AI362" s="330">
        <f t="shared" si="231"/>
        <v>12.186384335107716</v>
      </c>
      <c r="AJ362" s="330">
        <f t="shared" si="232"/>
        <v>11.344430762818687</v>
      </c>
      <c r="AK362" s="339">
        <f t="shared" si="233"/>
        <v>1968.4281484826874</v>
      </c>
      <c r="AL362" s="44">
        <f t="shared" si="234"/>
        <v>35.071049586796647</v>
      </c>
    </row>
    <row r="363" spans="2:38" ht="15" x14ac:dyDescent="0.15">
      <c r="B363" s="330">
        <f t="shared" si="203"/>
        <v>2188.4885527438155</v>
      </c>
      <c r="C363" s="330">
        <f t="shared" si="204"/>
        <v>2160.0348151405128</v>
      </c>
      <c r="D363" s="330">
        <f t="shared" si="205"/>
        <v>8.9801353555054817</v>
      </c>
      <c r="E363" s="330">
        <f t="shared" si="235"/>
        <v>198.68094404807593</v>
      </c>
      <c r="F363" s="330">
        <f t="shared" si="206"/>
        <v>198.68094404807593</v>
      </c>
      <c r="G363" s="330">
        <f t="shared" si="207"/>
        <v>40352.753325288126</v>
      </c>
      <c r="H363" s="315">
        <f t="shared" si="208"/>
        <v>0.02</v>
      </c>
      <c r="I363" s="330">
        <f t="shared" si="209"/>
        <v>22.762990082642137</v>
      </c>
      <c r="J363" s="330">
        <f t="shared" si="210"/>
        <v>859</v>
      </c>
      <c r="K363" s="337">
        <f t="shared" si="211"/>
        <v>-1</v>
      </c>
      <c r="L363" s="325">
        <f t="shared" si="212"/>
        <v>8.9601353555054821</v>
      </c>
      <c r="M363" s="325">
        <f t="shared" si="213"/>
        <v>8.9701353555054819</v>
      </c>
      <c r="N363" s="330">
        <f t="shared" si="214"/>
        <v>-0.12182896273667154</v>
      </c>
      <c r="O363" s="330">
        <f t="shared" si="215"/>
        <v>3.0891967270512541</v>
      </c>
      <c r="P363" s="334">
        <f t="shared" si="236"/>
        <v>174.07913736141742</v>
      </c>
      <c r="Q363" s="330">
        <f t="shared" si="216"/>
        <v>39622.237029704185</v>
      </c>
      <c r="R363" s="279">
        <f>IF(H363&gt;0, rate1(1,$L$52,$L$51,$L$54,L363,$L$53,$L$50,P363),"")</f>
        <v>2507.1545524275998</v>
      </c>
      <c r="S363" s="325">
        <f t="shared" si="217"/>
        <v>5.11578540993992</v>
      </c>
      <c r="T363" s="325">
        <f t="shared" si="218"/>
        <v>2.9600416591799409E-2</v>
      </c>
      <c r="U363" s="330">
        <f t="shared" si="219"/>
        <v>8.9801353555054817</v>
      </c>
      <c r="V363" s="338">
        <f t="shared" si="220"/>
        <v>8.9801353555054817</v>
      </c>
      <c r="W363" s="330">
        <f t="shared" si="221"/>
        <v>4.8520662690236804E-3</v>
      </c>
      <c r="X363" s="330">
        <f t="shared" si="222"/>
        <v>39757.774725948992</v>
      </c>
      <c r="Y363" s="330">
        <f t="shared" si="237"/>
        <v>174.46748416572532</v>
      </c>
      <c r="Z363" s="110">
        <f>IF(H363&gt;0, rate1(1,$L$52,$L$51,$L$54,U363,$L$53,$L$50,Y363),"")</f>
        <v>2507.4432664268661</v>
      </c>
      <c r="AA363" s="338">
        <f t="shared" si="223"/>
        <v>5.1326941629507923</v>
      </c>
      <c r="AB363" s="338">
        <f t="shared" si="224"/>
        <v>-1.1740685561786764E-3</v>
      </c>
      <c r="AC363" s="330">
        <f t="shared" si="225"/>
        <v>2.9600416591799409E-2</v>
      </c>
      <c r="AD363" s="330">
        <f t="shared" si="226"/>
        <v>-0.67566616631810728</v>
      </c>
      <c r="AE363" s="330">
        <f t="shared" si="227"/>
        <v>-0.70367496814002539</v>
      </c>
      <c r="AF363" s="330">
        <f t="shared" si="228"/>
        <v>2188.3371233644871</v>
      </c>
      <c r="AG363" s="330">
        <f t="shared" si="229"/>
        <v>2160.0052147239212</v>
      </c>
      <c r="AH363" s="330">
        <f t="shared" si="230"/>
        <v>8.9608898317796584</v>
      </c>
      <c r="AI363" s="330">
        <f t="shared" si="231"/>
        <v>11.806378894008846</v>
      </c>
      <c r="AJ363" s="330">
        <f t="shared" si="232"/>
        <v>11.347710312511468</v>
      </c>
      <c r="AK363" s="339">
        <f t="shared" si="233"/>
        <v>1968.9230779110937</v>
      </c>
      <c r="AL363" s="44">
        <f t="shared" si="234"/>
        <v>35.081517690940508</v>
      </c>
    </row>
    <row r="364" spans="2:38" ht="15" x14ac:dyDescent="0.15">
      <c r="B364" s="330">
        <f t="shared" si="203"/>
        <v>2188.3371233644871</v>
      </c>
      <c r="C364" s="330">
        <f t="shared" si="204"/>
        <v>2160.0052147239212</v>
      </c>
      <c r="D364" s="330">
        <f t="shared" si="205"/>
        <v>8.9608898317796584</v>
      </c>
      <c r="E364" s="330">
        <f t="shared" si="235"/>
        <v>198.68094404807593</v>
      </c>
      <c r="F364" s="330">
        <f t="shared" si="206"/>
        <v>198.68094404807593</v>
      </c>
      <c r="G364" s="330">
        <f t="shared" si="207"/>
        <v>40093.28913263476</v>
      </c>
      <c r="H364" s="315">
        <f t="shared" si="208"/>
        <v>0.02</v>
      </c>
      <c r="I364" s="330">
        <f t="shared" si="209"/>
        <v>22.665526912452698</v>
      </c>
      <c r="J364" s="330">
        <f t="shared" si="210"/>
        <v>859</v>
      </c>
      <c r="K364" s="337">
        <f t="shared" si="211"/>
        <v>-1</v>
      </c>
      <c r="L364" s="325">
        <f t="shared" si="212"/>
        <v>8.9408898317796588</v>
      </c>
      <c r="M364" s="325">
        <f t="shared" si="213"/>
        <v>8.9508898317796586</v>
      </c>
      <c r="N364" s="330">
        <f t="shared" si="214"/>
        <v>-0.12157809346867055</v>
      </c>
      <c r="O364" s="330">
        <f t="shared" si="215"/>
        <v>2.9949102030562447</v>
      </c>
      <c r="P364" s="334">
        <f t="shared" si="236"/>
        <v>173.58080524792047</v>
      </c>
      <c r="Q364" s="330">
        <f t="shared" si="216"/>
        <v>39362.236848419336</v>
      </c>
      <c r="R364" s="279">
        <f>IF(H364&gt;0, rate1(1,$L$52,$L$51,$L$54,L364,$L$53,$L$50,P364),"")</f>
        <v>2506.7820972854033</v>
      </c>
      <c r="S364" s="325">
        <f t="shared" si="217"/>
        <v>5.2429942377474026</v>
      </c>
      <c r="T364" s="325">
        <f t="shared" si="218"/>
        <v>2.8653843643496466E-2</v>
      </c>
      <c r="U364" s="330">
        <f t="shared" si="219"/>
        <v>8.9608898317796584</v>
      </c>
      <c r="V364" s="338">
        <f t="shared" si="220"/>
        <v>8.9608898317796584</v>
      </c>
      <c r="W364" s="330">
        <f t="shared" si="221"/>
        <v>4.8312914165862253E-3</v>
      </c>
      <c r="X364" s="330">
        <f t="shared" si="222"/>
        <v>39497.19389671649</v>
      </c>
      <c r="Y364" s="330">
        <f t="shared" si="237"/>
        <v>173.96887340960845</v>
      </c>
      <c r="Z364" s="110">
        <f>IF(H364&gt;0, rate1(1,$L$52,$L$51,$L$54,U364,$L$53,$L$50,Y364),"")</f>
        <v>2507.0723324308797</v>
      </c>
      <c r="AA364" s="338">
        <f t="shared" si="223"/>
        <v>5.2603612811229512</v>
      </c>
      <c r="AB364" s="338">
        <f t="shared" si="224"/>
        <v>-1.1340097934869945E-3</v>
      </c>
      <c r="AC364" s="330">
        <f t="shared" si="225"/>
        <v>2.8653843643496466E-2</v>
      </c>
      <c r="AD364" s="330">
        <f t="shared" si="226"/>
        <v>-0.69798663833148189</v>
      </c>
      <c r="AE364" s="330">
        <f t="shared" si="227"/>
        <v>-0.76631209196441863</v>
      </c>
      <c r="AF364" s="330">
        <f t="shared" si="228"/>
        <v>2188.186891427375</v>
      </c>
      <c r="AG364" s="330">
        <f t="shared" si="229"/>
        <v>2159.9765608802777</v>
      </c>
      <c r="AH364" s="330">
        <f t="shared" si="230"/>
        <v>8.9416426431855065</v>
      </c>
      <c r="AI364" s="330">
        <f t="shared" si="231"/>
        <v>11.430528275483434</v>
      </c>
      <c r="AJ364" s="330">
        <f t="shared" si="232"/>
        <v>11.350885459254659</v>
      </c>
      <c r="AK364" s="339">
        <f t="shared" si="233"/>
        <v>1969.3994978062685</v>
      </c>
      <c r="AL364" s="44">
        <f t="shared" si="234"/>
        <v>35.091659370410461</v>
      </c>
    </row>
    <row r="365" spans="2:38" ht="15" x14ac:dyDescent="0.15">
      <c r="B365" s="330">
        <f t="shared" si="203"/>
        <v>2188.186891427375</v>
      </c>
      <c r="C365" s="330">
        <f t="shared" si="204"/>
        <v>2159.9765608802777</v>
      </c>
      <c r="D365" s="330">
        <f t="shared" si="205"/>
        <v>8.9416426431855065</v>
      </c>
      <c r="E365" s="330">
        <f t="shared" si="235"/>
        <v>198.68094404807593</v>
      </c>
      <c r="F365" s="330">
        <f t="shared" si="206"/>
        <v>198.68094404807593</v>
      </c>
      <c r="G365" s="330">
        <f t="shared" si="207"/>
        <v>39834.917247713165</v>
      </c>
      <c r="H365" s="315">
        <f t="shared" si="208"/>
        <v>0.02</v>
      </c>
      <c r="I365" s="330">
        <f t="shared" si="209"/>
        <v>22.568264437677865</v>
      </c>
      <c r="J365" s="330">
        <f t="shared" si="210"/>
        <v>859</v>
      </c>
      <c r="K365" s="337">
        <f t="shared" si="211"/>
        <v>-1</v>
      </c>
      <c r="L365" s="325">
        <f t="shared" si="212"/>
        <v>8.9216426431855069</v>
      </c>
      <c r="M365" s="325">
        <f t="shared" si="213"/>
        <v>8.9316426431855067</v>
      </c>
      <c r="N365" s="330">
        <f t="shared" si="214"/>
        <v>-0.12132715792225923</v>
      </c>
      <c r="O365" s="330">
        <f t="shared" si="215"/>
        <v>2.9013699104640978</v>
      </c>
      <c r="P365" s="334">
        <f t="shared" si="236"/>
        <v>173.08278801672117</v>
      </c>
      <c r="Q365" s="330">
        <f t="shared" si="216"/>
        <v>39103.329984821241</v>
      </c>
      <c r="R365" s="279">
        <f>IF(H365&gt;0, rate1(1,$L$52,$L$51,$L$54,L365,$L$53,$L$50,P365),"")</f>
        <v>2506.4076430826813</v>
      </c>
      <c r="S365" s="325">
        <f t="shared" si="217"/>
        <v>5.377233974160446</v>
      </c>
      <c r="T365" s="325">
        <f t="shared" si="218"/>
        <v>2.7717768489981118E-2</v>
      </c>
      <c r="U365" s="330">
        <f t="shared" si="219"/>
        <v>8.9416426431855065</v>
      </c>
      <c r="V365" s="338">
        <f t="shared" si="220"/>
        <v>8.9416426431855065</v>
      </c>
      <c r="W365" s="330">
        <f t="shared" si="221"/>
        <v>4.810559343511045E-3</v>
      </c>
      <c r="X365" s="330">
        <f t="shared" si="222"/>
        <v>39237.707581531395</v>
      </c>
      <c r="Y365" s="330">
        <f t="shared" si="237"/>
        <v>173.47057711211508</v>
      </c>
      <c r="Z365" s="110">
        <f>IF(H365&gt;0, rate1(1,$L$52,$L$51,$L$54,U365,$L$53,$L$50,Y365),"")</f>
        <v>2506.6994110342125</v>
      </c>
      <c r="AA365" s="338">
        <f t="shared" si="223"/>
        <v>5.3950846662118099</v>
      </c>
      <c r="AB365" s="338">
        <f t="shared" si="224"/>
        <v>-1.094531666362036E-3</v>
      </c>
      <c r="AC365" s="330">
        <f t="shared" si="225"/>
        <v>2.7717768489981118E-2</v>
      </c>
      <c r="AD365" s="330">
        <f t="shared" si="226"/>
        <v>-0.72155880828679309</v>
      </c>
      <c r="AE365" s="330">
        <f t="shared" si="227"/>
        <v>-0.83631349408623057</v>
      </c>
      <c r="AF365" s="330">
        <f t="shared" si="228"/>
        <v>2188.0378465009626</v>
      </c>
      <c r="AG365" s="330">
        <f t="shared" si="229"/>
        <v>2159.9488431117879</v>
      </c>
      <c r="AH365" s="330">
        <f t="shared" si="230"/>
        <v>8.9223937894752261</v>
      </c>
      <c r="AI365" s="330">
        <f t="shared" si="231"/>
        <v>11.058763153104048</v>
      </c>
      <c r="AJ365" s="330">
        <f t="shared" si="232"/>
        <v>11.3539573379083</v>
      </c>
      <c r="AK365" s="339">
        <f t="shared" si="233"/>
        <v>1969.8577852813562</v>
      </c>
      <c r="AL365" s="44">
        <f t="shared" si="234"/>
        <v>35.101478194199103</v>
      </c>
    </row>
    <row r="366" spans="2:38" ht="15" x14ac:dyDescent="0.15">
      <c r="B366" s="330">
        <f t="shared" si="203"/>
        <v>2188.0378465009626</v>
      </c>
      <c r="C366" s="330">
        <f t="shared" si="204"/>
        <v>2159.9488431117879</v>
      </c>
      <c r="D366" s="330">
        <f t="shared" si="205"/>
        <v>8.9223937894752261</v>
      </c>
      <c r="E366" s="330">
        <f t="shared" si="235"/>
        <v>198.68094404807593</v>
      </c>
      <c r="F366" s="330">
        <f t="shared" si="206"/>
        <v>198.68094404807593</v>
      </c>
      <c r="G366" s="330">
        <f t="shared" si="207"/>
        <v>39577.635556346373</v>
      </c>
      <c r="H366" s="315">
        <f t="shared" si="208"/>
        <v>0.02</v>
      </c>
      <c r="I366" s="330">
        <f t="shared" si="209"/>
        <v>22.471202711339721</v>
      </c>
      <c r="J366" s="330">
        <f t="shared" si="210"/>
        <v>859</v>
      </c>
      <c r="K366" s="337">
        <f t="shared" si="211"/>
        <v>-1</v>
      </c>
      <c r="L366" s="325">
        <f t="shared" si="212"/>
        <v>8.9023937894752265</v>
      </c>
      <c r="M366" s="325">
        <f t="shared" si="213"/>
        <v>8.9123937894752263</v>
      </c>
      <c r="N366" s="330">
        <f t="shared" si="214"/>
        <v>-0.12107615608253752</v>
      </c>
      <c r="O366" s="330">
        <f t="shared" si="215"/>
        <v>2.8085692966303206</v>
      </c>
      <c r="P366" s="334">
        <f t="shared" si="236"/>
        <v>172.585086268298</v>
      </c>
      <c r="Q366" s="330">
        <f t="shared" si="216"/>
        <v>38845.514325409262</v>
      </c>
      <c r="R366" s="279">
        <f>IF(H366&gt;0, rate1(1,$L$52,$L$51,$L$54,L366,$L$53,$L$50,P366),"")</f>
        <v>2506.0311743638704</v>
      </c>
      <c r="S366" s="325">
        <f t="shared" si="217"/>
        <v>5.5191127071044814</v>
      </c>
      <c r="T366" s="325">
        <f t="shared" si="218"/>
        <v>2.6792019568840166E-2</v>
      </c>
      <c r="U366" s="330">
        <f t="shared" si="219"/>
        <v>8.9223937894752261</v>
      </c>
      <c r="V366" s="338">
        <f t="shared" si="220"/>
        <v>8.9223937894752261</v>
      </c>
      <c r="W366" s="330">
        <f t="shared" si="221"/>
        <v>4.7898700612165612E-3</v>
      </c>
      <c r="X366" s="330">
        <f t="shared" si="222"/>
        <v>38979.313667209135</v>
      </c>
      <c r="Y366" s="330">
        <f t="shared" si="237"/>
        <v>172.97259587217982</v>
      </c>
      <c r="Z366" s="110">
        <f>IF(H366&gt;0, rate1(1,$L$52,$L$51,$L$54,U366,$L$53,$L$50,Y366),"")</f>
        <v>2506.324486898588</v>
      </c>
      <c r="AA366" s="338">
        <f t="shared" si="223"/>
        <v>5.537474597209382</v>
      </c>
      <c r="AB366" s="338">
        <f t="shared" si="224"/>
        <v>-1.055624656094473E-3</v>
      </c>
      <c r="AC366" s="330">
        <f t="shared" si="225"/>
        <v>2.6792019568840166E-2</v>
      </c>
      <c r="AD366" s="330">
        <f t="shared" si="226"/>
        <v>-0.74649094476104871</v>
      </c>
      <c r="AE366" s="330">
        <f t="shared" si="227"/>
        <v>-0.91477649655696569</v>
      </c>
      <c r="AF366" s="330">
        <f t="shared" si="228"/>
        <v>2187.8899783253114</v>
      </c>
      <c r="AG366" s="330">
        <f t="shared" si="229"/>
        <v>2159.9220510922191</v>
      </c>
      <c r="AH366" s="330">
        <f t="shared" si="230"/>
        <v>8.9031432704006139</v>
      </c>
      <c r="AI366" s="330">
        <f t="shared" si="231"/>
        <v>10.691016074706669</v>
      </c>
      <c r="AJ366" s="330">
        <f t="shared" si="232"/>
        <v>11.356927064595718</v>
      </c>
      <c r="AK366" s="339">
        <f t="shared" si="233"/>
        <v>1970.2983101964221</v>
      </c>
      <c r="AL366" s="44">
        <f t="shared" si="234"/>
        <v>35.110977671747619</v>
      </c>
    </row>
    <row r="367" spans="2:38" ht="15" x14ac:dyDescent="0.15">
      <c r="B367" s="330">
        <f t="shared" si="203"/>
        <v>2187.8899783253114</v>
      </c>
      <c r="C367" s="330">
        <f t="shared" si="204"/>
        <v>2159.9220510922191</v>
      </c>
      <c r="D367" s="330">
        <f t="shared" si="205"/>
        <v>8.9031432704006139</v>
      </c>
      <c r="E367" s="330">
        <f t="shared" si="235"/>
        <v>198.68094404807593</v>
      </c>
      <c r="F367" s="330">
        <f t="shared" si="206"/>
        <v>198.68094404807593</v>
      </c>
      <c r="G367" s="330">
        <f t="shared" si="207"/>
        <v>39321.441943188292</v>
      </c>
      <c r="H367" s="315">
        <f t="shared" si="208"/>
        <v>0.02</v>
      </c>
      <c r="I367" s="330">
        <f t="shared" si="209"/>
        <v>22.374341786473817</v>
      </c>
      <c r="J367" s="330">
        <f t="shared" si="210"/>
        <v>859</v>
      </c>
      <c r="K367" s="337">
        <f t="shared" si="211"/>
        <v>-1</v>
      </c>
      <c r="L367" s="325">
        <f t="shared" si="212"/>
        <v>8.8831432704006144</v>
      </c>
      <c r="M367" s="325">
        <f t="shared" si="213"/>
        <v>8.8931432704006141</v>
      </c>
      <c r="N367" s="330">
        <f t="shared" si="214"/>
        <v>-0.12082508793474034</v>
      </c>
      <c r="O367" s="330">
        <f t="shared" si="215"/>
        <v>2.716501917844079</v>
      </c>
      <c r="P367" s="334">
        <f t="shared" si="236"/>
        <v>172.08770060526209</v>
      </c>
      <c r="Q367" s="330">
        <f t="shared" si="216"/>
        <v>38588.787755514095</v>
      </c>
      <c r="R367" s="279">
        <f>IF(H367&gt;0, rate1(1,$L$52,$L$51,$L$54,L367,$L$53,$L$50,P367),"")</f>
        <v>2505.6526755170557</v>
      </c>
      <c r="S367" s="325">
        <f t="shared" si="217"/>
        <v>5.6693105765224203</v>
      </c>
      <c r="T367" s="325">
        <f t="shared" si="218"/>
        <v>2.5876429925706011E-2</v>
      </c>
      <c r="U367" s="330">
        <f t="shared" si="219"/>
        <v>8.9031432704006139</v>
      </c>
      <c r="V367" s="338">
        <f t="shared" si="220"/>
        <v>8.9031432704006139</v>
      </c>
      <c r="W367" s="330">
        <f t="shared" si="221"/>
        <v>4.769223580908033E-3</v>
      </c>
      <c r="X367" s="330">
        <f t="shared" si="222"/>
        <v>38722.010039396519</v>
      </c>
      <c r="Y367" s="330">
        <f t="shared" si="237"/>
        <v>172.47493029086087</v>
      </c>
      <c r="Z367" s="110">
        <f>IF(H367&gt;0, rate1(1,$L$52,$L$51,$L$54,U367,$L$53,$L$50,Y367),"")</f>
        <v>2505.9475445308417</v>
      </c>
      <c r="AA367" s="338">
        <f t="shared" si="223"/>
        <v>5.6882136647649446</v>
      </c>
      <c r="AB367" s="338">
        <f t="shared" si="224"/>
        <v>-1.0172794846685278E-3</v>
      </c>
      <c r="AC367" s="330">
        <f t="shared" si="225"/>
        <v>2.5876429925706011E-2</v>
      </c>
      <c r="AD367" s="330">
        <f t="shared" si="226"/>
        <v>-0.77290414703350241</v>
      </c>
      <c r="AE367" s="330">
        <f t="shared" si="227"/>
        <v>-1.0029990450046868</v>
      </c>
      <c r="AF367" s="330">
        <f t="shared" si="228"/>
        <v>2187.7432768074509</v>
      </c>
      <c r="AG367" s="330">
        <f t="shared" si="229"/>
        <v>2159.8961746622936</v>
      </c>
      <c r="AH367" s="330">
        <f t="shared" si="230"/>
        <v>8.8838910857124151</v>
      </c>
      <c r="AI367" s="330">
        <f t="shared" si="231"/>
        <v>10.327221397660896</v>
      </c>
      <c r="AJ367" s="330">
        <f t="shared" si="232"/>
        <v>11.359795737206179</v>
      </c>
      <c r="AK367" s="339">
        <f t="shared" si="233"/>
        <v>1970.7214353343538</v>
      </c>
      <c r="AL367" s="44">
        <f t="shared" si="234"/>
        <v>35.120161254555789</v>
      </c>
    </row>
    <row r="368" spans="2:38" ht="15" x14ac:dyDescent="0.15">
      <c r="B368" s="330">
        <f t="shared" si="203"/>
        <v>2187.7432768074509</v>
      </c>
      <c r="C368" s="330">
        <f t="shared" si="204"/>
        <v>2159.8961746622936</v>
      </c>
      <c r="D368" s="330">
        <f t="shared" si="205"/>
        <v>8.8838910857124151</v>
      </c>
      <c r="E368" s="330">
        <f t="shared" si="235"/>
        <v>198.68094404807593</v>
      </c>
      <c r="F368" s="330">
        <f t="shared" si="206"/>
        <v>198.68094404807593</v>
      </c>
      <c r="G368" s="330">
        <f t="shared" si="207"/>
        <v>39066.334291714942</v>
      </c>
      <c r="H368" s="315">
        <f t="shared" si="208"/>
        <v>0.02</v>
      </c>
      <c r="I368" s="330">
        <f t="shared" si="209"/>
        <v>22.277681716125883</v>
      </c>
      <c r="J368" s="330">
        <f t="shared" si="210"/>
        <v>859</v>
      </c>
      <c r="K368" s="337">
        <f t="shared" si="211"/>
        <v>-1</v>
      </c>
      <c r="L368" s="325">
        <f t="shared" si="212"/>
        <v>8.8638910857124156</v>
      </c>
      <c r="M368" s="325">
        <f t="shared" si="213"/>
        <v>8.8738910857124154</v>
      </c>
      <c r="N368" s="330">
        <f t="shared" si="214"/>
        <v>-0.12057395346403155</v>
      </c>
      <c r="O368" s="330">
        <f t="shared" si="215"/>
        <v>2.6251614363812266</v>
      </c>
      <c r="P368" s="334">
        <f t="shared" si="236"/>
        <v>171.59063163235365</v>
      </c>
      <c r="Q368" s="330">
        <f t="shared" si="216"/>
        <v>38333.148159288758</v>
      </c>
      <c r="R368" s="279">
        <f>IF(H368&gt;0, rate1(1,$L$52,$L$51,$L$54,L368,$L$53,$L$50,P368),"")</f>
        <v>2505.2721307720008</v>
      </c>
      <c r="S368" s="325">
        <f t="shared" si="217"/>
        <v>5.8285907753798725</v>
      </c>
      <c r="T368" s="325">
        <f t="shared" si="218"/>
        <v>2.4970837056396814E-2</v>
      </c>
      <c r="U368" s="330">
        <f t="shared" si="219"/>
        <v>8.8838910857124151</v>
      </c>
      <c r="V368" s="338">
        <f t="shared" si="220"/>
        <v>8.8838910857124151</v>
      </c>
      <c r="W368" s="330">
        <f t="shared" si="221"/>
        <v>4.7486199139470386E-3</v>
      </c>
      <c r="X368" s="330">
        <f t="shared" si="222"/>
        <v>38465.794582562805</v>
      </c>
      <c r="Y368" s="330">
        <f t="shared" si="237"/>
        <v>171.97758097133641</v>
      </c>
      <c r="Z368" s="110">
        <f>IF(H368&gt;0, rate1(1,$L$52,$L$51,$L$54,U368,$L$53,$L$50,Y368),"")</f>
        <v>2505.5685682809726</v>
      </c>
      <c r="AA368" s="338">
        <f t="shared" si="223"/>
        <v>5.8480678118318119</v>
      </c>
      <c r="AB368" s="338">
        <f t="shared" si="224"/>
        <v>-9.7948710666916246E-4</v>
      </c>
      <c r="AC368" s="330">
        <f t="shared" si="225"/>
        <v>2.4970837056396814E-2</v>
      </c>
      <c r="AD368" s="330">
        <f t="shared" si="226"/>
        <v>-0.80093430407758692</v>
      </c>
      <c r="AE368" s="330">
        <f t="shared" si="227"/>
        <v>-1.1025236441498634</v>
      </c>
      <c r="AF368" s="330">
        <f t="shared" si="228"/>
        <v>2187.5977320169304</v>
      </c>
      <c r="AG368" s="330">
        <f t="shared" si="229"/>
        <v>2159.871203825237</v>
      </c>
      <c r="AH368" s="330">
        <f t="shared" si="230"/>
        <v>8.8646372351608846</v>
      </c>
      <c r="AI368" s="330">
        <f t="shared" si="231"/>
        <v>9.9673152268300846</v>
      </c>
      <c r="AJ368" s="330">
        <f t="shared" si="232"/>
        <v>11.362564435880298</v>
      </c>
      <c r="AK368" s="339">
        <f t="shared" si="233"/>
        <v>1971.1275165709765</v>
      </c>
      <c r="AL368" s="44">
        <f t="shared" si="234"/>
        <v>35.129032337736383</v>
      </c>
    </row>
    <row r="369" spans="2:38" ht="15" x14ac:dyDescent="0.15">
      <c r="B369" s="330">
        <f t="shared" si="203"/>
        <v>2187.5977320169304</v>
      </c>
      <c r="C369" s="330">
        <f t="shared" si="204"/>
        <v>2159.871203825237</v>
      </c>
      <c r="D369" s="330">
        <f t="shared" si="205"/>
        <v>8.8646372351608846</v>
      </c>
      <c r="E369" s="330">
        <f t="shared" si="235"/>
        <v>198.68094404807593</v>
      </c>
      <c r="F369" s="330">
        <f t="shared" si="206"/>
        <v>198.68094404807593</v>
      </c>
      <c r="G369" s="330">
        <f t="shared" si="207"/>
        <v>38812.310484231464</v>
      </c>
      <c r="H369" s="315">
        <f t="shared" si="208"/>
        <v>0.02</v>
      </c>
      <c r="I369" s="330">
        <f t="shared" si="209"/>
        <v>22.181222553354747</v>
      </c>
      <c r="J369" s="330">
        <f t="shared" si="210"/>
        <v>859</v>
      </c>
      <c r="K369" s="337">
        <f t="shared" si="211"/>
        <v>-1</v>
      </c>
      <c r="L369" s="325">
        <f t="shared" si="212"/>
        <v>8.8446372351608851</v>
      </c>
      <c r="M369" s="325">
        <f t="shared" si="213"/>
        <v>8.8546372351608849</v>
      </c>
      <c r="N369" s="330">
        <f t="shared" si="214"/>
        <v>-0.12032275265558212</v>
      </c>
      <c r="O369" s="330">
        <f t="shared" si="215"/>
        <v>2.5345416176562132</v>
      </c>
      <c r="P369" s="334">
        <f t="shared" si="236"/>
        <v>171.09387995646858</v>
      </c>
      <c r="Q369" s="330">
        <f t="shared" si="216"/>
        <v>38078.593419715784</v>
      </c>
      <c r="R369" s="279">
        <f>IF(H369&gt;0, rate1(1,$L$52,$L$51,$L$54,L369,$L$53,$L$50,P369),"")</f>
        <v>2504.8895241981736</v>
      </c>
      <c r="S369" s="325">
        <f t="shared" si="217"/>
        <v>5.9978126296249794</v>
      </c>
      <c r="T369" s="325">
        <f t="shared" si="218"/>
        <v>2.407508275567561E-2</v>
      </c>
      <c r="U369" s="330">
        <f t="shared" si="219"/>
        <v>8.8646372351608846</v>
      </c>
      <c r="V369" s="338">
        <f t="shared" si="220"/>
        <v>8.8646372351608846</v>
      </c>
      <c r="W369" s="330">
        <f t="shared" si="221"/>
        <v>4.7280590716098914E-3</v>
      </c>
      <c r="X369" s="330">
        <f t="shared" si="222"/>
        <v>38210.665180006778</v>
      </c>
      <c r="Y369" s="330">
        <f t="shared" si="237"/>
        <v>171.48054851893096</v>
      </c>
      <c r="Z369" s="110">
        <f>IF(H369&gt;0, rate1(1,$L$52,$L$51,$L$54,U369,$L$53,$L$50,Y369),"")</f>
        <v>2505.1875423401884</v>
      </c>
      <c r="AA369" s="338">
        <f t="shared" si="223"/>
        <v>6.0178994607600966</v>
      </c>
      <c r="AB369" s="338">
        <f t="shared" si="224"/>
        <v>-9.4223870138954494E-4</v>
      </c>
      <c r="AC369" s="330">
        <f t="shared" si="225"/>
        <v>2.407508275567561E-2</v>
      </c>
      <c r="AD369" s="330">
        <f t="shared" si="226"/>
        <v>-0.8307344237595643</v>
      </c>
      <c r="AE369" s="330">
        <f t="shared" si="227"/>
        <v>-1.2151926111758726</v>
      </c>
      <c r="AF369" s="330">
        <f t="shared" si="228"/>
        <v>2187.453334181519</v>
      </c>
      <c r="AG369" s="330">
        <f t="shared" si="229"/>
        <v>2159.8471287424813</v>
      </c>
      <c r="AH369" s="330">
        <f t="shared" si="230"/>
        <v>8.8453817184953465</v>
      </c>
      <c r="AI369" s="330">
        <f t="shared" si="231"/>
        <v>9.6112353551329388</v>
      </c>
      <c r="AJ369" s="330">
        <f t="shared" si="232"/>
        <v>11.365234223478947</v>
      </c>
      <c r="AK369" s="339">
        <f t="shared" si="233"/>
        <v>1971.5169030396187</v>
      </c>
      <c r="AL369" s="44">
        <f t="shared" si="234"/>
        <v>35.137594261516227</v>
      </c>
    </row>
    <row r="370" spans="2:38" ht="15" x14ac:dyDescent="0.15">
      <c r="B370" s="330">
        <f t="shared" si="203"/>
        <v>2187.453334181519</v>
      </c>
      <c r="C370" s="330">
        <f t="shared" si="204"/>
        <v>2159.8471287424813</v>
      </c>
      <c r="D370" s="330">
        <f t="shared" si="205"/>
        <v>8.8453817184953465</v>
      </c>
      <c r="E370" s="330">
        <f t="shared" si="235"/>
        <v>198.68094404807593</v>
      </c>
      <c r="F370" s="330">
        <f t="shared" si="206"/>
        <v>198.68094404807593</v>
      </c>
      <c r="G370" s="330">
        <f t="shared" si="207"/>
        <v>38559.368401866261</v>
      </c>
      <c r="H370" s="315">
        <f t="shared" si="208"/>
        <v>0.02</v>
      </c>
      <c r="I370" s="330">
        <f t="shared" si="209"/>
        <v>22.084964351230155</v>
      </c>
      <c r="J370" s="330">
        <f t="shared" si="210"/>
        <v>859</v>
      </c>
      <c r="K370" s="337">
        <f t="shared" si="211"/>
        <v>-1</v>
      </c>
      <c r="L370" s="325">
        <f t="shared" si="212"/>
        <v>8.8253817184953469</v>
      </c>
      <c r="M370" s="325">
        <f t="shared" si="213"/>
        <v>8.8353817184953467</v>
      </c>
      <c r="N370" s="330">
        <f t="shared" si="214"/>
        <v>-0.12007148549453461</v>
      </c>
      <c r="O370" s="330">
        <f t="shared" si="215"/>
        <v>2.4446363274745586</v>
      </c>
      <c r="P370" s="334">
        <f t="shared" si="236"/>
        <v>170.59744618666011</v>
      </c>
      <c r="Q370" s="330">
        <f t="shared" si="216"/>
        <v>37825.121418600989</v>
      </c>
      <c r="R370" s="279">
        <f>IF(H370&gt;0, rate1(1,$L$52,$L$51,$L$54,L370,$L$53,$L$50,P370),"")</f>
        <v>2504.5048397027185</v>
      </c>
      <c r="S370" s="325">
        <f t="shared" si="217"/>
        <v>6.1779472303514043</v>
      </c>
      <c r="T370" s="325">
        <f t="shared" si="218"/>
        <v>2.3189012972305995E-2</v>
      </c>
      <c r="U370" s="330">
        <f t="shared" si="219"/>
        <v>8.8453817184953465</v>
      </c>
      <c r="V370" s="338">
        <f t="shared" si="220"/>
        <v>8.8453817184953465</v>
      </c>
      <c r="W370" s="330">
        <f t="shared" si="221"/>
        <v>4.7075410652368532E-3</v>
      </c>
      <c r="X370" s="330">
        <f t="shared" si="222"/>
        <v>37956.619713850632</v>
      </c>
      <c r="Y370" s="330">
        <f t="shared" si="237"/>
        <v>170.98383354111721</v>
      </c>
      <c r="Z370" s="110">
        <f>IF(H370&gt;0, rate1(1,$L$52,$L$51,$L$54,U370,$L$53,$L$50,Y370),"")</f>
        <v>2504.8044507389031</v>
      </c>
      <c r="AA370" s="338">
        <f t="shared" si="223"/>
        <v>6.1986832017894251</v>
      </c>
      <c r="AB370" s="338">
        <f t="shared" si="224"/>
        <v>-9.0552566534857963E-4</v>
      </c>
      <c r="AC370" s="330">
        <f t="shared" si="225"/>
        <v>2.3189012972305995E-2</v>
      </c>
      <c r="AD370" s="330">
        <f t="shared" si="226"/>
        <v>-0.86247741651986032</v>
      </c>
      <c r="AE370" s="330">
        <f t="shared" si="227"/>
        <v>-1.3432180293043592</v>
      </c>
      <c r="AF370" s="330">
        <f t="shared" si="228"/>
        <v>2187.310073683052</v>
      </c>
      <c r="AG370" s="330">
        <f t="shared" si="229"/>
        <v>2159.8239397295092</v>
      </c>
      <c r="AH370" s="330">
        <f t="shared" si="230"/>
        <v>8.8261245354644799</v>
      </c>
      <c r="AI370" s="330">
        <f t="shared" si="231"/>
        <v>9.2589212065800996</v>
      </c>
      <c r="AJ370" s="330">
        <f t="shared" si="232"/>
        <v>11.36780614603633</v>
      </c>
      <c r="AK370" s="339">
        <f t="shared" si="233"/>
        <v>1971.8899372903591</v>
      </c>
      <c r="AL370" s="44">
        <f t="shared" si="234"/>
        <v>35.145850312686285</v>
      </c>
    </row>
    <row r="371" spans="2:38" ht="15" x14ac:dyDescent="0.15">
      <c r="B371" s="330">
        <f t="shared" si="203"/>
        <v>2187.310073683052</v>
      </c>
      <c r="C371" s="330">
        <f t="shared" si="204"/>
        <v>2159.8239397295092</v>
      </c>
      <c r="D371" s="330">
        <f t="shared" si="205"/>
        <v>8.8261245354644799</v>
      </c>
      <c r="E371" s="330">
        <f t="shared" si="235"/>
        <v>198.68094404807593</v>
      </c>
      <c r="F371" s="330">
        <f t="shared" si="206"/>
        <v>198.68094404807593</v>
      </c>
      <c r="G371" s="330">
        <f t="shared" si="207"/>
        <v>38307.505924573918</v>
      </c>
      <c r="H371" s="315">
        <f t="shared" si="208"/>
        <v>0.02</v>
      </c>
      <c r="I371" s="330">
        <f t="shared" si="209"/>
        <v>21.988907162834224</v>
      </c>
      <c r="J371" s="330">
        <f t="shared" si="210"/>
        <v>859</v>
      </c>
      <c r="K371" s="337">
        <f t="shared" si="211"/>
        <v>-1</v>
      </c>
      <c r="L371" s="325">
        <f t="shared" si="212"/>
        <v>8.8061245354644804</v>
      </c>
      <c r="M371" s="325">
        <f t="shared" si="213"/>
        <v>8.8161245354644802</v>
      </c>
      <c r="N371" s="330">
        <f t="shared" si="214"/>
        <v>-0.11982015196604578</v>
      </c>
      <c r="O371" s="330">
        <f t="shared" si="215"/>
        <v>2.3554395293766195</v>
      </c>
      <c r="P371" s="334">
        <f t="shared" si="236"/>
        <v>170.10133093415877</v>
      </c>
      <c r="Q371" s="330">
        <f t="shared" si="216"/>
        <v>37572.730036576853</v>
      </c>
      <c r="R371" s="279">
        <f>IF(H371&gt;0, rate1(1,$L$52,$L$51,$L$54,L371,$L$53,$L$50,P371),"")</f>
        <v>2504.1180610284168</v>
      </c>
      <c r="S371" s="325">
        <f t="shared" si="217"/>
        <v>6.3700962187100947</v>
      </c>
      <c r="T371" s="325">
        <f t="shared" si="218"/>
        <v>2.2312477670060588E-2</v>
      </c>
      <c r="U371" s="330">
        <f t="shared" si="219"/>
        <v>8.8261245354644799</v>
      </c>
      <c r="V371" s="338">
        <f t="shared" si="220"/>
        <v>8.8261245354644799</v>
      </c>
      <c r="W371" s="330">
        <f t="shared" si="221"/>
        <v>4.6870659061184483E-3</v>
      </c>
      <c r="X371" s="330">
        <f t="shared" si="222"/>
        <v>37703.656065043258</v>
      </c>
      <c r="Y371" s="330">
        <f t="shared" si="237"/>
        <v>170.4874366475357</v>
      </c>
      <c r="Z371" s="110">
        <f>IF(H371&gt;0, rate1(1,$L$52,$L$51,$L$54,U371,$L$53,$L$50,Y371),"")</f>
        <v>2504.4192773447185</v>
      </c>
      <c r="AA371" s="338">
        <f t="shared" si="223"/>
        <v>6.3915246456511747</v>
      </c>
      <c r="AB371" s="338">
        <f t="shared" si="224"/>
        <v>-8.6933960505940645E-4</v>
      </c>
      <c r="AC371" s="330">
        <f t="shared" si="225"/>
        <v>2.2312477670060588E-2</v>
      </c>
      <c r="AD371" s="330">
        <f t="shared" si="226"/>
        <v>-0.89635944047740046</v>
      </c>
      <c r="AE371" s="330">
        <f t="shared" si="227"/>
        <v>-1.4892709438399137</v>
      </c>
      <c r="AF371" s="330">
        <f t="shared" si="228"/>
        <v>2187.1679410534157</v>
      </c>
      <c r="AG371" s="330">
        <f t="shared" si="229"/>
        <v>2159.8016272518394</v>
      </c>
      <c r="AH371" s="330">
        <f t="shared" si="230"/>
        <v>8.8068656858162324</v>
      </c>
      <c r="AI371" s="330">
        <f t="shared" si="231"/>
        <v>8.9103137816501636</v>
      </c>
      <c r="AJ371" s="330">
        <f t="shared" si="232"/>
        <v>11.370281233197899</v>
      </c>
      <c r="AK371" s="339">
        <f t="shared" si="233"/>
        <v>1972.2469554441675</v>
      </c>
      <c r="AL371" s="44">
        <f t="shared" si="234"/>
        <v>35.153803726002735</v>
      </c>
    </row>
    <row r="372" spans="2:38" ht="15" x14ac:dyDescent="0.15">
      <c r="B372" s="330">
        <f t="shared" si="203"/>
        <v>2187.1679410534157</v>
      </c>
      <c r="C372" s="330">
        <f t="shared" si="204"/>
        <v>2159.8016272518394</v>
      </c>
      <c r="D372" s="330">
        <f t="shared" si="205"/>
        <v>8.8068656858162324</v>
      </c>
      <c r="E372" s="330">
        <f t="shared" si="235"/>
        <v>198.68094404807593</v>
      </c>
      <c r="F372" s="330">
        <f t="shared" si="206"/>
        <v>198.68094404807593</v>
      </c>
      <c r="G372" s="330">
        <f t="shared" si="207"/>
        <v>38056.720931134085</v>
      </c>
      <c r="H372" s="315">
        <f t="shared" si="208"/>
        <v>0.02</v>
      </c>
      <c r="I372" s="330">
        <f t="shared" si="209"/>
        <v>21.89305104126106</v>
      </c>
      <c r="J372" s="330">
        <f t="shared" si="210"/>
        <v>859</v>
      </c>
      <c r="K372" s="337">
        <f t="shared" si="211"/>
        <v>-1</v>
      </c>
      <c r="L372" s="325">
        <f t="shared" si="212"/>
        <v>8.7868656858162328</v>
      </c>
      <c r="M372" s="325">
        <f t="shared" si="213"/>
        <v>8.7968656858162326</v>
      </c>
      <c r="N372" s="330">
        <f t="shared" si="214"/>
        <v>-0.11956875205520134</v>
      </c>
      <c r="O372" s="330">
        <f t="shared" si="215"/>
        <v>2.2669452820718021</v>
      </c>
      <c r="P372" s="334">
        <f t="shared" si="236"/>
        <v>169.60553481238301</v>
      </c>
      <c r="Q372" s="330">
        <f t="shared" si="216"/>
        <v>37321.417153101094</v>
      </c>
      <c r="R372" s="279">
        <f>IF(H372&gt;0, rate1(1,$L$52,$L$51,$L$54,L372,$L$53,$L$50,P372),"")</f>
        <v>2503.7291717516046</v>
      </c>
      <c r="S372" s="325">
        <f t="shared" si="217"/>
        <v>6.5755144912003525</v>
      </c>
      <c r="T372" s="325">
        <f t="shared" si="218"/>
        <v>2.1445330694398284E-2</v>
      </c>
      <c r="U372" s="330">
        <f t="shared" si="219"/>
        <v>8.8068656858162324</v>
      </c>
      <c r="V372" s="338">
        <f t="shared" si="220"/>
        <v>8.8068656858162324</v>
      </c>
      <c r="W372" s="330">
        <f t="shared" si="221"/>
        <v>4.6666336055878332E-3</v>
      </c>
      <c r="X372" s="330">
        <f t="shared" si="222"/>
        <v>37451.772113358849</v>
      </c>
      <c r="Y372" s="330">
        <f t="shared" si="237"/>
        <v>169.99135845000555</v>
      </c>
      <c r="Z372" s="110">
        <f>IF(H372&gt;0, rate1(1,$L$52,$L$51,$L$54,U372,$L$53,$L$50,Y372),"")</f>
        <v>2504.0320058603679</v>
      </c>
      <c r="AA372" s="338">
        <f t="shared" si="223"/>
        <v>6.5976832106769434</v>
      </c>
      <c r="AB372" s="338">
        <f t="shared" si="224"/>
        <v>-8.336723301323592E-4</v>
      </c>
      <c r="AC372" s="330">
        <f t="shared" si="225"/>
        <v>2.1445330694398284E-2</v>
      </c>
      <c r="AD372" s="330">
        <f t="shared" si="226"/>
        <v>-0.93260394465375085</v>
      </c>
      <c r="AE372" s="330">
        <f t="shared" si="227"/>
        <v>-1.6565959553764595</v>
      </c>
      <c r="AF372" s="330">
        <f t="shared" si="228"/>
        <v>2187.026926970666</v>
      </c>
      <c r="AG372" s="330">
        <f t="shared" si="229"/>
        <v>2159.780181921145</v>
      </c>
      <c r="AH372" s="330">
        <f t="shared" si="230"/>
        <v>8.7876051692978141</v>
      </c>
      <c r="AI372" s="330">
        <f t="shared" si="231"/>
        <v>8.565355604893627</v>
      </c>
      <c r="AJ372" s="330">
        <f t="shared" si="232"/>
        <v>11.372660498643702</v>
      </c>
      <c r="AK372" s="339">
        <f t="shared" si="233"/>
        <v>1972.5882873421479</v>
      </c>
      <c r="AL372" s="44">
        <f t="shared" si="234"/>
        <v>35.161457685541173</v>
      </c>
    </row>
    <row r="373" spans="2:38" ht="15" x14ac:dyDescent="0.15">
      <c r="B373" s="330">
        <f t="shared" si="203"/>
        <v>2187.026926970666</v>
      </c>
      <c r="C373" s="330">
        <f t="shared" si="204"/>
        <v>2159.780181921145</v>
      </c>
      <c r="D373" s="330">
        <f t="shared" si="205"/>
        <v>8.7876051692978141</v>
      </c>
      <c r="E373" s="330">
        <f t="shared" si="235"/>
        <v>198.68094404807593</v>
      </c>
      <c r="F373" s="330">
        <f t="shared" si="206"/>
        <v>198.68094404807593</v>
      </c>
      <c r="G373" s="330">
        <f t="shared" si="207"/>
        <v>37807.011299150858</v>
      </c>
      <c r="H373" s="315">
        <f t="shared" si="208"/>
        <v>0.02</v>
      </c>
      <c r="I373" s="330">
        <f t="shared" si="209"/>
        <v>21.7973960396168</v>
      </c>
      <c r="J373" s="330">
        <f t="shared" si="210"/>
        <v>859</v>
      </c>
      <c r="K373" s="337">
        <f t="shared" si="211"/>
        <v>-1</v>
      </c>
      <c r="L373" s="325">
        <f t="shared" si="212"/>
        <v>8.7676051692978145</v>
      </c>
      <c r="M373" s="325">
        <f t="shared" si="213"/>
        <v>8.7776051692978143</v>
      </c>
      <c r="N373" s="330">
        <f t="shared" si="214"/>
        <v>-0.11931728574713674</v>
      </c>
      <c r="O373" s="330">
        <f t="shared" si="215"/>
        <v>2.1791477369584644</v>
      </c>
      <c r="P373" s="334">
        <f t="shared" si="236"/>
        <v>169.11005843695233</v>
      </c>
      <c r="Q373" s="330">
        <f t="shared" si="216"/>
        <v>37071.180646456152</v>
      </c>
      <c r="R373" s="279">
        <f>IF(H373&gt;0, rate1(1,$L$52,$L$51,$L$54,L373,$L$53,$L$50,P373),"")</f>
        <v>2503.3381552800665</v>
      </c>
      <c r="S373" s="325">
        <f t="shared" si="217"/>
        <v>6.7956378142876126</v>
      </c>
      <c r="T373" s="325">
        <f t="shared" si="218"/>
        <v>2.0587429644583988E-2</v>
      </c>
      <c r="U373" s="330">
        <f t="shared" si="219"/>
        <v>8.7876051692978141</v>
      </c>
      <c r="V373" s="338">
        <f t="shared" si="220"/>
        <v>8.7876051692978141</v>
      </c>
      <c r="W373" s="330">
        <f t="shared" si="221"/>
        <v>4.6462441749994809E-3</v>
      </c>
      <c r="X373" s="330">
        <f t="shared" si="222"/>
        <v>37200.965737396466</v>
      </c>
      <c r="Y373" s="330">
        <f t="shared" si="237"/>
        <v>169.49559956253717</v>
      </c>
      <c r="Z373" s="110">
        <f>IF(H373&gt;0, rate1(1,$L$52,$L$51,$L$54,U373,$L$53,$L$50,Y373),"")</f>
        <v>2503.6426198216291</v>
      </c>
      <c r="AA373" s="338">
        <f t="shared" si="223"/>
        <v>6.8185998369243093</v>
      </c>
      <c r="AB373" s="338">
        <f t="shared" si="224"/>
        <v>-7.9851584663286773E-4</v>
      </c>
      <c r="AC373" s="330">
        <f t="shared" si="225"/>
        <v>2.0587429644583988E-2</v>
      </c>
      <c r="AD373" s="330">
        <f t="shared" si="226"/>
        <v>-0.97146658642068395</v>
      </c>
      <c r="AE373" s="330">
        <f t="shared" si="227"/>
        <v>-1.8491596294660133</v>
      </c>
      <c r="AF373" s="330">
        <f t="shared" si="228"/>
        <v>2186.8870222552741</v>
      </c>
      <c r="AG373" s="330">
        <f t="shared" si="229"/>
        <v>2159.7595944915006</v>
      </c>
      <c r="AH373" s="330">
        <f t="shared" si="230"/>
        <v>8.7683429856555382</v>
      </c>
      <c r="AI373" s="330">
        <f t="shared" si="231"/>
        <v>8.2239906746760401</v>
      </c>
      <c r="AJ373" s="330">
        <f t="shared" si="232"/>
        <v>11.374944940497778</v>
      </c>
      <c r="AK373" s="339">
        <f t="shared" si="233"/>
        <v>1972.9142566900791</v>
      </c>
      <c r="AL373" s="44">
        <f t="shared" si="234"/>
        <v>35.168815326005777</v>
      </c>
    </row>
    <row r="374" spans="2:38" ht="15" x14ac:dyDescent="0.15">
      <c r="B374" s="330">
        <f t="shared" si="203"/>
        <v>2186.8870222552741</v>
      </c>
      <c r="C374" s="330">
        <f t="shared" si="204"/>
        <v>2159.7595944915006</v>
      </c>
      <c r="D374" s="330">
        <f t="shared" si="205"/>
        <v>8.7683429856555382</v>
      </c>
      <c r="E374" s="330">
        <f t="shared" si="235"/>
        <v>198.68094404807593</v>
      </c>
      <c r="F374" s="330">
        <f t="shared" si="206"/>
        <v>198.68094404807593</v>
      </c>
      <c r="G374" s="330">
        <f t="shared" si="207"/>
        <v>37558.374905050288</v>
      </c>
      <c r="H374" s="315">
        <f t="shared" si="208"/>
        <v>0.02</v>
      </c>
      <c r="I374" s="330">
        <f t="shared" si="209"/>
        <v>21.701942211018832</v>
      </c>
      <c r="J374" s="330">
        <f t="shared" si="210"/>
        <v>859</v>
      </c>
      <c r="K374" s="337">
        <f t="shared" si="211"/>
        <v>-1</v>
      </c>
      <c r="L374" s="325">
        <f t="shared" si="212"/>
        <v>8.7483429856555386</v>
      </c>
      <c r="M374" s="325">
        <f t="shared" si="213"/>
        <v>8.7583429856555384</v>
      </c>
      <c r="N374" s="330">
        <f t="shared" si="214"/>
        <v>-0.1190657530269803</v>
      </c>
      <c r="O374" s="330">
        <f t="shared" si="215"/>
        <v>2.0920411357261113</v>
      </c>
      <c r="P374" s="334">
        <f t="shared" si="236"/>
        <v>168.6149024256957</v>
      </c>
      <c r="Q374" s="330">
        <f t="shared" si="216"/>
        <v>36822.018393746825</v>
      </c>
      <c r="R374" s="279">
        <f>IF(H374&gt;0, rate1(1,$L$52,$L$51,$L$54,L374,$L$53,$L$50,P374),"")</f>
        <v>2502.9449948508891</v>
      </c>
      <c r="S374" s="325">
        <f t="shared" si="217"/>
        <v>7.0321166330564697</v>
      </c>
      <c r="T374" s="325">
        <f t="shared" si="218"/>
        <v>1.9738635750922103E-2</v>
      </c>
      <c r="U374" s="330">
        <f t="shared" si="219"/>
        <v>8.7683429856555382</v>
      </c>
      <c r="V374" s="338">
        <f t="shared" si="220"/>
        <v>8.7683429856555382</v>
      </c>
      <c r="W374" s="330">
        <f t="shared" si="221"/>
        <v>4.6258976255941775E-3</v>
      </c>
      <c r="X374" s="330">
        <f t="shared" si="222"/>
        <v>36951.234814577496</v>
      </c>
      <c r="Y374" s="330">
        <f t="shared" si="237"/>
        <v>169.00016060134112</v>
      </c>
      <c r="Z374" s="110">
        <f>IF(H374&gt;0, rate1(1,$L$52,$L$51,$L$54,U374,$L$53,$L$50,Y374),"")</f>
        <v>2503.2511025952067</v>
      </c>
      <c r="AA374" s="338">
        <f t="shared" si="223"/>
        <v>7.0559309166576796</v>
      </c>
      <c r="AB374" s="338">
        <f t="shared" si="224"/>
        <v>-7.6386235068666376E-4</v>
      </c>
      <c r="AC374" s="330">
        <f t="shared" si="225"/>
        <v>1.9738635750922103E-2</v>
      </c>
      <c r="AD374" s="330">
        <f t="shared" si="226"/>
        <v>-1.0132412519475003</v>
      </c>
      <c r="AE374" s="330">
        <f t="shared" si="227"/>
        <v>-2.0718443575936689</v>
      </c>
      <c r="AF374" s="330">
        <f t="shared" si="228"/>
        <v>2186.7482178664964</v>
      </c>
      <c r="AG374" s="330">
        <f t="shared" si="229"/>
        <v>2159.7398558557497</v>
      </c>
      <c r="AH374" s="330">
        <f t="shared" si="230"/>
        <v>8.7490791346351156</v>
      </c>
      <c r="AI374" s="330">
        <f t="shared" si="231"/>
        <v>7.8861644149307466</v>
      </c>
      <c r="AJ374" s="330">
        <f t="shared" si="232"/>
        <v>11.377135541724147</v>
      </c>
      <c r="AK374" s="339">
        <f t="shared" si="233"/>
        <v>1973.2251811984406</v>
      </c>
      <c r="AL374" s="44">
        <f t="shared" si="234"/>
        <v>35.175879733995323</v>
      </c>
    </row>
    <row r="375" spans="2:38" ht="15" x14ac:dyDescent="0.15">
      <c r="B375" s="330">
        <f t="shared" si="203"/>
        <v>2186.7482178664964</v>
      </c>
      <c r="C375" s="330">
        <f t="shared" si="204"/>
        <v>2159.7398558557497</v>
      </c>
      <c r="D375" s="330">
        <f t="shared" si="205"/>
        <v>8.7490791346351156</v>
      </c>
      <c r="E375" s="330">
        <f t="shared" si="235"/>
        <v>198.68094404807593</v>
      </c>
      <c r="F375" s="330">
        <f t="shared" si="206"/>
        <v>198.68094404807593</v>
      </c>
      <c r="G375" s="330">
        <f t="shared" si="207"/>
        <v>37310.80962408417</v>
      </c>
      <c r="H375" s="315">
        <f t="shared" si="208"/>
        <v>0.02</v>
      </c>
      <c r="I375" s="330">
        <f t="shared" si="209"/>
        <v>21.6066896085973</v>
      </c>
      <c r="J375" s="330">
        <f t="shared" si="210"/>
        <v>859</v>
      </c>
      <c r="K375" s="337">
        <f t="shared" si="211"/>
        <v>-1</v>
      </c>
      <c r="L375" s="325">
        <f t="shared" si="212"/>
        <v>8.729079134635116</v>
      </c>
      <c r="M375" s="325">
        <f t="shared" si="213"/>
        <v>8.7390791346351158</v>
      </c>
      <c r="N375" s="330">
        <f t="shared" si="214"/>
        <v>-0.11881415387976801</v>
      </c>
      <c r="O375" s="330">
        <f t="shared" si="215"/>
        <v>2.0056198080365242</v>
      </c>
      <c r="P375" s="334">
        <f t="shared" si="236"/>
        <v>168.12006739867317</v>
      </c>
      <c r="Q375" s="330">
        <f t="shared" si="216"/>
        <v>36573.9282709037</v>
      </c>
      <c r="R375" s="279">
        <f>IF(H375&gt;0, rate1(1,$L$52,$L$51,$L$54,L375,$L$53,$L$50,P375),"")</f>
        <v>2502.5496735282927</v>
      </c>
      <c r="S375" s="325">
        <f t="shared" si="217"/>
        <v>7.286857757750524</v>
      </c>
      <c r="T375" s="325">
        <f t="shared" si="218"/>
        <v>1.8898813756887102E-2</v>
      </c>
      <c r="U375" s="330">
        <f t="shared" si="219"/>
        <v>8.7490791346351156</v>
      </c>
      <c r="V375" s="338">
        <f t="shared" si="220"/>
        <v>8.7490791346351156</v>
      </c>
      <c r="W375" s="330">
        <f t="shared" si="221"/>
        <v>4.6055939687548175E-3</v>
      </c>
      <c r="X375" s="330">
        <f t="shared" si="222"/>
        <v>36702.577221149244</v>
      </c>
      <c r="Y375" s="330">
        <f t="shared" si="237"/>
        <v>168.5050421848492</v>
      </c>
      <c r="Z375" s="110">
        <f>IF(H375&gt;0, rate1(1,$L$52,$L$51,$L$54,U375,$L$53,$L$50,Y375),"")</f>
        <v>2502.8574373765864</v>
      </c>
      <c r="AA375" s="338">
        <f t="shared" si="223"/>
        <v>7.3115901311036557</v>
      </c>
      <c r="AB375" s="338">
        <f t="shared" si="224"/>
        <v>-7.2970422240480233E-4</v>
      </c>
      <c r="AC375" s="330">
        <f t="shared" si="225"/>
        <v>1.8898813756887102E-2</v>
      </c>
      <c r="AD375" s="330">
        <f t="shared" si="226"/>
        <v>-1.0582674794978391</v>
      </c>
      <c r="AE375" s="330">
        <f t="shared" si="227"/>
        <v>-2.3307039219158776</v>
      </c>
      <c r="AF375" s="330">
        <f t="shared" si="228"/>
        <v>2186.6105048988597</v>
      </c>
      <c r="AG375" s="330">
        <f t="shared" si="229"/>
        <v>2159.7209570419927</v>
      </c>
      <c r="AH375" s="330">
        <f t="shared" si="230"/>
        <v>8.7298136159813442</v>
      </c>
      <c r="AI375" s="330">
        <f t="shared" si="231"/>
        <v>7.5518236288361287</v>
      </c>
      <c r="AJ375" s="330">
        <f t="shared" si="232"/>
        <v>11.379233270509935</v>
      </c>
      <c r="AK375" s="339">
        <f t="shared" si="233"/>
        <v>1973.5213727180994</v>
      </c>
      <c r="AL375" s="44">
        <f t="shared" si="234"/>
        <v>35.182653949227749</v>
      </c>
    </row>
    <row r="376" spans="2:38" ht="15" x14ac:dyDescent="0.15">
      <c r="B376" s="330">
        <f t="shared" si="203"/>
        <v>2186.6105048988597</v>
      </c>
      <c r="C376" s="330">
        <f t="shared" si="204"/>
        <v>2159.7209570419927</v>
      </c>
      <c r="D376" s="330">
        <f t="shared" si="205"/>
        <v>8.7298136159813442</v>
      </c>
      <c r="E376" s="330">
        <f t="shared" si="235"/>
        <v>198.68094404807593</v>
      </c>
      <c r="F376" s="330">
        <f t="shared" si="206"/>
        <v>198.68094404807593</v>
      </c>
      <c r="G376" s="330">
        <f t="shared" si="207"/>
        <v>37064.313330325327</v>
      </c>
      <c r="H376" s="315">
        <f t="shared" si="208"/>
        <v>0.02</v>
      </c>
      <c r="I376" s="330">
        <f t="shared" si="209"/>
        <v>21.511638285493611</v>
      </c>
      <c r="J376" s="330">
        <f t="shared" si="210"/>
        <v>859</v>
      </c>
      <c r="K376" s="337">
        <f t="shared" si="211"/>
        <v>-1</v>
      </c>
      <c r="L376" s="325">
        <f t="shared" si="212"/>
        <v>8.7098136159813446</v>
      </c>
      <c r="M376" s="325">
        <f t="shared" si="213"/>
        <v>8.7198136159813444</v>
      </c>
      <c r="N376" s="330">
        <f t="shared" si="214"/>
        <v>-0.11856248829056426</v>
      </c>
      <c r="O376" s="330">
        <f t="shared" si="215"/>
        <v>1.9198781692810254</v>
      </c>
      <c r="P376" s="334">
        <f t="shared" si="236"/>
        <v>167.62555397818039</v>
      </c>
      <c r="Q376" s="330">
        <f t="shared" si="216"/>
        <v>36326.908152678778</v>
      </c>
      <c r="R376" s="279">
        <f>IF(H376&gt;0, rate1(1,$L$52,$L$51,$L$54,L376,$L$53,$L$50,P376),"")</f>
        <v>2502.1521742014202</v>
      </c>
      <c r="S376" s="325">
        <f t="shared" si="217"/>
        <v>7.5620761563315027</v>
      </c>
      <c r="T376" s="325">
        <f t="shared" si="218"/>
        <v>1.8067831805970089E-2</v>
      </c>
      <c r="U376" s="330">
        <f t="shared" si="219"/>
        <v>8.7298136159813442</v>
      </c>
      <c r="V376" s="338">
        <f t="shared" si="220"/>
        <v>8.7298136159813442</v>
      </c>
      <c r="W376" s="330">
        <f t="shared" si="221"/>
        <v>4.5853332158287685E-3</v>
      </c>
      <c r="X376" s="330">
        <f t="shared" si="222"/>
        <v>36454.990832180498</v>
      </c>
      <c r="Y376" s="330">
        <f t="shared" si="237"/>
        <v>168.01024493371909</v>
      </c>
      <c r="Z376" s="110">
        <f>IF(H376&gt;0, rate1(1,$L$52,$L$51,$L$54,U376,$L$53,$L$50,Y376),"")</f>
        <v>2502.4616071878477</v>
      </c>
      <c r="AA376" s="338">
        <f t="shared" si="223"/>
        <v>7.5878004296422139</v>
      </c>
      <c r="AB376" s="338">
        <f t="shared" si="224"/>
        <v>-6.9603401997376537E-4</v>
      </c>
      <c r="AC376" s="330">
        <f t="shared" si="225"/>
        <v>1.8067831805970089E-2</v>
      </c>
      <c r="AD376" s="330">
        <f t="shared" si="226"/>
        <v>-1.1069396823470248</v>
      </c>
      <c r="AE376" s="330">
        <f t="shared" si="227"/>
        <v>-2.6333037314096939</v>
      </c>
      <c r="AF376" s="330">
        <f t="shared" si="228"/>
        <v>2186.4738745787631</v>
      </c>
      <c r="AG376" s="330">
        <f t="shared" si="229"/>
        <v>2159.7028892101866</v>
      </c>
      <c r="AH376" s="330">
        <f t="shared" si="230"/>
        <v>8.7105464294382404</v>
      </c>
      <c r="AI376" s="330">
        <f t="shared" si="231"/>
        <v>7.2209164543465736</v>
      </c>
      <c r="AJ376" s="330">
        <f t="shared" si="232"/>
        <v>11.381239080636142</v>
      </c>
      <c r="AK376" s="339">
        <f t="shared" si="233"/>
        <v>1973.8031373718295</v>
      </c>
      <c r="AL376" s="44">
        <f t="shared" si="234"/>
        <v>35.189140965724917</v>
      </c>
    </row>
    <row r="377" spans="2:38" ht="15" x14ac:dyDescent="0.15">
      <c r="B377" s="330">
        <f t="shared" si="203"/>
        <v>2186.4738745787631</v>
      </c>
      <c r="C377" s="330">
        <f t="shared" si="204"/>
        <v>2159.7028892101866</v>
      </c>
      <c r="D377" s="330">
        <f t="shared" si="205"/>
        <v>8.7105464294382404</v>
      </c>
      <c r="E377" s="330">
        <f t="shared" si="235"/>
        <v>198.68094404807593</v>
      </c>
      <c r="F377" s="330">
        <f t="shared" si="206"/>
        <v>198.68094404807593</v>
      </c>
      <c r="G377" s="330">
        <f t="shared" si="207"/>
        <v>36818.883896668973</v>
      </c>
      <c r="H377" s="315">
        <f t="shared" si="208"/>
        <v>0.02</v>
      </c>
      <c r="I377" s="330">
        <f t="shared" si="209"/>
        <v>21.416788294861181</v>
      </c>
      <c r="J377" s="330">
        <f t="shared" si="210"/>
        <v>859</v>
      </c>
      <c r="K377" s="337">
        <f t="shared" si="211"/>
        <v>-1</v>
      </c>
      <c r="L377" s="325">
        <f t="shared" si="212"/>
        <v>8.6905464294382408</v>
      </c>
      <c r="M377" s="325">
        <f t="shared" si="213"/>
        <v>8.7005464294382406</v>
      </c>
      <c r="N377" s="330">
        <f t="shared" si="214"/>
        <v>-0.11831075624449738</v>
      </c>
      <c r="O377" s="330">
        <f t="shared" si="215"/>
        <v>1.8348107184099209</v>
      </c>
      <c r="P377" s="334">
        <f t="shared" si="236"/>
        <v>167.1313627887659</v>
      </c>
      <c r="Q377" s="330">
        <f t="shared" si="216"/>
        <v>36080.955912646838</v>
      </c>
      <c r="R377" s="279">
        <f>IF(H377&gt;0, rate1(1,$L$52,$L$51,$L$54,L377,$L$53,$L$50,P377),"")</f>
        <v>2501.7524795820987</v>
      </c>
      <c r="S377" s="325">
        <f t="shared" si="217"/>
        <v>7.8603598317460133</v>
      </c>
      <c r="T377" s="325">
        <f t="shared" si="218"/>
        <v>1.7245561332952183E-2</v>
      </c>
      <c r="U377" s="330">
        <f t="shared" si="219"/>
        <v>8.7105464294382404</v>
      </c>
      <c r="V377" s="338">
        <f t="shared" si="220"/>
        <v>8.7105464294382404</v>
      </c>
      <c r="W377" s="330">
        <f t="shared" si="221"/>
        <v>4.5651153780568166E-3</v>
      </c>
      <c r="X377" s="330">
        <f t="shared" si="222"/>
        <v>36208.473521562868</v>
      </c>
      <c r="Y377" s="330">
        <f t="shared" si="237"/>
        <v>167.51576947085152</v>
      </c>
      <c r="Z377" s="110">
        <f>IF(H377&gt;0, rate1(1,$L$52,$L$51,$L$54,U377,$L$53,$L$50,Y377),"")</f>
        <v>2502.063594875453</v>
      </c>
      <c r="AA377" s="338">
        <f t="shared" si="223"/>
        <v>7.8871591408556752</v>
      </c>
      <c r="AB377" s="338">
        <f t="shared" si="224"/>
        <v>-6.6284447399739287E-4</v>
      </c>
      <c r="AC377" s="330">
        <f t="shared" si="225"/>
        <v>1.7245561332952183E-2</v>
      </c>
      <c r="AD377" s="330">
        <f t="shared" si="226"/>
        <v>-1.1597187017499244</v>
      </c>
      <c r="AE377" s="330">
        <f t="shared" si="227"/>
        <v>-2.9891785926811334</v>
      </c>
      <c r="AF377" s="330">
        <f t="shared" si="228"/>
        <v>2186.3383182611856</v>
      </c>
      <c r="AG377" s="330">
        <f t="shared" si="229"/>
        <v>2159.6856436488538</v>
      </c>
      <c r="AH377" s="330">
        <f t="shared" si="230"/>
        <v>8.6912775747490478</v>
      </c>
      <c r="AI377" s="330">
        <f t="shared" si="231"/>
        <v>6.8933923214629687</v>
      </c>
      <c r="AJ377" s="330">
        <f t="shared" si="232"/>
        <v>11.383153911836548</v>
      </c>
      <c r="AK377" s="339">
        <f t="shared" si="233"/>
        <v>1974.0707756818256</v>
      </c>
      <c r="AL377" s="44">
        <f t="shared" si="234"/>
        <v>35.195343732959202</v>
      </c>
    </row>
    <row r="378" spans="2:38" ht="15" x14ac:dyDescent="0.15">
      <c r="B378" s="330">
        <f t="shared" si="203"/>
        <v>2186.3383182611856</v>
      </c>
      <c r="C378" s="330">
        <f t="shared" si="204"/>
        <v>2159.6856436488538</v>
      </c>
      <c r="D378" s="330">
        <f t="shared" si="205"/>
        <v>8.6912775747490478</v>
      </c>
      <c r="E378" s="330">
        <f t="shared" si="235"/>
        <v>198.68094404807593</v>
      </c>
      <c r="F378" s="330">
        <f t="shared" si="206"/>
        <v>198.68094404807593</v>
      </c>
      <c r="G378" s="330">
        <f t="shared" si="207"/>
        <v>36574.519194832799</v>
      </c>
      <c r="H378" s="315">
        <f t="shared" si="208"/>
        <v>0.02</v>
      </c>
      <c r="I378" s="330">
        <f t="shared" si="209"/>
        <v>21.322139689865438</v>
      </c>
      <c r="J378" s="330">
        <f t="shared" si="210"/>
        <v>859</v>
      </c>
      <c r="K378" s="337">
        <f t="shared" si="211"/>
        <v>-1</v>
      </c>
      <c r="L378" s="325">
        <f t="shared" si="212"/>
        <v>8.6712775747490483</v>
      </c>
      <c r="M378" s="325">
        <f t="shared" si="213"/>
        <v>8.681277574749048</v>
      </c>
      <c r="N378" s="330">
        <f t="shared" si="214"/>
        <v>-0.1180589577265394</v>
      </c>
      <c r="O378" s="330">
        <f t="shared" si="215"/>
        <v>1.7504120358327491</v>
      </c>
      <c r="P378" s="334">
        <f t="shared" si="236"/>
        <v>166.63749445724471</v>
      </c>
      <c r="Q378" s="330">
        <f t="shared" si="216"/>
        <v>35836.069423205219</v>
      </c>
      <c r="R378" s="279">
        <f>IF(H378&gt;0, rate1(1,$L$52,$L$51,$L$54,L378,$L$53,$L$50,P378),"")</f>
        <v>2501.3505722025634</v>
      </c>
      <c r="S378" s="325">
        <f t="shared" si="217"/>
        <v>8.1847518100483896</v>
      </c>
      <c r="T378" s="325">
        <f t="shared" si="218"/>
        <v>1.6431876959399697E-2</v>
      </c>
      <c r="U378" s="330">
        <f t="shared" si="219"/>
        <v>8.6912775747490478</v>
      </c>
      <c r="V378" s="338">
        <f t="shared" si="220"/>
        <v>8.6912775747490478</v>
      </c>
      <c r="W378" s="330">
        <f t="shared" si="221"/>
        <v>4.5449404668573834E-3</v>
      </c>
      <c r="X378" s="330">
        <f t="shared" si="222"/>
        <v>35963.023162010628</v>
      </c>
      <c r="Y378" s="330">
        <f t="shared" si="237"/>
        <v>167.02161642140385</v>
      </c>
      <c r="Z378" s="110">
        <f>IF(H378&gt;0, rate1(1,$L$52,$L$51,$L$54,U378,$L$53,$L$50,Y378),"")</f>
        <v>2501.6633831079971</v>
      </c>
      <c r="AA378" s="338">
        <f t="shared" si="223"/>
        <v>8.2127202560919823</v>
      </c>
      <c r="AB378" s="338">
        <f t="shared" si="224"/>
        <v>-6.3012848211029004E-4</v>
      </c>
      <c r="AC378" s="330">
        <f t="shared" si="225"/>
        <v>1.6431876959399697E-2</v>
      </c>
      <c r="AD378" s="330">
        <f t="shared" si="226"/>
        <v>-1.2171464069148348</v>
      </c>
      <c r="AE378" s="330">
        <f t="shared" si="227"/>
        <v>-3.4104556686517418</v>
      </c>
      <c r="AF378" s="330">
        <f t="shared" si="228"/>
        <v>2186.2038274264996</v>
      </c>
      <c r="AG378" s="330">
        <f t="shared" si="229"/>
        <v>2159.6692117718944</v>
      </c>
      <c r="AH378" s="330">
        <f t="shared" si="230"/>
        <v>8.6720070516562835</v>
      </c>
      <c r="AI378" s="330">
        <f t="shared" si="231"/>
        <v>6.5692019111621818</v>
      </c>
      <c r="AJ378" s="330">
        <f t="shared" si="232"/>
        <v>11.384978690145203</v>
      </c>
      <c r="AK378" s="339">
        <f t="shared" si="233"/>
        <v>1974.3245826933637</v>
      </c>
      <c r="AL378" s="44">
        <f t="shared" si="234"/>
        <v>35.201265156963338</v>
      </c>
    </row>
    <row r="379" spans="2:38" ht="15" x14ac:dyDescent="0.15">
      <c r="B379" s="330">
        <f t="shared" si="203"/>
        <v>2186.2038274264996</v>
      </c>
      <c r="C379" s="330">
        <f t="shared" si="204"/>
        <v>2159.6692117718944</v>
      </c>
      <c r="D379" s="330">
        <f t="shared" si="205"/>
        <v>8.6720070516562835</v>
      </c>
      <c r="E379" s="330">
        <f t="shared" si="235"/>
        <v>198.68094404807593</v>
      </c>
      <c r="F379" s="330">
        <f t="shared" si="206"/>
        <v>198.68094404807593</v>
      </c>
      <c r="G379" s="330">
        <f t="shared" si="207"/>
        <v>36331.217095356835</v>
      </c>
      <c r="H379" s="315">
        <f t="shared" si="208"/>
        <v>0.02</v>
      </c>
      <c r="I379" s="330">
        <f t="shared" si="209"/>
        <v>21.227692523684166</v>
      </c>
      <c r="J379" s="330">
        <f t="shared" si="210"/>
        <v>859</v>
      </c>
      <c r="K379" s="337">
        <f t="shared" si="211"/>
        <v>-1</v>
      </c>
      <c r="L379" s="325">
        <f t="shared" si="212"/>
        <v>8.6520070516562839</v>
      </c>
      <c r="M379" s="325">
        <f t="shared" si="213"/>
        <v>8.6620070516562837</v>
      </c>
      <c r="N379" s="330">
        <f t="shared" si="214"/>
        <v>-0.11780709272176892</v>
      </c>
      <c r="O379" s="330">
        <f t="shared" si="215"/>
        <v>1.6666767813850853</v>
      </c>
      <c r="P379" s="334">
        <f t="shared" si="236"/>
        <v>166.14394961271333</v>
      </c>
      <c r="Q379" s="330">
        <f t="shared" si="216"/>
        <v>35592.246555573991</v>
      </c>
      <c r="R379" s="279">
        <f>IF(H379&gt;0, rate1(1,$L$52,$L$51,$L$54,L379,$L$53,$L$50,P379),"")</f>
        <v>2500.946434413152</v>
      </c>
      <c r="S379" s="325">
        <f t="shared" si="217"/>
        <v>8.538854746460526</v>
      </c>
      <c r="T379" s="325">
        <f t="shared" si="218"/>
        <v>1.5626656393277649E-2</v>
      </c>
      <c r="U379" s="330">
        <f t="shared" si="219"/>
        <v>8.6720070516562835</v>
      </c>
      <c r="V379" s="338">
        <f t="shared" si="220"/>
        <v>8.6720070516562835</v>
      </c>
      <c r="W379" s="330">
        <f t="shared" si="221"/>
        <v>4.5248084935067823E-3</v>
      </c>
      <c r="X379" s="330">
        <f t="shared" si="222"/>
        <v>35718.63762506083</v>
      </c>
      <c r="Y379" s="330">
        <f t="shared" si="237"/>
        <v>166.52778641280472</v>
      </c>
      <c r="Z379" s="110">
        <f>IF(H379&gt;0, rate1(1,$L$52,$L$51,$L$54,U379,$L$53,$L$50,Y379),"")</f>
        <v>2501.2609543739259</v>
      </c>
      <c r="AA379" s="338">
        <f t="shared" si="223"/>
        <v>8.5680994124676655</v>
      </c>
      <c r="AB379" s="338">
        <f t="shared" si="224"/>
        <v>-5.9787910370900064E-4</v>
      </c>
      <c r="AC379" s="330">
        <f t="shared" si="225"/>
        <v>1.5626656393277649E-2</v>
      </c>
      <c r="AD379" s="330">
        <f t="shared" si="226"/>
        <v>-1.2798643226457387</v>
      </c>
      <c r="AE379" s="330">
        <f t="shared" si="227"/>
        <v>-3.9127127271195681</v>
      </c>
      <c r="AF379" s="330">
        <f t="shared" si="228"/>
        <v>2186.0703936773848</v>
      </c>
      <c r="AG379" s="330">
        <f t="shared" si="229"/>
        <v>2159.6535851155013</v>
      </c>
      <c r="AH379" s="330">
        <f t="shared" si="230"/>
        <v>8.6527348599015976</v>
      </c>
      <c r="AI379" s="330">
        <f t="shared" si="231"/>
        <v>6.2482971159454079</v>
      </c>
      <c r="AJ379" s="330">
        <f t="shared" si="232"/>
        <v>11.386714328232966</v>
      </c>
      <c r="AK379" s="339">
        <f t="shared" si="233"/>
        <v>1974.5648480947582</v>
      </c>
      <c r="AL379" s="44">
        <f t="shared" si="234"/>
        <v>35.206908101405027</v>
      </c>
    </row>
    <row r="380" spans="2:38" ht="15" x14ac:dyDescent="0.15">
      <c r="B380" s="330">
        <f t="shared" si="203"/>
        <v>2186.0703936773848</v>
      </c>
      <c r="C380" s="330">
        <f t="shared" si="204"/>
        <v>2159.6535851155013</v>
      </c>
      <c r="D380" s="330">
        <f t="shared" si="205"/>
        <v>8.6527348599015976</v>
      </c>
      <c r="E380" s="330">
        <f t="shared" si="235"/>
        <v>198.68094404807593</v>
      </c>
      <c r="F380" s="330">
        <f t="shared" si="206"/>
        <v>198.68094404807593</v>
      </c>
      <c r="G380" s="330">
        <f t="shared" si="207"/>
        <v>36088.97546760158</v>
      </c>
      <c r="H380" s="315">
        <f t="shared" si="208"/>
        <v>0.02</v>
      </c>
      <c r="I380" s="330">
        <f t="shared" si="209"/>
        <v>21.1334468495068</v>
      </c>
      <c r="J380" s="330">
        <f t="shared" si="210"/>
        <v>859</v>
      </c>
      <c r="K380" s="337">
        <f t="shared" si="211"/>
        <v>-1</v>
      </c>
      <c r="L380" s="325">
        <f t="shared" si="212"/>
        <v>8.6327348599015981</v>
      </c>
      <c r="M380" s="325">
        <f t="shared" si="213"/>
        <v>8.6427348599015978</v>
      </c>
      <c r="N380" s="330">
        <f t="shared" si="214"/>
        <v>-0.11755516121514376</v>
      </c>
      <c r="O380" s="330">
        <f t="shared" si="215"/>
        <v>1.5835996923599662</v>
      </c>
      <c r="P380" s="334">
        <f t="shared" si="236"/>
        <v>165.65072888655956</v>
      </c>
      <c r="Q380" s="330">
        <f t="shared" si="216"/>
        <v>35349.485179793839</v>
      </c>
      <c r="R380" s="279">
        <f>IF(H380&gt;0, rate1(1,$L$52,$L$51,$L$54,L380,$L$53,$L$50,P380),"")</f>
        <v>2500.5400483799535</v>
      </c>
      <c r="S380" s="325">
        <f t="shared" si="217"/>
        <v>8.9269657797038171</v>
      </c>
      <c r="T380" s="325">
        <f t="shared" si="218"/>
        <v>1.4829780332360168E-2</v>
      </c>
      <c r="U380" s="330">
        <f t="shared" si="219"/>
        <v>8.6527348599015976</v>
      </c>
      <c r="V380" s="338">
        <f t="shared" si="220"/>
        <v>8.6527348599015976</v>
      </c>
      <c r="W380" s="330">
        <f t="shared" si="221"/>
        <v>4.5047194694163295E-3</v>
      </c>
      <c r="X380" s="330">
        <f t="shared" si="222"/>
        <v>35475.31478107124</v>
      </c>
      <c r="Y380" s="330">
        <f t="shared" si="237"/>
        <v>166.03428007476415</v>
      </c>
      <c r="Z380" s="110">
        <f>IF(H380&gt;0, rate1(1,$L$52,$L$51,$L$54,U380,$L$53,$L$50,Y380),"")</f>
        <v>2500.8562909792158</v>
      </c>
      <c r="AA380" s="338">
        <f t="shared" si="223"/>
        <v>8.9576092331411896</v>
      </c>
      <c r="AB380" s="338">
        <f t="shared" si="224"/>
        <v>-5.6608955497028531E-4</v>
      </c>
      <c r="AC380" s="330">
        <f t="shared" si="225"/>
        <v>1.4829780332360168E-2</v>
      </c>
      <c r="AD380" s="330">
        <f t="shared" si="226"/>
        <v>-1.3486376434287337</v>
      </c>
      <c r="AE380" s="330">
        <f t="shared" si="227"/>
        <v>-4.5161764261872808</v>
      </c>
      <c r="AF380" s="330">
        <f t="shared" si="228"/>
        <v>2185.9380087358372</v>
      </c>
      <c r="AG380" s="330">
        <f t="shared" si="229"/>
        <v>2159.6387553351688</v>
      </c>
      <c r="AH380" s="330">
        <f t="shared" si="230"/>
        <v>8.6334609992258198</v>
      </c>
      <c r="AI380" s="330">
        <f t="shared" si="231"/>
        <v>5.9306310018782007</v>
      </c>
      <c r="AJ380" s="330">
        <f t="shared" si="232"/>
        <v>11.388361725733487</v>
      </c>
      <c r="AK380" s="339">
        <f t="shared" si="233"/>
        <v>1974.7918563337539</v>
      </c>
      <c r="AL380" s="44">
        <f t="shared" si="234"/>
        <v>35.212275388627624</v>
      </c>
    </row>
    <row r="381" spans="2:38" ht="15" x14ac:dyDescent="0.15">
      <c r="B381" s="330">
        <f t="shared" si="203"/>
        <v>2185.9380087358372</v>
      </c>
      <c r="C381" s="330">
        <f t="shared" si="204"/>
        <v>2159.6387553351688</v>
      </c>
      <c r="D381" s="330">
        <f t="shared" si="205"/>
        <v>8.6334609992258198</v>
      </c>
      <c r="E381" s="330">
        <f t="shared" si="235"/>
        <v>198.68094404807593</v>
      </c>
      <c r="F381" s="330">
        <f t="shared" si="206"/>
        <v>198.68094404807593</v>
      </c>
      <c r="G381" s="330">
        <f t="shared" si="207"/>
        <v>35847.792179747965</v>
      </c>
      <c r="H381" s="315">
        <f t="shared" si="208"/>
        <v>0.02</v>
      </c>
      <c r="I381" s="330">
        <f t="shared" si="209"/>
        <v>21.039402720534781</v>
      </c>
      <c r="J381" s="330">
        <f t="shared" si="210"/>
        <v>859</v>
      </c>
      <c r="K381" s="337">
        <f t="shared" si="211"/>
        <v>-1</v>
      </c>
      <c r="L381" s="325">
        <f t="shared" si="212"/>
        <v>8.6134609992258202</v>
      </c>
      <c r="M381" s="325">
        <f t="shared" si="213"/>
        <v>8.62346099922582</v>
      </c>
      <c r="N381" s="330">
        <f t="shared" si="214"/>
        <v>-0.11730316319171408</v>
      </c>
      <c r="O381" s="330">
        <f t="shared" si="215"/>
        <v>1.5011755816013892</v>
      </c>
      <c r="P381" s="334">
        <f t="shared" si="236"/>
        <v>165.15783291247794</v>
      </c>
      <c r="Q381" s="330">
        <f t="shared" si="216"/>
        <v>35107.78316472633</v>
      </c>
      <c r="R381" s="279">
        <f>IF(H381&gt;0, rate1(1,$L$52,$L$51,$L$54,L381,$L$53,$L$50,P381),"")</f>
        <v>2500.1313960824314</v>
      </c>
      <c r="S381" s="325">
        <f t="shared" si="217"/>
        <v>9.3542523557930011</v>
      </c>
      <c r="T381" s="325">
        <f t="shared" si="218"/>
        <v>1.4041132371393327E-2</v>
      </c>
      <c r="U381" s="330">
        <f t="shared" si="219"/>
        <v>8.6334609992258198</v>
      </c>
      <c r="V381" s="338">
        <f t="shared" si="220"/>
        <v>8.6334609992258198</v>
      </c>
      <c r="W381" s="330">
        <f t="shared" si="221"/>
        <v>4.4846734058694437E-3</v>
      </c>
      <c r="X381" s="330">
        <f t="shared" si="222"/>
        <v>35233.052499220539</v>
      </c>
      <c r="Y381" s="330">
        <f t="shared" si="237"/>
        <v>165.54109803928867</v>
      </c>
      <c r="Z381" s="110">
        <f>IF(H381&gt;0, rate1(1,$L$52,$L$51,$L$54,U381,$L$53,$L$50,Y381),"")</f>
        <v>2500.4493750450206</v>
      </c>
      <c r="AA381" s="338">
        <f t="shared" si="223"/>
        <v>9.3864357846798292</v>
      </c>
      <c r="AB381" s="338">
        <f t="shared" si="224"/>
        <v>-5.3475320398469568E-4</v>
      </c>
      <c r="AC381" s="330">
        <f t="shared" si="225"/>
        <v>1.4041132371393327E-2</v>
      </c>
      <c r="AD381" s="330">
        <f t="shared" si="226"/>
        <v>-1.4243865431214764</v>
      </c>
      <c r="AE381" s="330">
        <f t="shared" si="227"/>
        <v>-5.2474198145384294</v>
      </c>
      <c r="AF381" s="330">
        <f t="shared" si="228"/>
        <v>2185.8066644402743</v>
      </c>
      <c r="AG381" s="330">
        <f t="shared" si="229"/>
        <v>2159.6247142027973</v>
      </c>
      <c r="AH381" s="330">
        <f t="shared" si="230"/>
        <v>8.6141854693689623</v>
      </c>
      <c r="AI381" s="330">
        <f t="shared" si="231"/>
        <v>5.6161577721055025</v>
      </c>
      <c r="AJ381" s="330">
        <f t="shared" si="232"/>
        <v>11.389921769559072</v>
      </c>
      <c r="AK381" s="339">
        <f t="shared" si="233"/>
        <v>1975.0058867304881</v>
      </c>
      <c r="AL381" s="44">
        <f t="shared" si="234"/>
        <v>35.21736980065824</v>
      </c>
    </row>
    <row r="382" spans="2:38" ht="15" x14ac:dyDescent="0.15">
      <c r="B382" s="330">
        <f t="shared" ref="B382:B415" si="238">IF(H382&gt;0, AF381,"")</f>
        <v>2185.8066644402743</v>
      </c>
      <c r="C382" s="330">
        <f t="shared" ref="C382:C415" si="239">IF(H382&gt;0, AG381,"")</f>
        <v>2159.6247142027973</v>
      </c>
      <c r="D382" s="330">
        <f t="shared" ref="D382:D415" si="240">IF(H382&gt;0, AH381,"")</f>
        <v>8.6141854693689623</v>
      </c>
      <c r="E382" s="330">
        <f t="shared" si="235"/>
        <v>198.68094404807593</v>
      </c>
      <c r="F382" s="330">
        <f t="shared" ref="F382:F415" si="241">IF(H382&gt;0, (E382+E381)/2,"")</f>
        <v>198.68094404807593</v>
      </c>
      <c r="G382" s="330">
        <f t="shared" ref="G382:G415" si="242">IF(H382&gt;0, F382*$S$53*$C$55*(B382-C382+N382)^1.5,"")</f>
        <v>35607.665098797283</v>
      </c>
      <c r="H382" s="315">
        <f t="shared" ref="H382:H415" si="243">dv(S381)</f>
        <v>0.02</v>
      </c>
      <c r="I382" s="330">
        <f t="shared" ref="I382:I415" si="244">IF(H382&gt;0, (B382-C382)*B$19,"")</f>
        <v>20.945560189981553</v>
      </c>
      <c r="J382" s="330">
        <f t="shared" ref="J382:J445" si="245">$B$7</f>
        <v>859</v>
      </c>
      <c r="K382" s="337">
        <f t="shared" ref="K382:K415" si="246">IF(H382&gt;0, IF((1-S381-0.015)&gt;0,1,-1),"")</f>
        <v>-1</v>
      </c>
      <c r="L382" s="325">
        <f t="shared" ref="L382:L415" si="247">IF(H382&gt;0, D382+K382*H382,"")</f>
        <v>8.5941854693689628</v>
      </c>
      <c r="M382" s="325">
        <f t="shared" ref="M382:M415" si="248">IF(H382&gt;0, (D382+L382)/2,"")</f>
        <v>8.6041854693689626</v>
      </c>
      <c r="N382" s="330">
        <f t="shared" ref="N382:N415" si="249">IF(H382&gt;0, 2*($P$53*M382/$S$52/$S$51)^2-(B382-C382)*2,"")</f>
        <v>-0.11705109863648033</v>
      </c>
      <c r="O382" s="330">
        <f t="shared" ref="O382:O415" si="250">IF(wh(B381,$F$51,$F$52,$F$53)&gt;0,wh(B381,$F$51,$F$52,$F$53),O381)</f>
        <v>1.4193993356570846</v>
      </c>
      <c r="P382" s="334">
        <f t="shared" si="236"/>
        <v>164.66526232648363</v>
      </c>
      <c r="Q382" s="330">
        <f t="shared" ref="Q382:Q415" si="251">IF(H382&gt;0, M382/$S$54*(B382-C382+N382/2)*E382-J382,"")</f>
        <v>34867.13837805354</v>
      </c>
      <c r="R382" s="279">
        <f>IF(H382&gt;0, rate1(1,$L$52,$L$51,$L$54,L382,$L$53,$L$50,P382),"")</f>
        <v>2499.7204593110037</v>
      </c>
      <c r="S382" s="325">
        <f t="shared" ref="S382:S415" si="252">IF(H382&gt;0, Q382/O382/R382,"")</f>
        <v>9.8269843169831361</v>
      </c>
      <c r="T382" s="325">
        <f t="shared" ref="T382:T415" si="253">IF(H382&gt;0, N382/(1-S382),"")</f>
        <v>1.3260598912731019E-2</v>
      </c>
      <c r="U382" s="330">
        <f t="shared" ref="U382:U415" si="254">L382-K382*H382</f>
        <v>8.6141854693689623</v>
      </c>
      <c r="V382" s="338">
        <f t="shared" ref="V382:V415" si="255">IF(H382&gt;0, (D382+U382)/2,"")</f>
        <v>8.6141854693689623</v>
      </c>
      <c r="W382" s="330">
        <f t="shared" ref="W382:W415" si="256">IF(H382&gt;0, 2*($P$53*V382/$S$52/$S$51)^2-(B382-C382)*2,"")</f>
        <v>4.4646703141566491E-3</v>
      </c>
      <c r="X382" s="330">
        <f t="shared" ref="X382:X415" si="257">IF(H382&gt;0, V382/$S$54*(B382-C382+W382/2)*F382-J382,"")</f>
        <v>34991.848647508014</v>
      </c>
      <c r="Y382" s="330">
        <f t="shared" si="237"/>
        <v>165.04824094069522</v>
      </c>
      <c r="Z382" s="110">
        <f>IF(H382&gt;0, rate1(1,$L$52,$L$51,$L$54,U382,$L$53,$L$50,Y382),"")</f>
        <v>2500.0401885052811</v>
      </c>
      <c r="AA382" s="338">
        <f t="shared" ref="AA382:AA415" si="258">IF(H382&gt;0, X382/O382/Z382,"")</f>
        <v>9.8608715023286031</v>
      </c>
      <c r="AB382" s="338">
        <f t="shared" ref="AB382:AB415" si="259">IF(H382&gt;0, W382/(1-AA382),"")</f>
        <v>-5.038635661270283E-4</v>
      </c>
      <c r="AC382" s="330">
        <f t="shared" ref="AC382:AC415" si="260">IF(H382&gt;0, delta_z(N382,S382,H382,AE381,AB382),"")</f>
        <v>1.3260598912731019E-2</v>
      </c>
      <c r="AD382" s="330">
        <f t="shared" ref="AD382:AD415" si="261">IF(H382&gt;0, H382/AC382*K382,"")</f>
        <v>-1.5082275040231197</v>
      </c>
      <c r="AE382" s="330">
        <f t="shared" ref="AE382:AE415" si="262">IF(H382&gt;0, (AD382-AD381)/(AC382+AC381)*2,"")</f>
        <v>-6.1418054429680708</v>
      </c>
      <c r="AF382" s="330">
        <f t="shared" ref="AF382:AF415" si="263">IF(H382&gt;0, B382-(AC382-N382),"")</f>
        <v>2185.6763527427252</v>
      </c>
      <c r="AG382" s="330">
        <f t="shared" ref="AG382:AG415" si="264">IF(H382&gt;0, C382-AC382,"")</f>
        <v>2159.6114536038845</v>
      </c>
      <c r="AH382" s="330">
        <f t="shared" ref="AH382:AH415" si="265">IF(H382&gt;0, $S$54*$S$53*$C$55*SQRT(AF382-AG382),"")</f>
        <v>8.5949082700702135</v>
      </c>
      <c r="AI382" s="330">
        <f t="shared" ref="AI382:AI415" si="266">IF(H382&gt;0, AC382/R382*1000000,"")</f>
        <v>5.3048327317311434</v>
      </c>
      <c r="AJ382" s="330">
        <f t="shared" ref="AJ382:AJ415" si="267">IF(H382&gt;0, AJ381+AI382/3600,"")</f>
        <v>11.391395334206775</v>
      </c>
      <c r="AK382" s="339">
        <f t="shared" ref="AK382:AK415" si="268">IF(H382&gt;0, AK381+AI381*G381/1000000,"")</f>
        <v>1975.2072135871513</v>
      </c>
      <c r="AL382" s="44">
        <f t="shared" ref="AL382:AL415" si="269">IF(H382&gt;0, AL381+AI381*J381/1000000,"")</f>
        <v>35.22219408018448</v>
      </c>
    </row>
    <row r="383" spans="2:38" ht="15" x14ac:dyDescent="0.15">
      <c r="B383" s="330">
        <f t="shared" si="238"/>
        <v>2185.6763527427252</v>
      </c>
      <c r="C383" s="330">
        <f t="shared" si="239"/>
        <v>2159.6114536038845</v>
      </c>
      <c r="D383" s="330">
        <f t="shared" si="240"/>
        <v>8.5949082700702135</v>
      </c>
      <c r="E383" s="330">
        <f t="shared" ref="E383:E446" si="270">IF(H383&gt;0,IF(AND(C383&lt;$B$6,C383&gt;$K$12),bb2wang($B$6,$K$12,C383,$H$8,$H$9,I383,$H$10,$H$11,$K$10,$K$11,$H$13),E382)," ")</f>
        <v>198.68094404807593</v>
      </c>
      <c r="F383" s="330">
        <f t="shared" si="241"/>
        <v>198.68094404807593</v>
      </c>
      <c r="G383" s="330">
        <f t="shared" si="242"/>
        <v>35368.592090570659</v>
      </c>
      <c r="H383" s="315">
        <f t="shared" si="243"/>
        <v>0.02</v>
      </c>
      <c r="I383" s="330">
        <f t="shared" si="244"/>
        <v>20.851919311072564</v>
      </c>
      <c r="J383" s="330">
        <f t="shared" si="245"/>
        <v>859</v>
      </c>
      <c r="K383" s="337">
        <f t="shared" si="246"/>
        <v>-1</v>
      </c>
      <c r="L383" s="325">
        <f t="shared" si="247"/>
        <v>8.5749082700702139</v>
      </c>
      <c r="M383" s="325">
        <f t="shared" si="248"/>
        <v>8.5849082700702137</v>
      </c>
      <c r="N383" s="330">
        <f t="shared" si="249"/>
        <v>-0.11679896753437191</v>
      </c>
      <c r="O383" s="330">
        <f t="shared" si="250"/>
        <v>1.3382659129900016</v>
      </c>
      <c r="P383" s="334">
        <f t="shared" ref="P383:P446" si="271">IF(H383&gt;0, $C$54*$L$55*$L$55*M383*M383/(($B$19*(B383-C383))^0.333)*1000,"")</f>
        <v>164.17301776692636</v>
      </c>
      <c r="Q383" s="330">
        <f t="shared" si="251"/>
        <v>34627.548686277682</v>
      </c>
      <c r="R383" s="279">
        <f>IF(H383&gt;0, rate1(1,$L$52,$L$51,$L$54,L383,$L$53,$L$50,P383),"")</f>
        <v>2499.3072196645894</v>
      </c>
      <c r="S383" s="325">
        <f t="shared" si="252"/>
        <v>10.352844445580562</v>
      </c>
      <c r="T383" s="325">
        <f t="shared" si="253"/>
        <v>1.2488069080370749E-2</v>
      </c>
      <c r="U383" s="330">
        <f t="shared" si="254"/>
        <v>8.5949082700702135</v>
      </c>
      <c r="V383" s="338">
        <f t="shared" si="255"/>
        <v>8.5949082700702135</v>
      </c>
      <c r="W383" s="330">
        <f t="shared" si="256"/>
        <v>4.4447102057745269E-3</v>
      </c>
      <c r="X383" s="330">
        <f t="shared" si="257"/>
        <v>34751.701092753203</v>
      </c>
      <c r="Y383" s="330">
        <f t="shared" ref="Y383:Y446" si="272">IF(H383&gt;0, $C$54*$L$55*$L$55*V383*V383/(($B$19*(B383-C383))^0.333)*1000,"")</f>
        <v>164.55570941562493</v>
      </c>
      <c r="Z383" s="110">
        <f>IF(H383&gt;0, rate1(1,$L$52,$L$51,$L$54,U383,$L$53,$L$50,Y383),"")</f>
        <v>2499.6287131042991</v>
      </c>
      <c r="AA383" s="338">
        <f t="shared" si="258"/>
        <v>10.388626852851742</v>
      </c>
      <c r="AB383" s="338">
        <f t="shared" si="259"/>
        <v>-4.7341429960276585E-4</v>
      </c>
      <c r="AC383" s="330">
        <f t="shared" si="260"/>
        <v>1.2488069080370749E-2</v>
      </c>
      <c r="AD383" s="330">
        <f t="shared" si="261"/>
        <v>-1.6015286167368186</v>
      </c>
      <c r="AE383" s="330">
        <f t="shared" si="262"/>
        <v>-7.2470632452672774</v>
      </c>
      <c r="AF383" s="330">
        <f t="shared" si="263"/>
        <v>2185.5470657061105</v>
      </c>
      <c r="AG383" s="330">
        <f t="shared" si="264"/>
        <v>2159.5989655348039</v>
      </c>
      <c r="AH383" s="330">
        <f t="shared" si="265"/>
        <v>8.5756294010679124</v>
      </c>
      <c r="AI383" s="330">
        <f t="shared" si="266"/>
        <v>4.9966122540336064</v>
      </c>
      <c r="AJ383" s="330">
        <f t="shared" si="267"/>
        <v>11.392783282055118</v>
      </c>
      <c r="AK383" s="339">
        <f t="shared" si="268"/>
        <v>1975.3961062944679</v>
      </c>
      <c r="AL383" s="44">
        <f t="shared" si="269"/>
        <v>35.226750931501037</v>
      </c>
    </row>
    <row r="384" spans="2:38" ht="15" x14ac:dyDescent="0.15">
      <c r="B384" s="330">
        <f t="shared" si="238"/>
        <v>2185.5470657061105</v>
      </c>
      <c r="C384" s="330">
        <f t="shared" si="239"/>
        <v>2159.5989655348039</v>
      </c>
      <c r="D384" s="330">
        <f t="shared" si="240"/>
        <v>8.5756294010679124</v>
      </c>
      <c r="E384" s="330">
        <f t="shared" si="270"/>
        <v>198.68094404807593</v>
      </c>
      <c r="F384" s="330">
        <f t="shared" si="241"/>
        <v>198.68094404807593</v>
      </c>
      <c r="G384" s="330">
        <f t="shared" si="242"/>
        <v>35130.571019708412</v>
      </c>
      <c r="H384" s="315">
        <f t="shared" si="243"/>
        <v>0.02</v>
      </c>
      <c r="I384" s="330">
        <f t="shared" si="244"/>
        <v>20.758480137045265</v>
      </c>
      <c r="J384" s="330">
        <f t="shared" si="245"/>
        <v>859</v>
      </c>
      <c r="K384" s="337">
        <f t="shared" si="246"/>
        <v>-1</v>
      </c>
      <c r="L384" s="325">
        <f t="shared" si="247"/>
        <v>8.5556294010679128</v>
      </c>
      <c r="M384" s="325">
        <f t="shared" si="248"/>
        <v>8.5656294010679126</v>
      </c>
      <c r="N384" s="330">
        <f t="shared" si="249"/>
        <v>-0.11654676987037504</v>
      </c>
      <c r="O384" s="330">
        <f t="shared" si="250"/>
        <v>1.2577703422428677</v>
      </c>
      <c r="P384" s="334">
        <f t="shared" si="271"/>
        <v>163.68109987450399</v>
      </c>
      <c r="Q384" s="330">
        <f t="shared" si="251"/>
        <v>34389.011954720416</v>
      </c>
      <c r="R384" s="279">
        <f>IF(H384&gt;0, rate1(1,$L$52,$L$51,$L$54,L384,$L$53,$L$50,P384),"")</f>
        <v>2498.8916585481134</v>
      </c>
      <c r="S384" s="325">
        <f t="shared" si="252"/>
        <v>10.94135025076584</v>
      </c>
      <c r="T384" s="325">
        <f t="shared" si="253"/>
        <v>1.1723434637200995E-2</v>
      </c>
      <c r="U384" s="330">
        <f t="shared" si="254"/>
        <v>8.5756294010679124</v>
      </c>
      <c r="V384" s="338">
        <f t="shared" si="255"/>
        <v>8.5756294010679124</v>
      </c>
      <c r="W384" s="330">
        <f t="shared" si="256"/>
        <v>4.4247930919354417E-3</v>
      </c>
      <c r="X384" s="330">
        <f t="shared" si="257"/>
        <v>34512.607700595043</v>
      </c>
      <c r="Y384" s="330">
        <f t="shared" si="272"/>
        <v>164.06350410305663</v>
      </c>
      <c r="Z384" s="110">
        <f>IF(H384&gt;0, rate1(1,$L$52,$L$51,$L$54,U384,$L$53,$L$50,Y384),"")</f>
        <v>2499.2149303942715</v>
      </c>
      <c r="AA384" s="338">
        <f t="shared" si="258"/>
        <v>10.979253641245261</v>
      </c>
      <c r="AB384" s="338">
        <f t="shared" si="259"/>
        <v>-4.4339920108326796E-4</v>
      </c>
      <c r="AC384" s="330">
        <f t="shared" si="260"/>
        <v>1.1723434637200995E-2</v>
      </c>
      <c r="AD384" s="330">
        <f t="shared" si="261"/>
        <v>-1.7059846895495687</v>
      </c>
      <c r="AE384" s="330">
        <f t="shared" si="262"/>
        <v>-8.6286315820144708</v>
      </c>
      <c r="AF384" s="330">
        <f t="shared" si="263"/>
        <v>2185.4187955016027</v>
      </c>
      <c r="AG384" s="330">
        <f t="shared" si="264"/>
        <v>2159.5872421001668</v>
      </c>
      <c r="AH384" s="330">
        <f t="shared" si="265"/>
        <v>8.5563488620994761</v>
      </c>
      <c r="AI384" s="330">
        <f t="shared" si="266"/>
        <v>4.6914537479437799</v>
      </c>
      <c r="AJ384" s="330">
        <f t="shared" si="267"/>
        <v>11.394086463651769</v>
      </c>
      <c r="AK384" s="339">
        <f t="shared" si="268"/>
        <v>1975.5728294351156</v>
      </c>
      <c r="AL384" s="44">
        <f t="shared" si="269"/>
        <v>35.231043021427254</v>
      </c>
    </row>
    <row r="385" spans="2:38" ht="15" x14ac:dyDescent="0.15">
      <c r="B385" s="330">
        <f t="shared" si="238"/>
        <v>2185.4187955016027</v>
      </c>
      <c r="C385" s="330">
        <f t="shared" si="239"/>
        <v>2159.5872421001668</v>
      </c>
      <c r="D385" s="330">
        <f t="shared" si="240"/>
        <v>8.5563488620994761</v>
      </c>
      <c r="E385" s="330">
        <f t="shared" si="270"/>
        <v>198.68094404807593</v>
      </c>
      <c r="F385" s="330">
        <f t="shared" si="241"/>
        <v>198.68094404807593</v>
      </c>
      <c r="G385" s="330">
        <f t="shared" si="242"/>
        <v>34893.599749668727</v>
      </c>
      <c r="H385" s="315">
        <f t="shared" si="243"/>
        <v>0.02</v>
      </c>
      <c r="I385" s="330">
        <f t="shared" si="244"/>
        <v>20.665242721148754</v>
      </c>
      <c r="J385" s="330">
        <f t="shared" si="245"/>
        <v>859</v>
      </c>
      <c r="K385" s="337">
        <f t="shared" si="246"/>
        <v>-1</v>
      </c>
      <c r="L385" s="325">
        <f t="shared" si="247"/>
        <v>8.5363488620994765</v>
      </c>
      <c r="M385" s="325">
        <f t="shared" si="248"/>
        <v>8.5463488620994763</v>
      </c>
      <c r="N385" s="330">
        <f t="shared" si="249"/>
        <v>-0.11629450562942623</v>
      </c>
      <c r="O385" s="330">
        <f t="shared" si="250"/>
        <v>1.1779077205578332</v>
      </c>
      <c r="P385" s="334">
        <f t="shared" si="271"/>
        <v>163.18950929227509</v>
      </c>
      <c r="Q385" s="330">
        <f t="shared" si="251"/>
        <v>34151.526047521598</v>
      </c>
      <c r="R385" s="279">
        <f>IF(H385&gt;0, rate1(1,$L$52,$L$51,$L$54,L385,$L$53,$L$50,P385),"")</f>
        <v>2498.4737571699734</v>
      </c>
      <c r="S385" s="325">
        <f t="shared" si="252"/>
        <v>11.604436441361884</v>
      </c>
      <c r="T385" s="325">
        <f t="shared" si="253"/>
        <v>1.0966589905318062E-2</v>
      </c>
      <c r="U385" s="330">
        <f t="shared" si="254"/>
        <v>8.5563488620994761</v>
      </c>
      <c r="V385" s="338">
        <f t="shared" si="255"/>
        <v>8.5563488620994761</v>
      </c>
      <c r="W385" s="330">
        <f t="shared" si="256"/>
        <v>4.4049189840436043E-3</v>
      </c>
      <c r="X385" s="330">
        <f t="shared" si="257"/>
        <v>34274.566335490854</v>
      </c>
      <c r="Y385" s="330">
        <f t="shared" si="272"/>
        <v>163.57162564431931</v>
      </c>
      <c r="Z385" s="110">
        <f>IF(H385&gt;0, rate1(1,$L$52,$L$51,$L$54,U385,$L$53,$L$50,Y385),"")</f>
        <v>2498.798821732787</v>
      </c>
      <c r="AA385" s="338">
        <f t="shared" si="258"/>
        <v>11.644729582419352</v>
      </c>
      <c r="AB385" s="338">
        <f t="shared" si="259"/>
        <v>-4.1381220160995833E-4</v>
      </c>
      <c r="AC385" s="330">
        <f t="shared" si="260"/>
        <v>1.0966589905318062E-2</v>
      </c>
      <c r="AD385" s="330">
        <f t="shared" si="261"/>
        <v>-1.8237209718493566</v>
      </c>
      <c r="AE385" s="330">
        <f t="shared" si="262"/>
        <v>-10.377801229713143</v>
      </c>
      <c r="AF385" s="330">
        <f t="shared" si="263"/>
        <v>2185.291534406068</v>
      </c>
      <c r="AG385" s="330">
        <f t="shared" si="264"/>
        <v>2159.5762755102614</v>
      </c>
      <c r="AH385" s="330">
        <f t="shared" si="265"/>
        <v>8.5370666529016894</v>
      </c>
      <c r="AI385" s="330">
        <f t="shared" si="266"/>
        <v>4.3893156267288322</v>
      </c>
      <c r="AJ385" s="330">
        <f t="shared" si="267"/>
        <v>11.395305717992526</v>
      </c>
      <c r="AK385" s="339">
        <f t="shared" si="268"/>
        <v>1975.7376428841935</v>
      </c>
      <c r="AL385" s="44">
        <f t="shared" si="269"/>
        <v>35.23507298019674</v>
      </c>
    </row>
    <row r="386" spans="2:38" ht="15" x14ac:dyDescent="0.15">
      <c r="B386" s="330">
        <f t="shared" si="238"/>
        <v>2185.291534406068</v>
      </c>
      <c r="C386" s="330">
        <f t="shared" si="239"/>
        <v>2159.5762755102614</v>
      </c>
      <c r="D386" s="330">
        <f t="shared" si="240"/>
        <v>8.5370666529016894</v>
      </c>
      <c r="E386" s="330">
        <f t="shared" si="270"/>
        <v>198.68094404807593</v>
      </c>
      <c r="F386" s="330">
        <f t="shared" si="241"/>
        <v>198.68094404807593</v>
      </c>
      <c r="G386" s="330">
        <f t="shared" si="242"/>
        <v>34657.676142730968</v>
      </c>
      <c r="H386" s="315">
        <f t="shared" si="243"/>
        <v>0.02</v>
      </c>
      <c r="I386" s="330">
        <f t="shared" si="244"/>
        <v>20.572207116645224</v>
      </c>
      <c r="J386" s="330">
        <f t="shared" si="245"/>
        <v>859</v>
      </c>
      <c r="K386" s="337">
        <f t="shared" si="246"/>
        <v>-1</v>
      </c>
      <c r="L386" s="325">
        <f t="shared" si="247"/>
        <v>8.5170666529016898</v>
      </c>
      <c r="M386" s="325">
        <f t="shared" si="248"/>
        <v>8.5270666529016896</v>
      </c>
      <c r="N386" s="330">
        <f t="shared" si="249"/>
        <v>-0.11604217479643353</v>
      </c>
      <c r="O386" s="330">
        <f t="shared" si="250"/>
        <v>1.0986732119458065</v>
      </c>
      <c r="P386" s="334">
        <f t="shared" si="271"/>
        <v>162.69824666568093</v>
      </c>
      <c r="Q386" s="330">
        <f t="shared" si="251"/>
        <v>33915.088827642503</v>
      </c>
      <c r="R386" s="279">
        <f>IF(H386&gt;0, rate1(1,$L$52,$L$51,$L$54,L386,$L$53,$L$50,P386),"")</f>
        <v>2498.0534965394741</v>
      </c>
      <c r="S386" s="325">
        <f t="shared" si="252"/>
        <v>12.357274344995361</v>
      </c>
      <c r="T386" s="325">
        <f t="shared" si="253"/>
        <v>1.0217431689282745E-2</v>
      </c>
      <c r="U386" s="330">
        <f t="shared" si="254"/>
        <v>8.5370666529016894</v>
      </c>
      <c r="V386" s="338">
        <f t="shared" si="255"/>
        <v>8.5370666529016894</v>
      </c>
      <c r="W386" s="330">
        <f t="shared" si="256"/>
        <v>4.385087893460593E-3</v>
      </c>
      <c r="X386" s="330">
        <f t="shared" si="257"/>
        <v>34037.574860719375</v>
      </c>
      <c r="Y386" s="330">
        <f t="shared" si="272"/>
        <v>163.08007468311405</v>
      </c>
      <c r="Z386" s="110">
        <f>IF(H386&gt;0, rate1(1,$L$52,$L$51,$L$54,U386,$L$53,$L$50,Y386),"")</f>
        <v>2498.3803682802913</v>
      </c>
      <c r="AA386" s="338">
        <f t="shared" si="258"/>
        <v>12.400280673099521</v>
      </c>
      <c r="AB386" s="338">
        <f t="shared" si="259"/>
        <v>-3.8464736256957176E-4</v>
      </c>
      <c r="AC386" s="330">
        <f t="shared" si="260"/>
        <v>1.0217431689282745E-2</v>
      </c>
      <c r="AD386" s="330">
        <f t="shared" si="261"/>
        <v>-1.9574390715994094</v>
      </c>
      <c r="AE386" s="330">
        <f t="shared" si="262"/>
        <v>-12.624430083108843</v>
      </c>
      <c r="AF386" s="330">
        <f t="shared" si="263"/>
        <v>2185.1652747995822</v>
      </c>
      <c r="AG386" s="330">
        <f t="shared" si="264"/>
        <v>2159.566058078572</v>
      </c>
      <c r="AH386" s="330">
        <f t="shared" si="265"/>
        <v>8.5177827732103122</v>
      </c>
      <c r="AI386" s="330">
        <f t="shared" si="266"/>
        <v>4.0901572778312554</v>
      </c>
      <c r="AJ386" s="330">
        <f t="shared" si="267"/>
        <v>11.396441872791923</v>
      </c>
      <c r="AK386" s="339">
        <f t="shared" si="268"/>
        <v>1975.8908019068476</v>
      </c>
      <c r="AL386" s="44">
        <f t="shared" si="269"/>
        <v>35.2388434023201</v>
      </c>
    </row>
    <row r="387" spans="2:38" ht="15" x14ac:dyDescent="0.15">
      <c r="B387" s="330">
        <f t="shared" si="238"/>
        <v>2185.1652747995822</v>
      </c>
      <c r="C387" s="330">
        <f t="shared" si="239"/>
        <v>2159.566058078572</v>
      </c>
      <c r="D387" s="330">
        <f t="shared" si="240"/>
        <v>8.5177827732103122</v>
      </c>
      <c r="E387" s="330">
        <f t="shared" si="270"/>
        <v>198.68094404807593</v>
      </c>
      <c r="F387" s="330">
        <f t="shared" si="241"/>
        <v>198.68094404807593</v>
      </c>
      <c r="G387" s="330">
        <f t="shared" si="242"/>
        <v>34422.798059990491</v>
      </c>
      <c r="H387" s="315">
        <f t="shared" si="243"/>
        <v>0.02</v>
      </c>
      <c r="I387" s="330">
        <f t="shared" si="244"/>
        <v>20.479373376808145</v>
      </c>
      <c r="J387" s="330">
        <f t="shared" si="245"/>
        <v>859</v>
      </c>
      <c r="K387" s="337">
        <f t="shared" si="246"/>
        <v>-1</v>
      </c>
      <c r="L387" s="325">
        <f t="shared" si="247"/>
        <v>8.4977827732103126</v>
      </c>
      <c r="M387" s="325">
        <f t="shared" si="248"/>
        <v>8.5077827732103124</v>
      </c>
      <c r="N387" s="330">
        <f t="shared" si="249"/>
        <v>-0.11578977735634766</v>
      </c>
      <c r="O387" s="330">
        <f t="shared" si="250"/>
        <v>1.0200620457063749</v>
      </c>
      <c r="P387" s="334">
        <f t="shared" si="271"/>
        <v>162.20731264254943</v>
      </c>
      <c r="Q387" s="330">
        <f t="shared" si="251"/>
        <v>33679.698156860599</v>
      </c>
      <c r="R387" s="279">
        <f>IF(H387&gt;0, rate1(1,$L$52,$L$51,$L$54,L387,$L$53,$L$50,P387),"")</f>
        <v>2497.6308574642089</v>
      </c>
      <c r="S387" s="325">
        <f t="shared" si="252"/>
        <v>13.219448905418675</v>
      </c>
      <c r="T387" s="325">
        <f t="shared" si="253"/>
        <v>9.4758592022100973E-3</v>
      </c>
      <c r="U387" s="330">
        <f t="shared" si="254"/>
        <v>8.5177827732103122</v>
      </c>
      <c r="V387" s="338">
        <f t="shared" si="255"/>
        <v>8.5177827732103122</v>
      </c>
      <c r="W387" s="330">
        <f t="shared" si="256"/>
        <v>4.3652998315124591E-3</v>
      </c>
      <c r="X387" s="330">
        <f t="shared" si="257"/>
        <v>33801.631138375662</v>
      </c>
      <c r="Y387" s="330">
        <f t="shared" si="272"/>
        <v>162.58885186551805</v>
      </c>
      <c r="Z387" s="110">
        <f>IF(H387&gt;0, rate1(1,$L$52,$L$51,$L$54,U387,$L$53,$L$50,Y387),"")</f>
        <v>2497.9595509974943</v>
      </c>
      <c r="AA387" s="338">
        <f t="shared" si="258"/>
        <v>13.265562430405172</v>
      </c>
      <c r="AB387" s="338">
        <f t="shared" si="259"/>
        <v>-3.5589887184392724E-4</v>
      </c>
      <c r="AC387" s="330">
        <f t="shared" si="260"/>
        <v>9.4758592022100973E-3</v>
      </c>
      <c r="AD387" s="330">
        <f t="shared" si="261"/>
        <v>-2.1106265482854907</v>
      </c>
      <c r="AE387" s="330">
        <f t="shared" si="262"/>
        <v>-15.557326353439036</v>
      </c>
      <c r="AF387" s="330">
        <f t="shared" si="263"/>
        <v>2185.0400091630236</v>
      </c>
      <c r="AG387" s="330">
        <f t="shared" si="264"/>
        <v>2159.5565822193698</v>
      </c>
      <c r="AH387" s="330">
        <f t="shared" si="265"/>
        <v>8.4984972227602249</v>
      </c>
      <c r="AI387" s="330">
        <f t="shared" si="266"/>
        <v>3.7939390338213288</v>
      </c>
      <c r="AJ387" s="330">
        <f t="shared" si="267"/>
        <v>11.397495744745763</v>
      </c>
      <c r="AK387" s="339">
        <f t="shared" si="268"/>
        <v>1976.0325572531556</v>
      </c>
      <c r="AL387" s="44">
        <f t="shared" si="269"/>
        <v>35.24235684742176</v>
      </c>
    </row>
    <row r="388" spans="2:38" ht="15" x14ac:dyDescent="0.15">
      <c r="B388" s="330">
        <f t="shared" si="238"/>
        <v>2185.0400091630236</v>
      </c>
      <c r="C388" s="330">
        <f t="shared" si="239"/>
        <v>2159.5565822193698</v>
      </c>
      <c r="D388" s="330">
        <f t="shared" si="240"/>
        <v>8.4984972227602249</v>
      </c>
      <c r="E388" s="330">
        <f t="shared" si="270"/>
        <v>198.68094404807593</v>
      </c>
      <c r="F388" s="330">
        <f t="shared" si="241"/>
        <v>198.68094404807593</v>
      </c>
      <c r="G388" s="330">
        <f t="shared" si="242"/>
        <v>34188.963361359958</v>
      </c>
      <c r="H388" s="315">
        <f t="shared" si="243"/>
        <v>0.02</v>
      </c>
      <c r="I388" s="330">
        <f t="shared" si="244"/>
        <v>20.386741554922992</v>
      </c>
      <c r="J388" s="330">
        <f t="shared" si="245"/>
        <v>859</v>
      </c>
      <c r="K388" s="337">
        <f t="shared" si="246"/>
        <v>-1</v>
      </c>
      <c r="L388" s="325">
        <f t="shared" si="247"/>
        <v>8.4784972227602253</v>
      </c>
      <c r="M388" s="325">
        <f t="shared" si="248"/>
        <v>8.4884972227602251</v>
      </c>
      <c r="N388" s="330">
        <f t="shared" si="249"/>
        <v>-0.11553731329405537</v>
      </c>
      <c r="O388" s="330">
        <f t="shared" si="250"/>
        <v>0.9420695148935021</v>
      </c>
      <c r="P388" s="334">
        <f t="shared" si="271"/>
        <v>161.71670787311444</v>
      </c>
      <c r="Q388" s="330">
        <f t="shared" si="251"/>
        <v>33445.351895771077</v>
      </c>
      <c r="R388" s="279">
        <f>IF(H388&gt;0, rate1(1,$L$52,$L$51,$L$54,L388,$L$53,$L$50,P388),"")</f>
        <v>2497.2058205474091</v>
      </c>
      <c r="S388" s="325">
        <f t="shared" si="252"/>
        <v>14.216689583435349</v>
      </c>
      <c r="T388" s="325">
        <f t="shared" si="253"/>
        <v>8.7417739945152232E-3</v>
      </c>
      <c r="U388" s="330">
        <f t="shared" si="254"/>
        <v>8.4984972227602249</v>
      </c>
      <c r="V388" s="338">
        <f t="shared" si="255"/>
        <v>8.4984972227602249</v>
      </c>
      <c r="W388" s="330">
        <f t="shared" si="256"/>
        <v>4.3455548095749919E-3</v>
      </c>
      <c r="X388" s="330">
        <f t="shared" si="257"/>
        <v>33566.733029372532</v>
      </c>
      <c r="Y388" s="330">
        <f t="shared" si="272"/>
        <v>162.09795784000346</v>
      </c>
      <c r="Z388" s="110">
        <f>IF(H388&gt;0, rate1(1,$L$52,$L$51,$L$54,U388,$L$53,$L$50,Y388),"")</f>
        <v>2497.5363506427557</v>
      </c>
      <c r="AA388" s="338">
        <f t="shared" si="258"/>
        <v>14.266397029998002</v>
      </c>
      <c r="AB388" s="338">
        <f t="shared" si="259"/>
        <v>-3.2756104010371579E-4</v>
      </c>
      <c r="AC388" s="330">
        <f t="shared" si="260"/>
        <v>8.7417739945152232E-3</v>
      </c>
      <c r="AD388" s="330">
        <f t="shared" si="261"/>
        <v>-2.287865141852035</v>
      </c>
      <c r="AE388" s="330">
        <f t="shared" si="262"/>
        <v>-19.4579165858278</v>
      </c>
      <c r="AF388" s="330">
        <f t="shared" si="263"/>
        <v>2184.9157300757352</v>
      </c>
      <c r="AG388" s="330">
        <f t="shared" si="264"/>
        <v>2159.5478404453752</v>
      </c>
      <c r="AH388" s="330">
        <f t="shared" si="265"/>
        <v>8.4792100012855727</v>
      </c>
      <c r="AI388" s="330">
        <f t="shared" si="266"/>
        <v>3.5006221443929482</v>
      </c>
      <c r="AJ388" s="330">
        <f t="shared" si="267"/>
        <v>11.398468139785873</v>
      </c>
      <c r="AK388" s="339">
        <f t="shared" si="268"/>
        <v>1976.1631552503686</v>
      </c>
      <c r="AL388" s="44">
        <f t="shared" si="269"/>
        <v>35.245615841051816</v>
      </c>
    </row>
    <row r="389" spans="2:38" ht="15" x14ac:dyDescent="0.15">
      <c r="B389" s="330">
        <f t="shared" si="238"/>
        <v>2184.9157300757352</v>
      </c>
      <c r="C389" s="330">
        <f t="shared" si="239"/>
        <v>2159.5478404453752</v>
      </c>
      <c r="D389" s="330">
        <f t="shared" si="240"/>
        <v>8.4792100012855727</v>
      </c>
      <c r="E389" s="330">
        <f t="shared" si="270"/>
        <v>198.68094404807593</v>
      </c>
      <c r="F389" s="330">
        <f t="shared" si="241"/>
        <v>198.68094404807593</v>
      </c>
      <c r="G389" s="330">
        <f t="shared" si="242"/>
        <v>33956.169905570852</v>
      </c>
      <c r="H389" s="315">
        <f t="shared" si="243"/>
        <v>0.02</v>
      </c>
      <c r="I389" s="330">
        <f t="shared" si="244"/>
        <v>20.294311704287978</v>
      </c>
      <c r="J389" s="330">
        <f t="shared" si="245"/>
        <v>859</v>
      </c>
      <c r="K389" s="337">
        <f t="shared" si="246"/>
        <v>-1</v>
      </c>
      <c r="L389" s="325">
        <f t="shared" si="247"/>
        <v>8.4592100012855731</v>
      </c>
      <c r="M389" s="325">
        <f t="shared" si="248"/>
        <v>8.4692100012855729</v>
      </c>
      <c r="N389" s="330">
        <f t="shared" si="249"/>
        <v>-0.1152847825944221</v>
      </c>
      <c r="O389" s="330">
        <f t="shared" si="250"/>
        <v>0.86469097482813417</v>
      </c>
      <c r="P389" s="334">
        <f t="shared" si="271"/>
        <v>161.2264330100337</v>
      </c>
      <c r="Q389" s="330">
        <f t="shared" si="251"/>
        <v>33212.047903788145</v>
      </c>
      <c r="R389" s="279">
        <f>IF(H389&gt;0, rate1(1,$L$52,$L$51,$L$54,L389,$L$53,$L$50,P389),"")</f>
        <v>2496.7783661852532</v>
      </c>
      <c r="S389" s="325">
        <f t="shared" si="252"/>
        <v>15.383485161065655</v>
      </c>
      <c r="T389" s="325">
        <f t="shared" si="253"/>
        <v>8.0150798852620213E-3</v>
      </c>
      <c r="U389" s="330">
        <f t="shared" si="254"/>
        <v>8.4792100012855727</v>
      </c>
      <c r="V389" s="338">
        <f t="shared" si="255"/>
        <v>8.4792100012855727</v>
      </c>
      <c r="W389" s="330">
        <f t="shared" si="256"/>
        <v>4.3258528390310858E-3</v>
      </c>
      <c r="X389" s="330">
        <f t="shared" si="257"/>
        <v>33332.878393441933</v>
      </c>
      <c r="Y389" s="330">
        <f t="shared" si="272"/>
        <v>161.60739325745547</v>
      </c>
      <c r="Z389" s="110">
        <f>IF(H389&gt;0, rate1(1,$L$52,$L$51,$L$54,U389,$L$53,$L$50,Y389),"")</f>
        <v>2497.1107477694231</v>
      </c>
      <c r="AA389" s="338">
        <f t="shared" si="258"/>
        <v>15.437397532576096</v>
      </c>
      <c r="AB389" s="338">
        <f t="shared" si="259"/>
        <v>-2.9962829722395365E-4</v>
      </c>
      <c r="AC389" s="330">
        <f t="shared" si="260"/>
        <v>8.0150798852620213E-3</v>
      </c>
      <c r="AD389" s="330">
        <f t="shared" si="261"/>
        <v>-2.4952964020702559</v>
      </c>
      <c r="AE389" s="330">
        <f t="shared" si="262"/>
        <v>-24.75778110932341</v>
      </c>
      <c r="AF389" s="330">
        <f t="shared" si="263"/>
        <v>2184.7924302132556</v>
      </c>
      <c r="AG389" s="330">
        <f t="shared" si="264"/>
        <v>2159.5398253654898</v>
      </c>
      <c r="AH389" s="330">
        <f t="shared" si="265"/>
        <v>8.4599211085194383</v>
      </c>
      <c r="AI389" s="330">
        <f t="shared" si="266"/>
        <v>3.2101687493824302</v>
      </c>
      <c r="AJ389" s="330">
        <f t="shared" si="267"/>
        <v>11.399359853327368</v>
      </c>
      <c r="AK389" s="339">
        <f t="shared" si="268"/>
        <v>1976.2828378926051</v>
      </c>
      <c r="AL389" s="44">
        <f t="shared" si="269"/>
        <v>35.248622875473849</v>
      </c>
    </row>
    <row r="390" spans="2:38" ht="15" x14ac:dyDescent="0.15">
      <c r="B390" s="330">
        <f t="shared" si="238"/>
        <v>2184.7924302132556</v>
      </c>
      <c r="C390" s="330">
        <f t="shared" si="239"/>
        <v>2159.5398253654898</v>
      </c>
      <c r="D390" s="330">
        <f t="shared" si="240"/>
        <v>8.4599211085194383</v>
      </c>
      <c r="E390" s="330">
        <f t="shared" si="270"/>
        <v>198.68094404807593</v>
      </c>
      <c r="F390" s="330">
        <f t="shared" si="241"/>
        <v>198.68094404807593</v>
      </c>
      <c r="G390" s="330">
        <f t="shared" si="242"/>
        <v>33724.415550169266</v>
      </c>
      <c r="H390" s="315">
        <f t="shared" si="243"/>
        <v>0.02</v>
      </c>
      <c r="I390" s="330">
        <f t="shared" si="244"/>
        <v>20.20208387821258</v>
      </c>
      <c r="J390" s="330">
        <f t="shared" si="245"/>
        <v>859</v>
      </c>
      <c r="K390" s="337">
        <f t="shared" si="246"/>
        <v>-1</v>
      </c>
      <c r="L390" s="325">
        <f t="shared" si="247"/>
        <v>8.4399211085194388</v>
      </c>
      <c r="M390" s="325">
        <f t="shared" si="248"/>
        <v>8.4499211085194386</v>
      </c>
      <c r="N390" s="330">
        <f t="shared" si="249"/>
        <v>-0.11503218524234171</v>
      </c>
      <c r="O390" s="330">
        <f t="shared" si="250"/>
        <v>0.7879218416546383</v>
      </c>
      <c r="P390" s="334">
        <f t="shared" si="271"/>
        <v>160.73648870839554</v>
      </c>
      <c r="Q390" s="330">
        <f t="shared" si="251"/>
        <v>32979.784039140832</v>
      </c>
      <c r="R390" s="279">
        <f>IF(H390&gt;0, rate1(1,$L$52,$L$51,$L$54,L390,$L$53,$L$50,P390),"")</f>
        <v>2496.3484745641226</v>
      </c>
      <c r="S390" s="325">
        <f t="shared" si="252"/>
        <v>16.767158041611992</v>
      </c>
      <c r="T390" s="325">
        <f t="shared" si="253"/>
        <v>7.2956828959761686E-3</v>
      </c>
      <c r="U390" s="330">
        <f t="shared" si="254"/>
        <v>8.4599211085194383</v>
      </c>
      <c r="V390" s="338">
        <f t="shared" si="255"/>
        <v>8.4599211085194383</v>
      </c>
      <c r="W390" s="330">
        <f t="shared" si="256"/>
        <v>4.3061939311854758E-3</v>
      </c>
      <c r="X390" s="330">
        <f t="shared" si="257"/>
        <v>33100.065089130614</v>
      </c>
      <c r="Y390" s="330">
        <f t="shared" si="272"/>
        <v>161.11715877117888</v>
      </c>
      <c r="Z390" s="110">
        <f>IF(H390&gt;0, rate1(1,$L$52,$L$51,$L$54,U390,$L$53,$L$50,Y390),"")</f>
        <v>2496.6827227231211</v>
      </c>
      <c r="AA390" s="338">
        <f t="shared" si="258"/>
        <v>16.826056865495044</v>
      </c>
      <c r="AB390" s="338">
        <f t="shared" si="259"/>
        <v>-2.7209518882584762E-4</v>
      </c>
      <c r="AC390" s="330">
        <f t="shared" si="260"/>
        <v>7.2956828959761686E-3</v>
      </c>
      <c r="AD390" s="330">
        <f t="shared" si="261"/>
        <v>-2.7413472165889665</v>
      </c>
      <c r="AE390" s="330">
        <f t="shared" si="262"/>
        <v>-32.140895660694483</v>
      </c>
      <c r="AF390" s="330">
        <f t="shared" si="263"/>
        <v>2184.6701023451174</v>
      </c>
      <c r="AG390" s="330">
        <f t="shared" si="264"/>
        <v>2159.532529682594</v>
      </c>
      <c r="AH390" s="330">
        <f t="shared" si="265"/>
        <v>8.440630544194077</v>
      </c>
      <c r="AI390" s="330">
        <f t="shared" si="266"/>
        <v>2.9225418527555687</v>
      </c>
      <c r="AJ390" s="330">
        <f t="shared" si="267"/>
        <v>11.400171670508689</v>
      </c>
      <c r="AK390" s="339">
        <f t="shared" si="268"/>
        <v>1976.3918429280848</v>
      </c>
      <c r="AL390" s="44">
        <f t="shared" si="269"/>
        <v>35.251380410429569</v>
      </c>
    </row>
    <row r="391" spans="2:38" ht="15" x14ac:dyDescent="0.15">
      <c r="B391" s="330">
        <f t="shared" si="238"/>
        <v>2184.6701023451174</v>
      </c>
      <c r="C391" s="330">
        <f t="shared" si="239"/>
        <v>2159.532529682594</v>
      </c>
      <c r="D391" s="330">
        <f t="shared" si="240"/>
        <v>8.440630544194077</v>
      </c>
      <c r="E391" s="330">
        <f t="shared" si="270"/>
        <v>198.68094404807593</v>
      </c>
      <c r="F391" s="330">
        <f t="shared" si="241"/>
        <v>198.68094404807593</v>
      </c>
      <c r="G391" s="330">
        <f t="shared" si="242"/>
        <v>33493.69815151806</v>
      </c>
      <c r="H391" s="315">
        <f t="shared" si="243"/>
        <v>0.02</v>
      </c>
      <c r="I391" s="330">
        <f t="shared" si="244"/>
        <v>20.110058130018661</v>
      </c>
      <c r="J391" s="330">
        <f t="shared" si="245"/>
        <v>859</v>
      </c>
      <c r="K391" s="337">
        <f t="shared" si="246"/>
        <v>-1</v>
      </c>
      <c r="L391" s="325">
        <f t="shared" si="247"/>
        <v>8.4206305441940774</v>
      </c>
      <c r="M391" s="325">
        <f t="shared" si="248"/>
        <v>8.4306305441940772</v>
      </c>
      <c r="N391" s="330">
        <f t="shared" si="249"/>
        <v>-0.11477952122268675</v>
      </c>
      <c r="O391" s="330">
        <f t="shared" si="250"/>
        <v>0.71175759093880231</v>
      </c>
      <c r="P391" s="334">
        <f t="shared" si="271"/>
        <v>160.24687562574007</v>
      </c>
      <c r="Q391" s="330">
        <f t="shared" si="251"/>
        <v>32748.558158875341</v>
      </c>
      <c r="R391" s="279">
        <f>IF(H391&gt;0, rate1(1,$L$52,$L$51,$L$54,L391,$L$53,$L$50,P391),"")</f>
        <v>2495.9161256578277</v>
      </c>
      <c r="S391" s="325">
        <f t="shared" si="252"/>
        <v>18.434445944546123</v>
      </c>
      <c r="T391" s="325">
        <f t="shared" si="253"/>
        <v>6.5834911868015112E-3</v>
      </c>
      <c r="U391" s="330">
        <f t="shared" si="254"/>
        <v>8.440630544194077</v>
      </c>
      <c r="V391" s="338">
        <f t="shared" si="255"/>
        <v>8.440630544194077</v>
      </c>
      <c r="W391" s="330">
        <f t="shared" si="256"/>
        <v>4.2865780974636891E-3</v>
      </c>
      <c r="X391" s="330">
        <f t="shared" si="257"/>
        <v>32868.290973802694</v>
      </c>
      <c r="Y391" s="330">
        <f t="shared" si="272"/>
        <v>160.62725503691939</v>
      </c>
      <c r="Z391" s="110">
        <f>IF(H391&gt;0, rate1(1,$L$52,$L$51,$L$54,U391,$L$53,$L$50,Y391),"")</f>
        <v>2496.252255639009</v>
      </c>
      <c r="AA391" s="338">
        <f t="shared" si="258"/>
        <v>18.499353234494858</v>
      </c>
      <c r="AB391" s="338">
        <f t="shared" si="259"/>
        <v>-2.4495637295977055E-4</v>
      </c>
      <c r="AC391" s="330">
        <f t="shared" si="260"/>
        <v>6.5834911868015112E-3</v>
      </c>
      <c r="AD391" s="330">
        <f t="shared" si="261"/>
        <v>-3.0379018415177215</v>
      </c>
      <c r="AE391" s="330">
        <f t="shared" si="262"/>
        <v>-42.733756801385205</v>
      </c>
      <c r="AF391" s="330">
        <f t="shared" si="263"/>
        <v>2184.548739332708</v>
      </c>
      <c r="AG391" s="330">
        <f t="shared" si="264"/>
        <v>2159.5259461914075</v>
      </c>
      <c r="AH391" s="330">
        <f t="shared" si="265"/>
        <v>8.4213383080408946</v>
      </c>
      <c r="AI391" s="330">
        <f t="shared" si="266"/>
        <v>2.6377052975152981</v>
      </c>
      <c r="AJ391" s="330">
        <f t="shared" si="267"/>
        <v>11.400904366424665</v>
      </c>
      <c r="AK391" s="339">
        <f t="shared" si="268"/>
        <v>1976.4904039439898</v>
      </c>
      <c r="AL391" s="44">
        <f t="shared" si="269"/>
        <v>35.253890873881083</v>
      </c>
    </row>
    <row r="392" spans="2:38" ht="15" x14ac:dyDescent="0.15">
      <c r="B392" s="330">
        <f t="shared" si="238"/>
        <v>2184.548739332708</v>
      </c>
      <c r="C392" s="330">
        <f t="shared" si="239"/>
        <v>2159.5259461914075</v>
      </c>
      <c r="D392" s="330">
        <f t="shared" si="240"/>
        <v>8.4213383080408946</v>
      </c>
      <c r="E392" s="330">
        <f t="shared" si="270"/>
        <v>198.68094404807593</v>
      </c>
      <c r="F392" s="330">
        <f t="shared" si="241"/>
        <v>198.68094404807593</v>
      </c>
      <c r="G392" s="330">
        <f t="shared" si="242"/>
        <v>33264.015564796558</v>
      </c>
      <c r="H392" s="315">
        <f t="shared" si="243"/>
        <v>0.02</v>
      </c>
      <c r="I392" s="330">
        <f t="shared" si="244"/>
        <v>20.018234513040444</v>
      </c>
      <c r="J392" s="330">
        <f t="shared" si="245"/>
        <v>859</v>
      </c>
      <c r="K392" s="337">
        <f t="shared" si="246"/>
        <v>-1</v>
      </c>
      <c r="L392" s="325">
        <f t="shared" si="247"/>
        <v>8.401338308040895</v>
      </c>
      <c r="M392" s="325">
        <f t="shared" si="248"/>
        <v>8.4113383080408948</v>
      </c>
      <c r="N392" s="330">
        <f t="shared" si="249"/>
        <v>-0.11452679052025871</v>
      </c>
      <c r="O392" s="330">
        <f t="shared" si="250"/>
        <v>0.63619375630797848</v>
      </c>
      <c r="P392" s="334">
        <f t="shared" si="271"/>
        <v>159.75759442207379</v>
      </c>
      <c r="Q392" s="330">
        <f t="shared" si="251"/>
        <v>32518.368118854552</v>
      </c>
      <c r="R392" s="279">
        <f>IF(H392&gt;0, rate1(1,$L$52,$L$51,$L$54,L392,$L$53,$L$50,P392),"")</f>
        <v>2495.4812992247848</v>
      </c>
      <c r="S392" s="325">
        <f t="shared" si="252"/>
        <v>20.482597029806268</v>
      </c>
      <c r="T392" s="325">
        <f t="shared" si="253"/>
        <v>5.8784149949334319E-3</v>
      </c>
      <c r="U392" s="330">
        <f t="shared" si="254"/>
        <v>8.4213383080408946</v>
      </c>
      <c r="V392" s="338">
        <f t="shared" si="255"/>
        <v>8.4213383080408946</v>
      </c>
      <c r="W392" s="330">
        <f t="shared" si="256"/>
        <v>4.2670053492059878E-3</v>
      </c>
      <c r="X392" s="330">
        <f t="shared" si="257"/>
        <v>32637.55390363896</v>
      </c>
      <c r="Y392" s="330">
        <f t="shared" si="272"/>
        <v>160.13768271287765</v>
      </c>
      <c r="Z392" s="110">
        <f>IF(H392&gt;0, rate1(1,$L$52,$L$51,$L$54,U392,$L$53,$L$50,Y392),"")</f>
        <v>2495.8193264389906</v>
      </c>
      <c r="AA392" s="338">
        <f t="shared" si="258"/>
        <v>20.554885228775142</v>
      </c>
      <c r="AB392" s="338">
        <f t="shared" si="259"/>
        <v>-2.1820661687786647E-4</v>
      </c>
      <c r="AC392" s="330">
        <f t="shared" si="260"/>
        <v>5.8784149949334319E-3</v>
      </c>
      <c r="AD392" s="330">
        <f t="shared" si="261"/>
        <v>-3.4022776577083911</v>
      </c>
      <c r="AE392" s="330">
        <f t="shared" si="262"/>
        <v>-58.478343662179824</v>
      </c>
      <c r="AF392" s="330">
        <f t="shared" si="263"/>
        <v>2184.428334127193</v>
      </c>
      <c r="AG392" s="330">
        <f t="shared" si="264"/>
        <v>2159.5200677764124</v>
      </c>
      <c r="AH392" s="330">
        <f t="shared" si="265"/>
        <v>8.4020443997904355</v>
      </c>
      <c r="AI392" s="330">
        <f t="shared" si="266"/>
        <v>2.3556237415041124</v>
      </c>
      <c r="AJ392" s="330">
        <f t="shared" si="267"/>
        <v>11.40155870635286</v>
      </c>
      <c r="AK392" s="339">
        <f t="shared" si="268"/>
        <v>1976.5787504490374</v>
      </c>
      <c r="AL392" s="44">
        <f t="shared" si="269"/>
        <v>35.256156662731648</v>
      </c>
    </row>
    <row r="393" spans="2:38" ht="15" x14ac:dyDescent="0.15">
      <c r="B393" s="330">
        <f t="shared" si="238"/>
        <v>2184.428334127193</v>
      </c>
      <c r="C393" s="330">
        <f t="shared" si="239"/>
        <v>2159.5200677764124</v>
      </c>
      <c r="D393" s="330">
        <f t="shared" si="240"/>
        <v>8.4020443997904355</v>
      </c>
      <c r="E393" s="330">
        <f t="shared" si="270"/>
        <v>198.68094404807593</v>
      </c>
      <c r="F393" s="330">
        <f t="shared" si="241"/>
        <v>198.68094404807593</v>
      </c>
      <c r="G393" s="330">
        <f t="shared" si="242"/>
        <v>33035.365644000063</v>
      </c>
      <c r="H393" s="315">
        <f t="shared" si="243"/>
        <v>0.02</v>
      </c>
      <c r="I393" s="330">
        <f t="shared" si="244"/>
        <v>19.92661308062452</v>
      </c>
      <c r="J393" s="330">
        <f t="shared" si="245"/>
        <v>859</v>
      </c>
      <c r="K393" s="337">
        <f t="shared" si="246"/>
        <v>-1</v>
      </c>
      <c r="L393" s="325">
        <f t="shared" si="247"/>
        <v>8.3820443997904359</v>
      </c>
      <c r="M393" s="325">
        <f t="shared" si="248"/>
        <v>8.3920443997904357</v>
      </c>
      <c r="N393" s="330">
        <f t="shared" si="249"/>
        <v>-0.11427399311989461</v>
      </c>
      <c r="O393" s="330">
        <f t="shared" si="250"/>
        <v>0.56122592812971028</v>
      </c>
      <c r="P393" s="334">
        <f t="shared" si="271"/>
        <v>159.26864575988463</v>
      </c>
      <c r="Q393" s="330">
        <f t="shared" si="251"/>
        <v>32289.21177375751</v>
      </c>
      <c r="R393" s="279">
        <f>IF(H393&gt;0, rate1(1,$L$52,$L$51,$L$54,L393,$L$53,$L$50,P393),"")</f>
        <v>2495.043974805144</v>
      </c>
      <c r="S393" s="325">
        <f t="shared" si="252"/>
        <v>23.059055370047247</v>
      </c>
      <c r="T393" s="325">
        <f t="shared" si="253"/>
        <v>5.1803665752188487E-3</v>
      </c>
      <c r="U393" s="330">
        <f t="shared" si="254"/>
        <v>8.4020443997904355</v>
      </c>
      <c r="V393" s="338">
        <f t="shared" si="255"/>
        <v>8.4020443997904355</v>
      </c>
      <c r="W393" s="330">
        <f t="shared" si="256"/>
        <v>4.2474756977668449E-3</v>
      </c>
      <c r="X393" s="330">
        <f t="shared" si="257"/>
        <v>32407.851733636424</v>
      </c>
      <c r="Y393" s="330">
        <f t="shared" si="272"/>
        <v>159.64844245972466</v>
      </c>
      <c r="Z393" s="110">
        <f>IF(H393&gt;0, rate1(1,$L$52,$L$51,$L$54,U393,$L$53,$L$50,Y393),"")</f>
        <v>2495.383914828878</v>
      </c>
      <c r="AA393" s="338">
        <f t="shared" si="258"/>
        <v>23.140628228953364</v>
      </c>
      <c r="AB393" s="338">
        <f t="shared" si="259"/>
        <v>-1.9184079393973151E-4</v>
      </c>
      <c r="AC393" s="330">
        <f t="shared" si="260"/>
        <v>5.1803665752188487E-3</v>
      </c>
      <c r="AD393" s="330">
        <f t="shared" si="261"/>
        <v>-3.860730647069138</v>
      </c>
      <c r="AE393" s="330">
        <f t="shared" si="262"/>
        <v>-82.912025425678806</v>
      </c>
      <c r="AF393" s="330">
        <f t="shared" si="263"/>
        <v>2184.3088797674977</v>
      </c>
      <c r="AG393" s="330">
        <f t="shared" si="264"/>
        <v>2159.5148874098372</v>
      </c>
      <c r="AH393" s="330">
        <f t="shared" si="265"/>
        <v>8.3827488191720736</v>
      </c>
      <c r="AI393" s="330">
        <f t="shared" si="266"/>
        <v>2.076262634057751</v>
      </c>
      <c r="AJ393" s="330">
        <f t="shared" si="267"/>
        <v>11.402135445973432</v>
      </c>
      <c r="AK393" s="339">
        <f t="shared" si="268"/>
        <v>1976.6571079538396</v>
      </c>
      <c r="AL393" s="44">
        <f t="shared" si="269"/>
        <v>35.2581801435256</v>
      </c>
    </row>
    <row r="394" spans="2:38" ht="15" x14ac:dyDescent="0.15">
      <c r="B394" s="330">
        <f t="shared" si="238"/>
        <v>2184.3088797674977</v>
      </c>
      <c r="C394" s="330">
        <f t="shared" si="239"/>
        <v>2159.5148874098372</v>
      </c>
      <c r="D394" s="330">
        <f t="shared" si="240"/>
        <v>8.3827488191720736</v>
      </c>
      <c r="E394" s="330">
        <f t="shared" si="270"/>
        <v>198.68094404807593</v>
      </c>
      <c r="F394" s="330">
        <f t="shared" si="241"/>
        <v>198.68094404807593</v>
      </c>
      <c r="G394" s="330">
        <f t="shared" si="242"/>
        <v>32807.746241935456</v>
      </c>
      <c r="H394" s="315">
        <f t="shared" si="243"/>
        <v>0.02</v>
      </c>
      <c r="I394" s="330">
        <f t="shared" si="244"/>
        <v>19.835193886128401</v>
      </c>
      <c r="J394" s="330">
        <f t="shared" si="245"/>
        <v>859</v>
      </c>
      <c r="K394" s="337">
        <f t="shared" si="246"/>
        <v>-1</v>
      </c>
      <c r="L394" s="325">
        <f t="shared" si="247"/>
        <v>8.362748819172074</v>
      </c>
      <c r="M394" s="325">
        <f t="shared" si="248"/>
        <v>8.3727488191720738</v>
      </c>
      <c r="N394" s="330">
        <f t="shared" si="249"/>
        <v>-0.11402112900641725</v>
      </c>
      <c r="O394" s="330">
        <f t="shared" si="250"/>
        <v>0.48684975222883686</v>
      </c>
      <c r="P394" s="334">
        <f t="shared" si="271"/>
        <v>158.78003030414945</v>
      </c>
      <c r="Q394" s="330">
        <f t="shared" si="251"/>
        <v>32061.086977075312</v>
      </c>
      <c r="R394" s="279">
        <f>IF(H394&gt;0, rate1(1,$L$52,$L$51,$L$54,L394,$L$53,$L$50,P394),"")</f>
        <v>2494.6041317178729</v>
      </c>
      <c r="S394" s="325">
        <f t="shared" si="252"/>
        <v>26.398645963649454</v>
      </c>
      <c r="T394" s="325">
        <f t="shared" si="253"/>
        <v>4.4892601428282563E-3</v>
      </c>
      <c r="U394" s="330">
        <f t="shared" si="254"/>
        <v>8.3827488191720736</v>
      </c>
      <c r="V394" s="338">
        <f t="shared" si="255"/>
        <v>8.3827488191720736</v>
      </c>
      <c r="W394" s="330">
        <f t="shared" si="256"/>
        <v>4.2279891545504711E-3</v>
      </c>
      <c r="X394" s="330">
        <f t="shared" si="257"/>
        <v>32179.182317604282</v>
      </c>
      <c r="Y394" s="330">
        <f t="shared" si="272"/>
        <v>159.15953494060903</v>
      </c>
      <c r="Z394" s="110">
        <f>IF(H394&gt;0, rate1(1,$L$52,$L$51,$L$54,U394,$L$53,$L$50,Y394),"")</f>
        <v>2494.946000295507</v>
      </c>
      <c r="AA394" s="338">
        <f t="shared" si="258"/>
        <v>26.492253414585168</v>
      </c>
      <c r="AB394" s="338">
        <f t="shared" si="259"/>
        <v>-1.6585388061972836E-4</v>
      </c>
      <c r="AC394" s="330">
        <f t="shared" si="260"/>
        <v>4.4892601428282563E-3</v>
      </c>
      <c r="AD394" s="330">
        <f t="shared" si="261"/>
        <v>-4.4550770870230521</v>
      </c>
      <c r="AE394" s="330">
        <f t="shared" si="262"/>
        <v>-122.93058610931556</v>
      </c>
      <c r="AF394" s="330">
        <f t="shared" si="263"/>
        <v>2184.1903693783484</v>
      </c>
      <c r="AG394" s="330">
        <f t="shared" si="264"/>
        <v>2159.5103981496945</v>
      </c>
      <c r="AH394" s="330">
        <f t="shared" si="265"/>
        <v>8.3634515659145325</v>
      </c>
      <c r="AI394" s="330">
        <f t="shared" si="266"/>
        <v>1.799588193472923</v>
      </c>
      <c r="AJ394" s="330">
        <f t="shared" si="267"/>
        <v>11.402635331582729</v>
      </c>
      <c r="AK394" s="339">
        <f t="shared" si="268"/>
        <v>1976.7256980491286</v>
      </c>
      <c r="AL394" s="44">
        <f t="shared" si="269"/>
        <v>35.259963653128253</v>
      </c>
    </row>
    <row r="395" spans="2:38" ht="15" x14ac:dyDescent="0.15">
      <c r="B395" s="330">
        <f t="shared" si="238"/>
        <v>2184.1903693783484</v>
      </c>
      <c r="C395" s="330">
        <f t="shared" si="239"/>
        <v>2159.5103981496945</v>
      </c>
      <c r="D395" s="330">
        <f t="shared" si="240"/>
        <v>8.3634515659145325</v>
      </c>
      <c r="E395" s="330">
        <f t="shared" si="270"/>
        <v>198.68094404807593</v>
      </c>
      <c r="F395" s="330">
        <f t="shared" si="241"/>
        <v>198.68094404807593</v>
      </c>
      <c r="G395" s="330">
        <f t="shared" si="242"/>
        <v>32581.155210227531</v>
      </c>
      <c r="H395" s="315">
        <f t="shared" si="243"/>
        <v>0.02</v>
      </c>
      <c r="I395" s="330">
        <f t="shared" si="244"/>
        <v>19.743976982923051</v>
      </c>
      <c r="J395" s="330">
        <f t="shared" si="245"/>
        <v>859</v>
      </c>
      <c r="K395" s="337">
        <f t="shared" si="246"/>
        <v>-1</v>
      </c>
      <c r="L395" s="325">
        <f t="shared" si="247"/>
        <v>8.343451565914533</v>
      </c>
      <c r="M395" s="325">
        <f t="shared" si="248"/>
        <v>8.3534515659145328</v>
      </c>
      <c r="N395" s="330">
        <f t="shared" si="249"/>
        <v>-0.11376819816461392</v>
      </c>
      <c r="O395" s="330">
        <f t="shared" si="250"/>
        <v>0.41306092864084221</v>
      </c>
      <c r="P395" s="334">
        <f t="shared" si="271"/>
        <v>158.29174872236328</v>
      </c>
      <c r="Q395" s="330">
        <f t="shared" si="251"/>
        <v>31833.991581117021</v>
      </c>
      <c r="R395" s="279">
        <f>IF(H395&gt;0, rate1(1,$L$52,$L$51,$L$54,L395,$L$53,$L$50,P395),"")</f>
        <v>2494.1617490578024</v>
      </c>
      <c r="S395" s="325">
        <f t="shared" si="252"/>
        <v>30.899564997127914</v>
      </c>
      <c r="T395" s="325">
        <f t="shared" si="253"/>
        <v>3.8050118179158206E-3</v>
      </c>
      <c r="U395" s="330">
        <f t="shared" si="254"/>
        <v>8.3634515659145325</v>
      </c>
      <c r="V395" s="338">
        <f t="shared" si="255"/>
        <v>8.3634515659145325</v>
      </c>
      <c r="W395" s="330">
        <f t="shared" si="256"/>
        <v>4.2085457309326557E-3</v>
      </c>
      <c r="X395" s="330">
        <f t="shared" si="257"/>
        <v>31951.543508169743</v>
      </c>
      <c r="Y395" s="330">
        <f t="shared" si="272"/>
        <v>158.67096082118596</v>
      </c>
      <c r="Z395" s="110">
        <f>IF(H395&gt;0, rate1(1,$L$52,$L$51,$L$54,U395,$L$53,$L$50,Y395),"")</f>
        <v>2494.5055621038218</v>
      </c>
      <c r="AA395" s="338">
        <f t="shared" si="258"/>
        <v>31.009391854044249</v>
      </c>
      <c r="AB395" s="338">
        <f t="shared" si="259"/>
        <v>-1.402409536121768E-4</v>
      </c>
      <c r="AC395" s="330">
        <f t="shared" si="260"/>
        <v>3.8050118179158206E-3</v>
      </c>
      <c r="AD395" s="330">
        <f t="shared" si="261"/>
        <v>-5.2562254618580706</v>
      </c>
      <c r="AE395" s="330">
        <f t="shared" si="262"/>
        <v>-193.18112032659891</v>
      </c>
      <c r="AF395" s="330">
        <f t="shared" si="263"/>
        <v>2184.072796168366</v>
      </c>
      <c r="AG395" s="330">
        <f t="shared" si="264"/>
        <v>2159.5065931378767</v>
      </c>
      <c r="AH395" s="330">
        <f t="shared" si="265"/>
        <v>8.3441526397455679</v>
      </c>
      <c r="AI395" s="330">
        <f t="shared" si="266"/>
        <v>1.5255673852560712</v>
      </c>
      <c r="AJ395" s="330">
        <f t="shared" si="267"/>
        <v>11.403059100300856</v>
      </c>
      <c r="AK395" s="339">
        <f t="shared" si="268"/>
        <v>1976.7847384819199</v>
      </c>
      <c r="AL395" s="44">
        <f t="shared" si="269"/>
        <v>35.261509499386449</v>
      </c>
    </row>
    <row r="396" spans="2:38" ht="15" x14ac:dyDescent="0.15">
      <c r="B396" s="330">
        <f t="shared" si="238"/>
        <v>2184.072796168366</v>
      </c>
      <c r="C396" s="330">
        <f t="shared" si="239"/>
        <v>2159.5065931378767</v>
      </c>
      <c r="D396" s="330">
        <f t="shared" si="240"/>
        <v>8.3441526397455679</v>
      </c>
      <c r="E396" s="330">
        <f t="shared" si="270"/>
        <v>198.68094404807593</v>
      </c>
      <c r="F396" s="330">
        <f t="shared" si="241"/>
        <v>198.68094404807593</v>
      </c>
      <c r="G396" s="330">
        <f t="shared" si="242"/>
        <v>32355.590399314457</v>
      </c>
      <c r="H396" s="315">
        <f t="shared" si="243"/>
        <v>0.02</v>
      </c>
      <c r="I396" s="330">
        <f t="shared" si="244"/>
        <v>19.652962424391447</v>
      </c>
      <c r="J396" s="330">
        <f t="shared" si="245"/>
        <v>859</v>
      </c>
      <c r="K396" s="337">
        <f t="shared" si="246"/>
        <v>-1</v>
      </c>
      <c r="L396" s="325">
        <f t="shared" si="247"/>
        <v>8.3241526397455683</v>
      </c>
      <c r="M396" s="325">
        <f t="shared" si="248"/>
        <v>8.3341526397455681</v>
      </c>
      <c r="N396" s="330">
        <f t="shared" si="249"/>
        <v>-0.11351520057925057</v>
      </c>
      <c r="O396" s="330">
        <f t="shared" si="250"/>
        <v>0.33985521040171562</v>
      </c>
      <c r="P396" s="334">
        <f t="shared" si="271"/>
        <v>157.80380168454636</v>
      </c>
      <c r="Q396" s="330">
        <f t="shared" si="251"/>
        <v>31607.923437005542</v>
      </c>
      <c r="R396" s="279">
        <f>IF(H396&gt;0, rate1(1,$L$52,$L$51,$L$54,L396,$L$53,$L$50,P396),"")</f>
        <v>2493.7168056926157</v>
      </c>
      <c r="S396" s="325">
        <f t="shared" si="252"/>
        <v>37.295368278676563</v>
      </c>
      <c r="T396" s="325">
        <f t="shared" si="253"/>
        <v>3.1275395722032244E-3</v>
      </c>
      <c r="U396" s="330">
        <f t="shared" si="254"/>
        <v>8.3441526397455679</v>
      </c>
      <c r="V396" s="338">
        <f t="shared" si="255"/>
        <v>8.3441526397455679</v>
      </c>
      <c r="W396" s="330">
        <f t="shared" si="256"/>
        <v>4.1891454382607662E-3</v>
      </c>
      <c r="X396" s="330">
        <f t="shared" si="257"/>
        <v>31724.933156773906</v>
      </c>
      <c r="Y396" s="330">
        <f t="shared" si="272"/>
        <v>158.1827207696243</v>
      </c>
      <c r="Z396" s="110">
        <f>IF(H396&gt;0, rate1(1,$L$52,$L$51,$L$54,U396,$L$53,$L$50,Y396),"")</f>
        <v>2494.0625792938959</v>
      </c>
      <c r="AA396" s="338">
        <f t="shared" si="258"/>
        <v>37.428242690602055</v>
      </c>
      <c r="AB396" s="338">
        <f t="shared" si="259"/>
        <v>-1.1499718704085342E-4</v>
      </c>
      <c r="AC396" s="330">
        <f t="shared" si="260"/>
        <v>3.1275395722032244E-3</v>
      </c>
      <c r="AD396" s="330">
        <f t="shared" si="261"/>
        <v>-6.3948031793921682</v>
      </c>
      <c r="AE396" s="330">
        <f t="shared" si="262"/>
        <v>-328.47292532354271</v>
      </c>
      <c r="AF396" s="330">
        <f t="shared" si="263"/>
        <v>2183.9561534282147</v>
      </c>
      <c r="AG396" s="330">
        <f t="shared" si="264"/>
        <v>2159.5034655983045</v>
      </c>
      <c r="AH396" s="330">
        <f t="shared" si="265"/>
        <v>8.3248520403918818</v>
      </c>
      <c r="AI396" s="330">
        <f t="shared" si="266"/>
        <v>1.2541679011280384</v>
      </c>
      <c r="AJ396" s="330">
        <f t="shared" si="267"/>
        <v>11.403407480273392</v>
      </c>
      <c r="AK396" s="339">
        <f t="shared" si="268"/>
        <v>1976.8344432296826</v>
      </c>
      <c r="AL396" s="44">
        <f t="shared" si="269"/>
        <v>35.262819961770383</v>
      </c>
    </row>
    <row r="397" spans="2:38" ht="15" x14ac:dyDescent="0.15">
      <c r="B397" s="330">
        <f t="shared" si="238"/>
        <v>2183.9561534282147</v>
      </c>
      <c r="C397" s="330">
        <f t="shared" si="239"/>
        <v>2159.5034655983045</v>
      </c>
      <c r="D397" s="330">
        <f t="shared" si="240"/>
        <v>8.3248520403918818</v>
      </c>
      <c r="E397" s="330">
        <f t="shared" si="270"/>
        <v>198.68094404807593</v>
      </c>
      <c r="F397" s="330">
        <f t="shared" si="241"/>
        <v>198.68094404807593</v>
      </c>
      <c r="G397" s="330">
        <f t="shared" si="242"/>
        <v>32131.049658446733</v>
      </c>
      <c r="H397" s="315">
        <f t="shared" si="243"/>
        <v>0.02</v>
      </c>
      <c r="I397" s="330">
        <f t="shared" si="244"/>
        <v>19.562150263928199</v>
      </c>
      <c r="J397" s="330">
        <f t="shared" si="245"/>
        <v>859</v>
      </c>
      <c r="K397" s="337">
        <f t="shared" si="246"/>
        <v>-1</v>
      </c>
      <c r="L397" s="325">
        <f t="shared" si="247"/>
        <v>8.3048520403918822</v>
      </c>
      <c r="M397" s="325">
        <f t="shared" si="248"/>
        <v>8.314852040391882</v>
      </c>
      <c r="N397" s="330">
        <f t="shared" si="249"/>
        <v>-0.11326213623508607</v>
      </c>
      <c r="O397" s="330">
        <f t="shared" si="250"/>
        <v>0.26722840237068368</v>
      </c>
      <c r="P397" s="334">
        <f t="shared" si="271"/>
        <v>157.31618986325847</v>
      </c>
      <c r="Q397" s="330">
        <f t="shared" si="251"/>
        <v>31382.880394676224</v>
      </c>
      <c r="R397" s="279">
        <f>IF(H397&gt;0, rate1(1,$L$52,$L$51,$L$54,L397,$L$53,$L$50,P397),"")</f>
        <v>2493.2692802597885</v>
      </c>
      <c r="S397" s="325">
        <f t="shared" si="252"/>
        <v>47.102179191648609</v>
      </c>
      <c r="T397" s="325">
        <f t="shared" si="253"/>
        <v>2.4567631773815034E-3</v>
      </c>
      <c r="U397" s="330">
        <f t="shared" si="254"/>
        <v>8.3248520403918818</v>
      </c>
      <c r="V397" s="338">
        <f t="shared" si="255"/>
        <v>8.3248520403918818</v>
      </c>
      <c r="W397" s="330">
        <f t="shared" si="256"/>
        <v>4.1697882879603299E-3</v>
      </c>
      <c r="X397" s="330">
        <f t="shared" si="257"/>
        <v>31499.349113670414</v>
      </c>
      <c r="Y397" s="330">
        <f t="shared" si="272"/>
        <v>157.69481545662092</v>
      </c>
      <c r="Z397" s="110">
        <f>IF(H397&gt;0, rate1(1,$L$52,$L$51,$L$54,U397,$L$53,$L$50,Y397),"")</f>
        <v>2493.6170306779109</v>
      </c>
      <c r="AA397" s="338">
        <f t="shared" si="258"/>
        <v>47.270392589526182</v>
      </c>
      <c r="AB397" s="338">
        <f t="shared" si="259"/>
        <v>-9.0117849765212668E-5</v>
      </c>
      <c r="AC397" s="330">
        <f t="shared" si="260"/>
        <v>2.4567631773815034E-3</v>
      </c>
      <c r="AD397" s="330">
        <f t="shared" si="261"/>
        <v>-8.1407928058074521</v>
      </c>
      <c r="AE397" s="330">
        <f t="shared" si="262"/>
        <v>-625.32054750975783</v>
      </c>
      <c r="AF397" s="330">
        <f t="shared" si="263"/>
        <v>2183.8404345288022</v>
      </c>
      <c r="AG397" s="330">
        <f t="shared" si="264"/>
        <v>2159.5010088351273</v>
      </c>
      <c r="AH397" s="330">
        <f t="shared" si="265"/>
        <v>8.3055497675791798</v>
      </c>
      <c r="AI397" s="330">
        <f t="shared" si="266"/>
        <v>0.98535813874284717</v>
      </c>
      <c r="AJ397" s="330">
        <f t="shared" si="267"/>
        <v>11.403681190867488</v>
      </c>
      <c r="AK397" s="339">
        <f t="shared" si="268"/>
        <v>1976.8750225725835</v>
      </c>
      <c r="AL397" s="44">
        <f t="shared" si="269"/>
        <v>35.263897291997452</v>
      </c>
    </row>
    <row r="398" spans="2:38" ht="15" x14ac:dyDescent="0.15">
      <c r="B398" s="330">
        <f t="shared" si="238"/>
        <v>2183.8404345288022</v>
      </c>
      <c r="C398" s="330">
        <f t="shared" si="239"/>
        <v>2159.5010088351273</v>
      </c>
      <c r="D398" s="330">
        <f t="shared" si="240"/>
        <v>8.3055497675791798</v>
      </c>
      <c r="E398" s="330">
        <f t="shared" si="270"/>
        <v>198.68094404807593</v>
      </c>
      <c r="F398" s="330">
        <f t="shared" si="241"/>
        <v>198.68094404807593</v>
      </c>
      <c r="G398" s="330">
        <f t="shared" si="242"/>
        <v>31907.53083568727</v>
      </c>
      <c r="H398" s="315">
        <f t="shared" si="243"/>
        <v>0.02</v>
      </c>
      <c r="I398" s="330">
        <f t="shared" si="244"/>
        <v>19.471540554939931</v>
      </c>
      <c r="J398" s="330">
        <f t="shared" si="245"/>
        <v>859</v>
      </c>
      <c r="K398" s="337">
        <f t="shared" si="246"/>
        <v>-1</v>
      </c>
      <c r="L398" s="325">
        <f t="shared" si="247"/>
        <v>8.2855497675791803</v>
      </c>
      <c r="M398" s="325">
        <f t="shared" si="248"/>
        <v>8.2955497675791801</v>
      </c>
      <c r="N398" s="330">
        <f t="shared" si="249"/>
        <v>-0.11300900511691481</v>
      </c>
      <c r="O398" s="330">
        <f t="shared" si="250"/>
        <v>0.19517636008608719</v>
      </c>
      <c r="P398" s="334">
        <f t="shared" si="271"/>
        <v>156.82891393361598</v>
      </c>
      <c r="Q398" s="330">
        <f t="shared" si="251"/>
        <v>31158.860302877234</v>
      </c>
      <c r="R398" s="279">
        <f>IF(H398&gt;0, rate1(1,$L$52,$L$51,$L$54,L398,$L$53,$L$50,P398),"")</f>
        <v>2492.819151163485</v>
      </c>
      <c r="S398" s="325">
        <f t="shared" si="252"/>
        <v>64.041806962554006</v>
      </c>
      <c r="T398" s="325">
        <f t="shared" si="253"/>
        <v>1.7926041552717652E-3</v>
      </c>
      <c r="U398" s="330">
        <f t="shared" si="254"/>
        <v>8.3055497675791798</v>
      </c>
      <c r="V398" s="338">
        <f t="shared" si="255"/>
        <v>8.3055497675791798</v>
      </c>
      <c r="W398" s="330">
        <f t="shared" si="256"/>
        <v>4.1504742913716086E-3</v>
      </c>
      <c r="X398" s="330">
        <f t="shared" si="257"/>
        <v>31274.789227925827</v>
      </c>
      <c r="Y398" s="330">
        <f t="shared" si="272"/>
        <v>157.2072455554175</v>
      </c>
      <c r="Z398" s="110">
        <f>IF(H398&gt;0, rate1(1,$L$52,$L$51,$L$54,U398,$L$53,$L$50,Y398),"")</f>
        <v>2493.1688948370897</v>
      </c>
      <c r="AA398" s="338">
        <f t="shared" si="258"/>
        <v>64.27106214834086</v>
      </c>
      <c r="AB398" s="338">
        <f t="shared" si="259"/>
        <v>-6.5598302769767012E-5</v>
      </c>
      <c r="AC398" s="330">
        <f t="shared" si="260"/>
        <v>1.7926041552717652E-3</v>
      </c>
      <c r="AD398" s="330">
        <f t="shared" si="261"/>
        <v>-11.156952828198666</v>
      </c>
      <c r="AE398" s="330">
        <f t="shared" si="262"/>
        <v>-1419.5807452155234</v>
      </c>
      <c r="AF398" s="330">
        <f t="shared" si="263"/>
        <v>2183.7256329195302</v>
      </c>
      <c r="AG398" s="330">
        <f t="shared" si="264"/>
        <v>2159.4992162309723</v>
      </c>
      <c r="AH398" s="330">
        <f t="shared" si="265"/>
        <v>8.2862458210324057</v>
      </c>
      <c r="AI398" s="330">
        <f t="shared" si="266"/>
        <v>0.71910718209746383</v>
      </c>
      <c r="AJ398" s="330">
        <f t="shared" si="267"/>
        <v>11.403880942862514</v>
      </c>
      <c r="AK398" s="339">
        <f t="shared" si="268"/>
        <v>1976.9066831638709</v>
      </c>
      <c r="AL398" s="44">
        <f t="shared" si="269"/>
        <v>35.264743714638634</v>
      </c>
    </row>
    <row r="399" spans="2:38" ht="15" x14ac:dyDescent="0.15">
      <c r="B399" s="330">
        <f t="shared" si="238"/>
        <v>2183.7256329195302</v>
      </c>
      <c r="C399" s="330">
        <f t="shared" si="239"/>
        <v>2159.4992162309723</v>
      </c>
      <c r="D399" s="330">
        <f t="shared" si="240"/>
        <v>8.2862458210324057</v>
      </c>
      <c r="E399" s="330">
        <f t="shared" si="270"/>
        <v>198.68094404807593</v>
      </c>
      <c r="F399" s="330">
        <f t="shared" si="241"/>
        <v>198.68094404807593</v>
      </c>
      <c r="G399" s="330">
        <f t="shared" si="242"/>
        <v>31685.031777914031</v>
      </c>
      <c r="H399" s="315">
        <f t="shared" si="243"/>
        <v>0.02</v>
      </c>
      <c r="I399" s="330">
        <f t="shared" si="244"/>
        <v>19.381133350846358</v>
      </c>
      <c r="J399" s="330">
        <f t="shared" si="245"/>
        <v>859</v>
      </c>
      <c r="K399" s="337">
        <f t="shared" si="246"/>
        <v>-1</v>
      </c>
      <c r="L399" s="325">
        <f t="shared" si="247"/>
        <v>8.2662458210324061</v>
      </c>
      <c r="M399" s="325">
        <f t="shared" si="248"/>
        <v>8.2762458210324059</v>
      </c>
      <c r="N399" s="330">
        <f t="shared" si="249"/>
        <v>-0.11275580720938905</v>
      </c>
      <c r="O399" s="330">
        <f t="shared" si="250"/>
        <v>0.12369498865411543</v>
      </c>
      <c r="P399" s="334">
        <f t="shared" si="271"/>
        <v>156.34197457331413</v>
      </c>
      <c r="Q399" s="330">
        <f t="shared" si="251"/>
        <v>30935.861009171982</v>
      </c>
      <c r="R399" s="279">
        <f>IF(H399&gt;0, rate1(1,$L$52,$L$51,$L$54,L399,$L$53,$L$50,P399),"")</f>
        <v>2492.366396571409</v>
      </c>
      <c r="S399" s="325">
        <f t="shared" si="252"/>
        <v>100.34557260146445</v>
      </c>
      <c r="T399" s="325">
        <f t="shared" si="253"/>
        <v>1.1349857296783744E-3</v>
      </c>
      <c r="U399" s="330">
        <f t="shared" si="254"/>
        <v>8.2862458210324057</v>
      </c>
      <c r="V399" s="338">
        <f t="shared" si="255"/>
        <v>8.2862458210324057</v>
      </c>
      <c r="W399" s="330">
        <f t="shared" si="256"/>
        <v>4.1312034599130243E-3</v>
      </c>
      <c r="X399" s="330">
        <f t="shared" si="257"/>
        <v>31051.251347421941</v>
      </c>
      <c r="Y399" s="330">
        <f t="shared" si="272"/>
        <v>156.7200117418227</v>
      </c>
      <c r="Z399" s="110">
        <f>IF(H399&gt;0, rate1(1,$L$52,$L$51,$L$54,U399,$L$53,$L$50,Y399),"")</f>
        <v>2492.7181501185846</v>
      </c>
      <c r="AA399" s="338">
        <f t="shared" si="258"/>
        <v>100.70564738867301</v>
      </c>
      <c r="AB399" s="338">
        <f t="shared" si="259"/>
        <v>-4.1433996650247379E-5</v>
      </c>
      <c r="AC399" s="330">
        <f t="shared" si="260"/>
        <v>1.1349857296783744E-3</v>
      </c>
      <c r="AD399" s="330">
        <f t="shared" si="261"/>
        <v>-17.621366927377565</v>
      </c>
      <c r="AE399" s="330">
        <f t="shared" si="262"/>
        <v>-4416.2019635403931</v>
      </c>
      <c r="AF399" s="330">
        <f t="shared" si="263"/>
        <v>2183.6117421265913</v>
      </c>
      <c r="AG399" s="330">
        <f t="shared" si="264"/>
        <v>2159.4980812452427</v>
      </c>
      <c r="AH399" s="330">
        <f t="shared" si="265"/>
        <v>8.2669402004754051</v>
      </c>
      <c r="AI399" s="330">
        <f t="shared" si="266"/>
        <v>0.45538478260648296</v>
      </c>
      <c r="AJ399" s="330">
        <f t="shared" si="267"/>
        <v>11.40400743863546</v>
      </c>
      <c r="AK399" s="339">
        <f t="shared" si="268"/>
        <v>1976.9296280984579</v>
      </c>
      <c r="AL399" s="44">
        <f t="shared" si="269"/>
        <v>35.265361427708058</v>
      </c>
    </row>
    <row r="400" spans="2:38" ht="15" x14ac:dyDescent="0.15">
      <c r="B400" s="330">
        <f t="shared" si="238"/>
        <v>2183.6117421265913</v>
      </c>
      <c r="C400" s="330">
        <f t="shared" si="239"/>
        <v>2159.4980812452427</v>
      </c>
      <c r="D400" s="330">
        <f t="shared" si="240"/>
        <v>8.2669402004754051</v>
      </c>
      <c r="E400" s="330">
        <f t="shared" si="270"/>
        <v>198.68094404807593</v>
      </c>
      <c r="F400" s="330">
        <f t="shared" si="241"/>
        <v>198.68094404807593</v>
      </c>
      <c r="G400" s="330">
        <f t="shared" si="242"/>
        <v>31463.550330815586</v>
      </c>
      <c r="H400" s="315">
        <f t="shared" si="243"/>
        <v>0.02</v>
      </c>
      <c r="I400" s="330">
        <f t="shared" si="244"/>
        <v>19.290928705078841</v>
      </c>
      <c r="J400" s="330">
        <f t="shared" si="245"/>
        <v>859</v>
      </c>
      <c r="K400" s="337">
        <f t="shared" si="246"/>
        <v>-1</v>
      </c>
      <c r="L400" s="325">
        <f t="shared" si="247"/>
        <v>8.2469402004754055</v>
      </c>
      <c r="M400" s="325">
        <f t="shared" si="248"/>
        <v>8.2569402004754053</v>
      </c>
      <c r="N400" s="330">
        <f t="shared" si="249"/>
        <v>-0.11250254249728187</v>
      </c>
      <c r="O400" s="330">
        <f t="shared" si="250"/>
        <v>5.278024166789308E-2</v>
      </c>
      <c r="P400" s="334">
        <f t="shared" si="271"/>
        <v>155.8553724626349</v>
      </c>
      <c r="Q400" s="330">
        <f t="shared" si="251"/>
        <v>30713.880359934752</v>
      </c>
      <c r="R400" s="279">
        <f>IF(H400&gt;0, rate1(1,$L$52,$L$51,$L$54,L400,$L$53,$L$50,P400),"")</f>
        <v>2491.9109944115889</v>
      </c>
      <c r="S400" s="325">
        <f t="shared" si="252"/>
        <v>233.52360563184149</v>
      </c>
      <c r="T400" s="325">
        <f t="shared" si="253"/>
        <v>4.8383277986583875E-4</v>
      </c>
      <c r="U400" s="330">
        <f t="shared" si="254"/>
        <v>8.2669402004754051</v>
      </c>
      <c r="V400" s="338">
        <f t="shared" si="255"/>
        <v>8.2669402004754051</v>
      </c>
      <c r="W400" s="330">
        <f t="shared" si="256"/>
        <v>4.1119758049674715E-3</v>
      </c>
      <c r="X400" s="330">
        <f t="shared" si="257"/>
        <v>30828.733318851584</v>
      </c>
      <c r="Y400" s="330">
        <f t="shared" si="272"/>
        <v>156.23311469421989</v>
      </c>
      <c r="Z400" s="110">
        <f>IF(H400&gt;0, rate1(1,$L$52,$L$51,$L$54,U400,$L$53,$L$50,Y400),"")</f>
        <v>2492.2647746323009</v>
      </c>
      <c r="AA400" s="338">
        <f t="shared" si="258"/>
        <v>234.36358207725377</v>
      </c>
      <c r="AB400" s="338">
        <f t="shared" si="259"/>
        <v>-1.7620469176746798E-5</v>
      </c>
      <c r="AC400" s="330">
        <f t="shared" si="260"/>
        <v>4.8383277986583875E-4</v>
      </c>
      <c r="AD400" s="330">
        <f t="shared" si="261"/>
        <v>-41.336595684041434</v>
      </c>
      <c r="AE400" s="330">
        <f t="shared" si="262"/>
        <v>-29299.428709078715</v>
      </c>
      <c r="AF400" s="330">
        <f t="shared" si="263"/>
        <v>2183.4987557513141</v>
      </c>
      <c r="AG400" s="330">
        <f t="shared" si="264"/>
        <v>2159.4975974124627</v>
      </c>
      <c r="AH400" s="330">
        <f t="shared" si="265"/>
        <v>8.2476329056310789</v>
      </c>
      <c r="AI400" s="330">
        <f t="shared" si="266"/>
        <v>0.19416134081469688</v>
      </c>
      <c r="AJ400" s="330">
        <f t="shared" si="267"/>
        <v>11.404061372341243</v>
      </c>
      <c r="AK400" s="339">
        <f t="shared" si="268"/>
        <v>1976.9440569797659</v>
      </c>
      <c r="AL400" s="44">
        <f t="shared" si="269"/>
        <v>35.265752603236315</v>
      </c>
    </row>
    <row r="401" spans="2:38" ht="15" x14ac:dyDescent="0.15">
      <c r="B401" s="330">
        <f t="shared" si="238"/>
        <v>2183.4987557513141</v>
      </c>
      <c r="C401" s="330">
        <f t="shared" si="239"/>
        <v>2159.4975974124627</v>
      </c>
      <c r="D401" s="330">
        <f t="shared" si="240"/>
        <v>8.2476329056310789</v>
      </c>
      <c r="E401" s="330">
        <f t="shared" si="270"/>
        <v>198.68094404807593</v>
      </c>
      <c r="F401" s="330">
        <f t="shared" si="241"/>
        <v>198.68094404807593</v>
      </c>
      <c r="G401" s="330">
        <f t="shared" si="242"/>
        <v>31243.084338892517</v>
      </c>
      <c r="H401" s="315">
        <f t="shared" si="243"/>
        <v>0.02</v>
      </c>
      <c r="I401" s="330">
        <f t="shared" si="244"/>
        <v>19.200926671081106</v>
      </c>
      <c r="J401" s="330">
        <f t="shared" si="245"/>
        <v>859</v>
      </c>
      <c r="K401" s="337">
        <f t="shared" si="246"/>
        <v>-1</v>
      </c>
      <c r="L401" s="325">
        <f t="shared" si="247"/>
        <v>8.2276329056310793</v>
      </c>
      <c r="M401" s="325">
        <f t="shared" si="248"/>
        <v>8.2376329056310791</v>
      </c>
      <c r="N401" s="330">
        <f t="shared" si="249"/>
        <v>-0.11224921096526685</v>
      </c>
      <c r="O401" s="330">
        <f t="shared" si="250"/>
        <v>5.278024166789308E-2</v>
      </c>
      <c r="P401" s="334">
        <f t="shared" si="271"/>
        <v>155.36910828446705</v>
      </c>
      <c r="Q401" s="330">
        <f t="shared" si="251"/>
        <v>30492.916200352243</v>
      </c>
      <c r="R401" s="279">
        <f>IF(H401&gt;0, rate1(1,$L$52,$L$51,$L$54,L401,$L$53,$L$50,P401),"")</f>
        <v>2491.4529223691234</v>
      </c>
      <c r="S401" s="325">
        <f t="shared" si="252"/>
        <v>231.88619830835756</v>
      </c>
      <c r="T401" s="325">
        <f t="shared" si="253"/>
        <v>4.8616682931975708E-4</v>
      </c>
      <c r="U401" s="330">
        <f t="shared" si="254"/>
        <v>8.2476329056310789</v>
      </c>
      <c r="V401" s="338">
        <f t="shared" si="255"/>
        <v>8.2476329056310789</v>
      </c>
      <c r="W401" s="330">
        <f t="shared" si="256"/>
        <v>4.0927913378965286E-3</v>
      </c>
      <c r="X401" s="330">
        <f t="shared" si="257"/>
        <v>30607.232987719999</v>
      </c>
      <c r="Y401" s="330">
        <f t="shared" si="272"/>
        <v>155.74655509358729</v>
      </c>
      <c r="Z401" s="110">
        <f>IF(H401&gt;0, rate1(1,$L$52,$L$51,$L$54,U401,$L$53,$L$50,Y401),"")</f>
        <v>2491.8087462476828</v>
      </c>
      <c r="AA401" s="338">
        <f t="shared" si="258"/>
        <v>232.72229398793255</v>
      </c>
      <c r="AB401" s="338">
        <f t="shared" si="259"/>
        <v>-1.7662484120365518E-5</v>
      </c>
      <c r="AC401" s="330">
        <f t="shared" si="260"/>
        <v>4.8616682931975708E-4</v>
      </c>
      <c r="AD401" s="330">
        <f t="shared" si="261"/>
        <v>-41.138141876079722</v>
      </c>
      <c r="AE401" s="330">
        <f t="shared" si="262"/>
        <v>409.18327405994046</v>
      </c>
      <c r="AF401" s="330">
        <f t="shared" si="263"/>
        <v>2183.3860203735194</v>
      </c>
      <c r="AG401" s="330">
        <f t="shared" si="264"/>
        <v>2159.4971112456333</v>
      </c>
      <c r="AH401" s="330">
        <f t="shared" si="265"/>
        <v>8.2283239362212885</v>
      </c>
      <c r="AI401" s="330">
        <f t="shared" si="266"/>
        <v>0.19513386143273415</v>
      </c>
      <c r="AJ401" s="330">
        <f t="shared" si="267"/>
        <v>11.404115576191641</v>
      </c>
      <c r="AK401" s="339">
        <f t="shared" si="268"/>
        <v>1976.950165984885</v>
      </c>
      <c r="AL401" s="44">
        <f t="shared" si="269"/>
        <v>35.265919387828077</v>
      </c>
    </row>
    <row r="402" spans="2:38" ht="15" x14ac:dyDescent="0.15">
      <c r="B402" s="330">
        <f t="shared" si="238"/>
        <v>2183.3860203735194</v>
      </c>
      <c r="C402" s="330">
        <f t="shared" si="239"/>
        <v>2159.4971112456333</v>
      </c>
      <c r="D402" s="330">
        <f t="shared" si="240"/>
        <v>8.2283239362212885</v>
      </c>
      <c r="E402" s="330">
        <f t="shared" si="270"/>
        <v>198.68094404807593</v>
      </c>
      <c r="F402" s="330">
        <f t="shared" si="241"/>
        <v>198.68094404807593</v>
      </c>
      <c r="G402" s="330">
        <f t="shared" si="242"/>
        <v>31023.631645456186</v>
      </c>
      <c r="H402" s="315">
        <f t="shared" si="243"/>
        <v>0.02</v>
      </c>
      <c r="I402" s="330">
        <f t="shared" si="244"/>
        <v>19.111127302308887</v>
      </c>
      <c r="J402" s="330">
        <f t="shared" si="245"/>
        <v>859</v>
      </c>
      <c r="K402" s="337">
        <f t="shared" si="246"/>
        <v>-1</v>
      </c>
      <c r="L402" s="325">
        <f t="shared" si="247"/>
        <v>8.208323936221289</v>
      </c>
      <c r="M402" s="325">
        <f t="shared" si="248"/>
        <v>8.2183239362212888</v>
      </c>
      <c r="N402" s="330">
        <f t="shared" si="249"/>
        <v>-0.11199581259804603</v>
      </c>
      <c r="O402" s="330">
        <f t="shared" si="250"/>
        <v>5.278024166789308E-2</v>
      </c>
      <c r="P402" s="334">
        <f t="shared" si="271"/>
        <v>154.88318272432053</v>
      </c>
      <c r="Q402" s="330">
        <f t="shared" si="251"/>
        <v>30272.966374422071</v>
      </c>
      <c r="R402" s="279">
        <f>IF(H402&gt;0, rate1(1,$L$52,$L$51,$L$54,L402,$L$53,$L$50,P402),"")</f>
        <v>2490.992157882868</v>
      </c>
      <c r="S402" s="325">
        <f t="shared" si="252"/>
        <v>230.25615266486437</v>
      </c>
      <c r="T402" s="325">
        <f t="shared" si="253"/>
        <v>4.885182416969454E-4</v>
      </c>
      <c r="U402" s="330">
        <f t="shared" si="254"/>
        <v>8.2283239362212885</v>
      </c>
      <c r="V402" s="338">
        <f t="shared" si="255"/>
        <v>8.2283239362212885</v>
      </c>
      <c r="W402" s="330">
        <f t="shared" si="256"/>
        <v>4.0736500701399336E-3</v>
      </c>
      <c r="X402" s="330">
        <f t="shared" si="257"/>
        <v>30386.748198343495</v>
      </c>
      <c r="Y402" s="330">
        <f t="shared" si="272"/>
        <v>155.26033362351208</v>
      </c>
      <c r="Z402" s="110">
        <f>IF(H402&gt;0, rate1(1,$L$52,$L$51,$L$54,U402,$L$53,$L$50,Y402),"")</f>
        <v>2491.3500425904404</v>
      </c>
      <c r="AA402" s="338">
        <f t="shared" si="258"/>
        <v>231.08837628093207</v>
      </c>
      <c r="AB402" s="338">
        <f t="shared" si="259"/>
        <v>-1.7704719099612883E-5</v>
      </c>
      <c r="AC402" s="330">
        <f t="shared" si="260"/>
        <v>4.885182416969454E-4</v>
      </c>
      <c r="AD402" s="330">
        <f t="shared" si="261"/>
        <v>-40.940129339954296</v>
      </c>
      <c r="AE402" s="330">
        <f t="shared" si="262"/>
        <v>406.3108013317094</v>
      </c>
      <c r="AF402" s="330">
        <f t="shared" si="263"/>
        <v>2183.2735360426796</v>
      </c>
      <c r="AG402" s="330">
        <f t="shared" si="264"/>
        <v>2159.4966227273917</v>
      </c>
      <c r="AH402" s="330">
        <f t="shared" si="265"/>
        <v>8.2090132919669259</v>
      </c>
      <c r="AI402" s="330">
        <f t="shared" si="266"/>
        <v>0.19611392197723515</v>
      </c>
      <c r="AJ402" s="330">
        <f t="shared" si="267"/>
        <v>11.40417005228108</v>
      </c>
      <c r="AK402" s="339">
        <f t="shared" si="268"/>
        <v>1976.9562625685751</v>
      </c>
      <c r="AL402" s="44">
        <f t="shared" si="269"/>
        <v>35.266087007815045</v>
      </c>
    </row>
    <row r="403" spans="2:38" ht="15" x14ac:dyDescent="0.15">
      <c r="B403" s="330">
        <f t="shared" si="238"/>
        <v>2183.2735360426796</v>
      </c>
      <c r="C403" s="330">
        <f t="shared" si="239"/>
        <v>2159.4966227273917</v>
      </c>
      <c r="D403" s="330">
        <f t="shared" si="240"/>
        <v>8.2090132919669259</v>
      </c>
      <c r="E403" s="330">
        <f t="shared" si="270"/>
        <v>198.68094404807593</v>
      </c>
      <c r="F403" s="330">
        <f t="shared" si="241"/>
        <v>198.68094404807593</v>
      </c>
      <c r="G403" s="330">
        <f t="shared" si="242"/>
        <v>30805.190092629153</v>
      </c>
      <c r="H403" s="315">
        <f t="shared" si="243"/>
        <v>0.02</v>
      </c>
      <c r="I403" s="330">
        <f t="shared" si="244"/>
        <v>19.021530652230286</v>
      </c>
      <c r="J403" s="330">
        <f t="shared" si="245"/>
        <v>859</v>
      </c>
      <c r="K403" s="337">
        <f t="shared" si="246"/>
        <v>-1</v>
      </c>
      <c r="L403" s="325">
        <f t="shared" si="247"/>
        <v>8.1890132919669263</v>
      </c>
      <c r="M403" s="325">
        <f t="shared" si="248"/>
        <v>8.1990132919669261</v>
      </c>
      <c r="N403" s="330">
        <f t="shared" si="249"/>
        <v>-0.11174234738022903</v>
      </c>
      <c r="O403" s="330">
        <f t="shared" si="250"/>
        <v>5.278024166789308E-2</v>
      </c>
      <c r="P403" s="334">
        <f t="shared" si="271"/>
        <v>154.39759647034506</v>
      </c>
      <c r="Q403" s="330">
        <f t="shared" si="251"/>
        <v>30054.028724953296</v>
      </c>
      <c r="R403" s="279">
        <f>IF(H403&gt;0, rate1(1,$L$52,$L$51,$L$54,L403,$L$53,$L$50,P403),"")</f>
        <v>2490.5286781420732</v>
      </c>
      <c r="S403" s="325">
        <f t="shared" si="252"/>
        <v>228.63345318405447</v>
      </c>
      <c r="T403" s="325">
        <f t="shared" si="253"/>
        <v>4.9088719525718853E-4</v>
      </c>
      <c r="U403" s="330">
        <f t="shared" si="254"/>
        <v>8.2090132919669259</v>
      </c>
      <c r="V403" s="338">
        <f t="shared" si="255"/>
        <v>8.2090132919669259</v>
      </c>
      <c r="W403" s="330">
        <f t="shared" si="256"/>
        <v>4.0545520130805812E-3</v>
      </c>
      <c r="X403" s="330">
        <f t="shared" si="257"/>
        <v>30167.276793849807</v>
      </c>
      <c r="Y403" s="330">
        <f t="shared" si="272"/>
        <v>154.77445097020899</v>
      </c>
      <c r="Z403" s="110">
        <f>IF(H403&gt;0, rate1(1,$L$52,$L$51,$L$54,U403,$L$53,$L$50,Y403),"")</f>
        <v>2490.8886410392251</v>
      </c>
      <c r="AA403" s="338">
        <f t="shared" si="258"/>
        <v>229.4618134415195</v>
      </c>
      <c r="AB403" s="338">
        <f t="shared" si="259"/>
        <v>-1.774717600286599E-5</v>
      </c>
      <c r="AC403" s="330">
        <f t="shared" si="260"/>
        <v>4.9088719525718853E-4</v>
      </c>
      <c r="AD403" s="330">
        <f t="shared" si="261"/>
        <v>-40.742557950653982</v>
      </c>
      <c r="AE403" s="330">
        <f t="shared" si="262"/>
        <v>403.45168986348392</v>
      </c>
      <c r="AF403" s="330">
        <f t="shared" si="263"/>
        <v>2183.1613028081042</v>
      </c>
      <c r="AG403" s="330">
        <f t="shared" si="264"/>
        <v>2159.4961318401965</v>
      </c>
      <c r="AH403" s="330">
        <f t="shared" si="265"/>
        <v>8.1897009725879695</v>
      </c>
      <c r="AI403" s="330">
        <f t="shared" si="266"/>
        <v>0.19710160319189293</v>
      </c>
      <c r="AJ403" s="330">
        <f t="shared" si="267"/>
        <v>11.404224802726411</v>
      </c>
      <c r="AK403" s="339">
        <f t="shared" si="268"/>
        <v>1976.962346734651</v>
      </c>
      <c r="AL403" s="44">
        <f t="shared" si="269"/>
        <v>35.266255469674022</v>
      </c>
    </row>
    <row r="404" spans="2:38" ht="15" x14ac:dyDescent="0.15">
      <c r="B404" s="330">
        <f t="shared" si="238"/>
        <v>2183.1613028081042</v>
      </c>
      <c r="C404" s="330">
        <f t="shared" si="239"/>
        <v>2159.4961318401965</v>
      </c>
      <c r="D404" s="330">
        <f t="shared" si="240"/>
        <v>8.1897009725879695</v>
      </c>
      <c r="E404" s="330">
        <f t="shared" si="270"/>
        <v>198.68094404807593</v>
      </c>
      <c r="F404" s="330">
        <f t="shared" si="241"/>
        <v>198.68094404807593</v>
      </c>
      <c r="G404" s="330">
        <f t="shared" si="242"/>
        <v>30587.757521345182</v>
      </c>
      <c r="H404" s="315">
        <f t="shared" si="243"/>
        <v>0.02</v>
      </c>
      <c r="I404" s="330">
        <f t="shared" si="244"/>
        <v>18.932136774326136</v>
      </c>
      <c r="J404" s="330">
        <f t="shared" si="245"/>
        <v>859</v>
      </c>
      <c r="K404" s="337">
        <f t="shared" si="246"/>
        <v>-1</v>
      </c>
      <c r="L404" s="325">
        <f t="shared" si="247"/>
        <v>8.1697009725879699</v>
      </c>
      <c r="M404" s="325">
        <f t="shared" si="248"/>
        <v>8.1797009725879697</v>
      </c>
      <c r="N404" s="330">
        <f t="shared" si="249"/>
        <v>-0.11148881529650367</v>
      </c>
      <c r="O404" s="330">
        <f t="shared" si="250"/>
        <v>5.278024166789308E-2</v>
      </c>
      <c r="P404" s="334">
        <f t="shared" si="271"/>
        <v>153.91235021334816</v>
      </c>
      <c r="Q404" s="330">
        <f t="shared" si="251"/>
        <v>29836.101093566642</v>
      </c>
      <c r="R404" s="279">
        <f>IF(H404&gt;0, rate1(1,$L$52,$L$51,$L$54,L404,$L$53,$L$50,P404),"")</f>
        <v>2490.0624600829642</v>
      </c>
      <c r="S404" s="325">
        <f t="shared" si="252"/>
        <v>227.01808433959539</v>
      </c>
      <c r="T404" s="325">
        <f t="shared" si="253"/>
        <v>4.9327387063855541E-4</v>
      </c>
      <c r="U404" s="330">
        <f t="shared" si="254"/>
        <v>8.1897009725879695</v>
      </c>
      <c r="V404" s="338">
        <f t="shared" si="255"/>
        <v>8.1897009725879695</v>
      </c>
      <c r="W404" s="330">
        <f t="shared" si="256"/>
        <v>4.0354971780942606E-3</v>
      </c>
      <c r="X404" s="330">
        <f t="shared" si="257"/>
        <v>29948.816616178487</v>
      </c>
      <c r="Y404" s="330">
        <f t="shared" si="272"/>
        <v>154.28890782253802</v>
      </c>
      <c r="Z404" s="110">
        <f>IF(H404&gt;0, rate1(1,$L$52,$L$51,$L$54,U404,$L$53,$L$50,Y404),"")</f>
        <v>2490.4245187222546</v>
      </c>
      <c r="AA404" s="338">
        <f t="shared" si="258"/>
        <v>227.84258994594339</v>
      </c>
      <c r="AB404" s="338">
        <f t="shared" si="259"/>
        <v>-1.7789856741875149E-5</v>
      </c>
      <c r="AC404" s="330">
        <f t="shared" si="260"/>
        <v>4.9327387063855541E-4</v>
      </c>
      <c r="AD404" s="330">
        <f t="shared" si="261"/>
        <v>-40.545427581861368</v>
      </c>
      <c r="AE404" s="330">
        <f t="shared" si="262"/>
        <v>400.60590816645168</v>
      </c>
      <c r="AF404" s="330">
        <f t="shared" si="263"/>
        <v>2183.049320718937</v>
      </c>
      <c r="AG404" s="330">
        <f t="shared" si="264"/>
        <v>2159.4956385663259</v>
      </c>
      <c r="AH404" s="330">
        <f t="shared" si="265"/>
        <v>8.1703869778032523</v>
      </c>
      <c r="AI404" s="330">
        <f t="shared" si="266"/>
        <v>0.19809698694149239</v>
      </c>
      <c r="AJ404" s="330">
        <f t="shared" si="267"/>
        <v>11.404279829667228</v>
      </c>
      <c r="AK404" s="339">
        <f t="shared" si="268"/>
        <v>1976.9684184870048</v>
      </c>
      <c r="AL404" s="44">
        <f t="shared" si="269"/>
        <v>35.266424779951166</v>
      </c>
    </row>
    <row r="405" spans="2:38" ht="15" x14ac:dyDescent="0.15">
      <c r="B405" s="330">
        <f t="shared" si="238"/>
        <v>2183.049320718937</v>
      </c>
      <c r="C405" s="330">
        <f t="shared" si="239"/>
        <v>2159.4956385663259</v>
      </c>
      <c r="D405" s="330">
        <f t="shared" si="240"/>
        <v>8.1703869778032523</v>
      </c>
      <c r="E405" s="330">
        <f t="shared" si="270"/>
        <v>198.68094404807593</v>
      </c>
      <c r="F405" s="330">
        <f t="shared" si="241"/>
        <v>198.68094404807593</v>
      </c>
      <c r="G405" s="330">
        <f t="shared" si="242"/>
        <v>30371.33177134658</v>
      </c>
      <c r="H405" s="315">
        <f t="shared" si="243"/>
        <v>0.02</v>
      </c>
      <c r="I405" s="330">
        <f t="shared" si="244"/>
        <v>18.842945722088917</v>
      </c>
      <c r="J405" s="330">
        <f t="shared" si="245"/>
        <v>859</v>
      </c>
      <c r="K405" s="337">
        <f t="shared" si="246"/>
        <v>-1</v>
      </c>
      <c r="L405" s="325">
        <f t="shared" si="247"/>
        <v>8.1503869778032527</v>
      </c>
      <c r="M405" s="325">
        <f t="shared" si="248"/>
        <v>8.1603869778032525</v>
      </c>
      <c r="N405" s="330">
        <f t="shared" si="249"/>
        <v>-0.11123521633151512</v>
      </c>
      <c r="O405" s="330">
        <f t="shared" si="250"/>
        <v>5.278024166789308E-2</v>
      </c>
      <c r="P405" s="334">
        <f t="shared" si="271"/>
        <v>153.42744464680652</v>
      </c>
      <c r="Q405" s="330">
        <f t="shared" si="251"/>
        <v>29619.181320691514</v>
      </c>
      <c r="R405" s="279">
        <f>IF(H405&gt;0, rate1(1,$L$52,$L$51,$L$54,L405,$L$53,$L$50,P405),"")</f>
        <v>2489.5934803852592</v>
      </c>
      <c r="S405" s="325">
        <f t="shared" si="252"/>
        <v>225.41003059609898</v>
      </c>
      <c r="T405" s="325">
        <f t="shared" si="253"/>
        <v>4.9567845089652058E-4</v>
      </c>
      <c r="U405" s="330">
        <f t="shared" si="254"/>
        <v>8.1703869778032523</v>
      </c>
      <c r="V405" s="338">
        <f t="shared" si="255"/>
        <v>8.1703869778032523</v>
      </c>
      <c r="W405" s="330">
        <f t="shared" si="256"/>
        <v>4.0164855765993934E-3</v>
      </c>
      <c r="X405" s="330">
        <f t="shared" si="257"/>
        <v>29731.365506077818</v>
      </c>
      <c r="Y405" s="330">
        <f t="shared" si="272"/>
        <v>153.80370487201597</v>
      </c>
      <c r="Z405" s="110">
        <f>IF(H405&gt;0, rate1(1,$L$52,$L$51,$L$54,U405,$L$53,$L$50,Y405),"")</f>
        <v>2489.9576525138746</v>
      </c>
      <c r="AA405" s="338">
        <f t="shared" si="258"/>
        <v>226.230690261402</v>
      </c>
      <c r="AB405" s="338">
        <f t="shared" si="259"/>
        <v>-1.7832763252369708E-5</v>
      </c>
      <c r="AC405" s="330">
        <f t="shared" si="260"/>
        <v>4.9567845089652058E-4</v>
      </c>
      <c r="AD405" s="330">
        <f t="shared" si="261"/>
        <v>-40.348738105976821</v>
      </c>
      <c r="AE405" s="330">
        <f t="shared" si="262"/>
        <v>397.77342466670342</v>
      </c>
      <c r="AF405" s="330">
        <f t="shared" si="263"/>
        <v>2182.9375898241547</v>
      </c>
      <c r="AG405" s="330">
        <f t="shared" si="264"/>
        <v>2159.4951428878749</v>
      </c>
      <c r="AH405" s="330">
        <f t="shared" si="265"/>
        <v>8.1510713073306746</v>
      </c>
      <c r="AI405" s="330">
        <f t="shared" si="266"/>
        <v>0.19910015623105479</v>
      </c>
      <c r="AJ405" s="330">
        <f t="shared" si="267"/>
        <v>11.404335135266182</v>
      </c>
      <c r="AK405" s="339">
        <f t="shared" si="268"/>
        <v>1976.9744778296072</v>
      </c>
      <c r="AL405" s="44">
        <f t="shared" si="269"/>
        <v>35.266594945262952</v>
      </c>
    </row>
    <row r="406" spans="2:38" ht="15" x14ac:dyDescent="0.15">
      <c r="B406" s="330">
        <f t="shared" si="238"/>
        <v>2182.9375898241547</v>
      </c>
      <c r="C406" s="330">
        <f t="shared" si="239"/>
        <v>2159.4951428878749</v>
      </c>
      <c r="D406" s="330">
        <f t="shared" si="240"/>
        <v>8.1510713073306746</v>
      </c>
      <c r="E406" s="330">
        <f t="shared" si="270"/>
        <v>198.68094404807593</v>
      </c>
      <c r="F406" s="330">
        <f t="shared" si="241"/>
        <v>198.68094404807593</v>
      </c>
      <c r="G406" s="330">
        <f t="shared" si="242"/>
        <v>30155.910681186211</v>
      </c>
      <c r="H406" s="315">
        <f t="shared" si="243"/>
        <v>0.02</v>
      </c>
      <c r="I406" s="330">
        <f t="shared" si="244"/>
        <v>18.753957549023834</v>
      </c>
      <c r="J406" s="330">
        <f t="shared" si="245"/>
        <v>859</v>
      </c>
      <c r="K406" s="337">
        <f t="shared" si="246"/>
        <v>-1</v>
      </c>
      <c r="L406" s="325">
        <f t="shared" si="247"/>
        <v>8.1310713073306751</v>
      </c>
      <c r="M406" s="325">
        <f t="shared" si="248"/>
        <v>8.1410713073306749</v>
      </c>
      <c r="N406" s="330">
        <f t="shared" si="249"/>
        <v>-0.11098155046983038</v>
      </c>
      <c r="O406" s="330">
        <f t="shared" si="250"/>
        <v>5.278024166789308E-2</v>
      </c>
      <c r="P406" s="334">
        <f t="shared" si="271"/>
        <v>152.94288046688845</v>
      </c>
      <c r="Q406" s="330">
        <f t="shared" si="251"/>
        <v>29403.267245568153</v>
      </c>
      <c r="R406" s="279">
        <f>IF(H406&gt;0, rate1(1,$L$52,$L$51,$L$54,L406,$L$53,$L$50,P406),"")</f>
        <v>2489.1217154686451</v>
      </c>
      <c r="S406" s="325">
        <f t="shared" si="252"/>
        <v>223.8092764091285</v>
      </c>
      <c r="T406" s="325">
        <f t="shared" si="253"/>
        <v>4.9810112154416322E-4</v>
      </c>
      <c r="U406" s="330">
        <f t="shared" si="254"/>
        <v>8.1510713073306746</v>
      </c>
      <c r="V406" s="338">
        <f t="shared" si="255"/>
        <v>8.1510713073306746</v>
      </c>
      <c r="W406" s="330">
        <f t="shared" si="256"/>
        <v>3.9975172200428233E-3</v>
      </c>
      <c r="X406" s="330">
        <f t="shared" si="257"/>
        <v>29514.921303106988</v>
      </c>
      <c r="Y406" s="330">
        <f t="shared" si="272"/>
        <v>153.31884281283871</v>
      </c>
      <c r="Z406" s="110">
        <f>IF(H406&gt;0, rate1(1,$L$52,$L$51,$L$54,U406,$L$53,$L$50,Y406),"")</f>
        <v>2489.488019031071</v>
      </c>
      <c r="AA406" s="338">
        <f t="shared" si="258"/>
        <v>224.62609884605106</v>
      </c>
      <c r="AB406" s="338">
        <f t="shared" si="259"/>
        <v>-1.7875897494392184E-5</v>
      </c>
      <c r="AC406" s="330">
        <f t="shared" si="260"/>
        <v>4.9810112154416322E-4</v>
      </c>
      <c r="AD406" s="330">
        <f t="shared" si="261"/>
        <v>-40.15248939411741</v>
      </c>
      <c r="AE406" s="330">
        <f t="shared" si="262"/>
        <v>394.95420775742451</v>
      </c>
      <c r="AF406" s="330">
        <f t="shared" si="263"/>
        <v>2182.8261101725634</v>
      </c>
      <c r="AG406" s="330">
        <f t="shared" si="264"/>
        <v>2159.4946447867533</v>
      </c>
      <c r="AH406" s="330">
        <f t="shared" si="265"/>
        <v>8.1317539608870284</v>
      </c>
      <c r="AI406" s="330">
        <f t="shared" si="266"/>
        <v>0.20011119522549425</v>
      </c>
      <c r="AJ406" s="330">
        <f t="shared" si="267"/>
        <v>11.4043907217093</v>
      </c>
      <c r="AK406" s="339">
        <f t="shared" si="268"/>
        <v>1976.9805247665079</v>
      </c>
      <c r="AL406" s="44">
        <f t="shared" si="269"/>
        <v>35.266765972297158</v>
      </c>
    </row>
    <row r="407" spans="2:38" ht="15" x14ac:dyDescent="0.15">
      <c r="B407" s="330">
        <f t="shared" si="238"/>
        <v>2182.8261101725634</v>
      </c>
      <c r="C407" s="330">
        <f t="shared" si="239"/>
        <v>2159.4946447867533</v>
      </c>
      <c r="D407" s="330">
        <f t="shared" si="240"/>
        <v>8.1317539608870284</v>
      </c>
      <c r="E407" s="330">
        <f t="shared" si="270"/>
        <v>198.68094404807593</v>
      </c>
      <c r="F407" s="330">
        <f t="shared" si="241"/>
        <v>198.68094404807593</v>
      </c>
      <c r="G407" s="330">
        <f t="shared" si="242"/>
        <v>29941.492088225026</v>
      </c>
      <c r="H407" s="315">
        <f t="shared" si="243"/>
        <v>0.02</v>
      </c>
      <c r="I407" s="330">
        <f t="shared" si="244"/>
        <v>18.665172308648106</v>
      </c>
      <c r="J407" s="330">
        <f t="shared" si="245"/>
        <v>859</v>
      </c>
      <c r="K407" s="337">
        <f t="shared" si="246"/>
        <v>-1</v>
      </c>
      <c r="L407" s="325">
        <f t="shared" si="247"/>
        <v>8.1117539608870288</v>
      </c>
      <c r="M407" s="325">
        <f t="shared" si="248"/>
        <v>8.1217539608870286</v>
      </c>
      <c r="N407" s="330">
        <f t="shared" si="249"/>
        <v>-0.11072781769609463</v>
      </c>
      <c r="O407" s="330">
        <f t="shared" si="250"/>
        <v>5.278024166789308E-2</v>
      </c>
      <c r="P407" s="334">
        <f t="shared" si="271"/>
        <v>152.45865837246666</v>
      </c>
      <c r="Q407" s="330">
        <f t="shared" si="251"/>
        <v>29188.356706245246</v>
      </c>
      <c r="R407" s="279">
        <f>IF(H407&gt;0, rate1(1,$L$52,$L$51,$L$54,L407,$L$53,$L$50,P407),"")</f>
        <v>2488.647141489178</v>
      </c>
      <c r="S407" s="325">
        <f t="shared" si="252"/>
        <v>222.21580622517217</v>
      </c>
      <c r="T407" s="325">
        <f t="shared" si="253"/>
        <v>5.0054207059411701E-4</v>
      </c>
      <c r="U407" s="330">
        <f t="shared" si="254"/>
        <v>8.1317539608870284</v>
      </c>
      <c r="V407" s="338">
        <f t="shared" si="255"/>
        <v>8.1317539608870284</v>
      </c>
      <c r="W407" s="330">
        <f t="shared" si="256"/>
        <v>3.9785921197363905E-3</v>
      </c>
      <c r="X407" s="330">
        <f t="shared" si="257"/>
        <v>29299.481845633676</v>
      </c>
      <c r="Y407" s="330">
        <f t="shared" si="272"/>
        <v>152.83432234189374</v>
      </c>
      <c r="Z407" s="110">
        <f>IF(H407&gt;0, rate1(1,$L$52,$L$51,$L$54,U407,$L$53,$L$50,Y407),"")</f>
        <v>2489.0155946299219</v>
      </c>
      <c r="AA407" s="338">
        <f t="shared" si="258"/>
        <v>223.02880014897696</v>
      </c>
      <c r="AB407" s="338">
        <f t="shared" si="259"/>
        <v>-1.7919261451968544E-5</v>
      </c>
      <c r="AC407" s="330">
        <f t="shared" si="260"/>
        <v>5.0054207059411701E-4</v>
      </c>
      <c r="AD407" s="330">
        <f t="shared" si="261"/>
        <v>-39.95668131604014</v>
      </c>
      <c r="AE407" s="330">
        <f t="shared" si="262"/>
        <v>392.14822595046991</v>
      </c>
      <c r="AF407" s="330">
        <f t="shared" si="263"/>
        <v>2182.7148818127966</v>
      </c>
      <c r="AG407" s="330">
        <f t="shared" si="264"/>
        <v>2159.4941442446825</v>
      </c>
      <c r="AH407" s="330">
        <f t="shared" si="265"/>
        <v>8.1124349381880823</v>
      </c>
      <c r="AI407" s="330">
        <f t="shared" si="266"/>
        <v>0.20113018927006196</v>
      </c>
      <c r="AJ407" s="330">
        <f t="shared" si="267"/>
        <v>11.40444659120632</v>
      </c>
      <c r="AK407" s="339">
        <f t="shared" si="268"/>
        <v>1976.9865593018374</v>
      </c>
      <c r="AL407" s="44">
        <f t="shared" si="269"/>
        <v>35.266937867813859</v>
      </c>
    </row>
    <row r="408" spans="2:38" ht="15" x14ac:dyDescent="0.15">
      <c r="B408" s="330">
        <f t="shared" si="238"/>
        <v>2182.7148818127966</v>
      </c>
      <c r="C408" s="330">
        <f t="shared" si="239"/>
        <v>2159.4941442446825</v>
      </c>
      <c r="D408" s="330">
        <f t="shared" si="240"/>
        <v>8.1124349381880823</v>
      </c>
      <c r="E408" s="330">
        <f t="shared" si="270"/>
        <v>198.68094404807593</v>
      </c>
      <c r="F408" s="330">
        <f t="shared" si="241"/>
        <v>198.68094404807593</v>
      </c>
      <c r="G408" s="330">
        <f t="shared" si="242"/>
        <v>29728.0738286329</v>
      </c>
      <c r="H408" s="315">
        <f t="shared" si="243"/>
        <v>0.02</v>
      </c>
      <c r="I408" s="330">
        <f t="shared" si="244"/>
        <v>18.576590054491316</v>
      </c>
      <c r="J408" s="330">
        <f t="shared" si="245"/>
        <v>859</v>
      </c>
      <c r="K408" s="337">
        <f t="shared" si="246"/>
        <v>-1</v>
      </c>
      <c r="L408" s="325">
        <f t="shared" si="247"/>
        <v>8.0924349381880827</v>
      </c>
      <c r="M408" s="325">
        <f t="shared" si="248"/>
        <v>8.1024349381880825</v>
      </c>
      <c r="N408" s="330">
        <f t="shared" si="249"/>
        <v>-0.11047401799483936</v>
      </c>
      <c r="O408" s="330">
        <f t="shared" si="250"/>
        <v>5.278024166789308E-2</v>
      </c>
      <c r="P408" s="334">
        <f t="shared" si="271"/>
        <v>151.97477906513831</v>
      </c>
      <c r="Q408" s="330">
        <f t="shared" si="251"/>
        <v>28974.44753958056</v>
      </c>
      <c r="R408" s="279">
        <f>IF(H408&gt;0, rate1(1,$L$52,$L$51,$L$54,L408,$L$53,$L$50,P408),"")</f>
        <v>2488.1697343356377</v>
      </c>
      <c r="S408" s="325">
        <f t="shared" si="252"/>
        <v>220.62960448163855</v>
      </c>
      <c r="T408" s="325">
        <f t="shared" si="253"/>
        <v>5.0300148859975385E-4</v>
      </c>
      <c r="U408" s="330">
        <f t="shared" si="254"/>
        <v>8.1124349381880823</v>
      </c>
      <c r="V408" s="338">
        <f t="shared" si="255"/>
        <v>8.1124349381880823</v>
      </c>
      <c r="W408" s="330">
        <f t="shared" si="256"/>
        <v>3.9597102871766765E-3</v>
      </c>
      <c r="X408" s="330">
        <f t="shared" si="257"/>
        <v>29085.044970834751</v>
      </c>
      <c r="Y408" s="330">
        <f t="shared" si="272"/>
        <v>152.35014415878007</v>
      </c>
      <c r="Z408" s="110">
        <f>IF(H408&gt;0, rate1(1,$L$52,$L$51,$L$54,U408,$L$53,$L$50,Y408),"")</f>
        <v>2488.5403554019927</v>
      </c>
      <c r="AA408" s="338">
        <f t="shared" si="258"/>
        <v>221.43877861019274</v>
      </c>
      <c r="AB408" s="338">
        <f t="shared" si="259"/>
        <v>-1.7962857134945067E-5</v>
      </c>
      <c r="AC408" s="330">
        <f t="shared" si="260"/>
        <v>5.0300148859975385E-4</v>
      </c>
      <c r="AD408" s="330">
        <f t="shared" si="261"/>
        <v>-39.761313740195135</v>
      </c>
      <c r="AE408" s="330">
        <f t="shared" si="262"/>
        <v>389.35544761393322</v>
      </c>
      <c r="AF408" s="330">
        <f t="shared" si="263"/>
        <v>2182.6039047933132</v>
      </c>
      <c r="AG408" s="330">
        <f t="shared" si="264"/>
        <v>2159.4936412431939</v>
      </c>
      <c r="AH408" s="330">
        <f t="shared" si="265"/>
        <v>8.0931142389485462</v>
      </c>
      <c r="AI408" s="330">
        <f t="shared" si="266"/>
        <v>0.20215722491056645</v>
      </c>
      <c r="AJ408" s="330">
        <f t="shared" si="267"/>
        <v>11.404502745991017</v>
      </c>
      <c r="AK408" s="339">
        <f t="shared" si="268"/>
        <v>1976.9925814398082</v>
      </c>
      <c r="AL408" s="44">
        <f t="shared" si="269"/>
        <v>35.267110638646443</v>
      </c>
    </row>
    <row r="409" spans="2:38" ht="15" x14ac:dyDescent="0.15">
      <c r="B409" s="330">
        <f t="shared" si="238"/>
        <v>2182.6039047933132</v>
      </c>
      <c r="C409" s="330">
        <f t="shared" si="239"/>
        <v>2159.4936412431939</v>
      </c>
      <c r="D409" s="330">
        <f t="shared" si="240"/>
        <v>8.0931142389485462</v>
      </c>
      <c r="E409" s="330">
        <f t="shared" si="270"/>
        <v>198.68094404807593</v>
      </c>
      <c r="F409" s="330">
        <f t="shared" si="241"/>
        <v>198.68094404807593</v>
      </c>
      <c r="G409" s="330">
        <f t="shared" si="242"/>
        <v>29515.653737387649</v>
      </c>
      <c r="H409" s="315">
        <f t="shared" si="243"/>
        <v>0.02</v>
      </c>
      <c r="I409" s="330">
        <f t="shared" si="244"/>
        <v>18.488210840095416</v>
      </c>
      <c r="J409" s="330">
        <f t="shared" si="245"/>
        <v>859</v>
      </c>
      <c r="K409" s="337">
        <f t="shared" si="246"/>
        <v>-1</v>
      </c>
      <c r="L409" s="325">
        <f t="shared" si="247"/>
        <v>8.0731142389485466</v>
      </c>
      <c r="M409" s="325">
        <f t="shared" si="248"/>
        <v>8.0831142389485464</v>
      </c>
      <c r="N409" s="330">
        <f t="shared" si="249"/>
        <v>-0.1102201513506742</v>
      </c>
      <c r="O409" s="330">
        <f t="shared" si="250"/>
        <v>5.278024166789308E-2</v>
      </c>
      <c r="P409" s="334">
        <f t="shared" si="271"/>
        <v>151.49124324924131</v>
      </c>
      <c r="Q409" s="330">
        <f t="shared" si="251"/>
        <v>28761.537581240194</v>
      </c>
      <c r="R409" s="279">
        <f>IF(H409&gt;0, rate1(1,$L$52,$L$51,$L$54,L409,$L$53,$L$50,P409),"")</f>
        <v>2487.6894696258155</v>
      </c>
      <c r="S409" s="325">
        <f t="shared" si="252"/>
        <v>219.05065560684181</v>
      </c>
      <c r="T409" s="325">
        <f t="shared" si="253"/>
        <v>5.054795686989707E-4</v>
      </c>
      <c r="U409" s="330">
        <f t="shared" si="254"/>
        <v>8.0931142389485462</v>
      </c>
      <c r="V409" s="338">
        <f t="shared" si="255"/>
        <v>8.0931142389485462</v>
      </c>
      <c r="W409" s="330">
        <f t="shared" si="256"/>
        <v>3.940871733746576E-3</v>
      </c>
      <c r="X409" s="330">
        <f t="shared" si="257"/>
        <v>28871.608514695505</v>
      </c>
      <c r="Y409" s="330">
        <f t="shared" si="272"/>
        <v>151.86630896582466</v>
      </c>
      <c r="Z409" s="110">
        <f>IF(H409&gt;0, rate1(1,$L$52,$L$51,$L$54,U409,$L$53,$L$50,Y409),"")</f>
        <v>2488.0622771706712</v>
      </c>
      <c r="AA409" s="338">
        <f t="shared" si="258"/>
        <v>219.85601866062345</v>
      </c>
      <c r="AB409" s="338">
        <f t="shared" si="259"/>
        <v>-1.8006686578072241E-5</v>
      </c>
      <c r="AC409" s="330">
        <f t="shared" si="260"/>
        <v>5.054795686989707E-4</v>
      </c>
      <c r="AD409" s="330">
        <f t="shared" si="261"/>
        <v>-39.566386533637804</v>
      </c>
      <c r="AE409" s="330">
        <f t="shared" si="262"/>
        <v>386.57584125467855</v>
      </c>
      <c r="AF409" s="330">
        <f t="shared" si="263"/>
        <v>2182.493179162394</v>
      </c>
      <c r="AG409" s="330">
        <f t="shared" si="264"/>
        <v>2159.4931357636251</v>
      </c>
      <c r="AH409" s="330">
        <f t="shared" si="265"/>
        <v>8.073791862882155</v>
      </c>
      <c r="AI409" s="330">
        <f t="shared" si="266"/>
        <v>0.20319238991472763</v>
      </c>
      <c r="AJ409" s="330">
        <f t="shared" si="267"/>
        <v>11.404559188321549</v>
      </c>
      <c r="AK409" s="339">
        <f t="shared" si="268"/>
        <v>1976.9985911847152</v>
      </c>
      <c r="AL409" s="44">
        <f t="shared" si="269"/>
        <v>35.267284291702644</v>
      </c>
    </row>
    <row r="410" spans="2:38" ht="15" x14ac:dyDescent="0.15">
      <c r="B410" s="330">
        <f t="shared" si="238"/>
        <v>2182.493179162394</v>
      </c>
      <c r="C410" s="330">
        <f t="shared" si="239"/>
        <v>2159.4931357636251</v>
      </c>
      <c r="D410" s="330">
        <f t="shared" si="240"/>
        <v>8.073791862882155</v>
      </c>
      <c r="E410" s="330">
        <f t="shared" si="270"/>
        <v>198.68094404807593</v>
      </c>
      <c r="F410" s="330">
        <f t="shared" si="241"/>
        <v>198.68094404807593</v>
      </c>
      <c r="G410" s="330">
        <f t="shared" si="242"/>
        <v>29304.229648275865</v>
      </c>
      <c r="H410" s="315">
        <f t="shared" si="243"/>
        <v>0.02</v>
      </c>
      <c r="I410" s="330">
        <f t="shared" si="244"/>
        <v>18.400034719015093</v>
      </c>
      <c r="J410" s="330">
        <f t="shared" si="245"/>
        <v>859</v>
      </c>
      <c r="K410" s="337">
        <f t="shared" si="246"/>
        <v>-1</v>
      </c>
      <c r="L410" s="325">
        <f t="shared" si="247"/>
        <v>8.0537918628821554</v>
      </c>
      <c r="M410" s="325">
        <f t="shared" si="248"/>
        <v>8.0637918628821552</v>
      </c>
      <c r="N410" s="330">
        <f t="shared" si="249"/>
        <v>-0.10996621774808091</v>
      </c>
      <c r="O410" s="330">
        <f t="shared" si="250"/>
        <v>5.278024166789308E-2</v>
      </c>
      <c r="P410" s="334">
        <f t="shared" si="271"/>
        <v>151.00805163187434</v>
      </c>
      <c r="Q410" s="330">
        <f t="shared" si="251"/>
        <v>28549.624665699204</v>
      </c>
      <c r="R410" s="279">
        <f>IF(H410&gt;0, rate1(1,$L$52,$L$51,$L$54,L410,$L$53,$L$50,P410),"")</f>
        <v>2487.2063227027447</v>
      </c>
      <c r="S410" s="325">
        <f t="shared" si="252"/>
        <v>217.47894401999685</v>
      </c>
      <c r="T410" s="325">
        <f t="shared" si="253"/>
        <v>5.0797650665703072E-4</v>
      </c>
      <c r="U410" s="330">
        <f t="shared" si="254"/>
        <v>8.073791862882155</v>
      </c>
      <c r="V410" s="338">
        <f t="shared" si="255"/>
        <v>8.073791862882155</v>
      </c>
      <c r="W410" s="330">
        <f t="shared" si="256"/>
        <v>3.9220764708574052E-3</v>
      </c>
      <c r="X410" s="330">
        <f t="shared" si="257"/>
        <v>28659.170312010188</v>
      </c>
      <c r="Y410" s="330">
        <f t="shared" si="272"/>
        <v>151.38281746810213</v>
      </c>
      <c r="Z410" s="110">
        <f>IF(H410&gt;0, rate1(1,$L$52,$L$51,$L$54,U410,$L$53,$L$50,Y410),"")</f>
        <v>2487.5813354874422</v>
      </c>
      <c r="AA410" s="338">
        <f t="shared" si="258"/>
        <v>218.28050472210083</v>
      </c>
      <c r="AB410" s="338">
        <f t="shared" si="259"/>
        <v>-1.8050751842065603E-5</v>
      </c>
      <c r="AC410" s="330">
        <f t="shared" si="260"/>
        <v>5.0797650665703072E-4</v>
      </c>
      <c r="AD410" s="330">
        <f t="shared" si="261"/>
        <v>-39.371899562086149</v>
      </c>
      <c r="AE410" s="330">
        <f t="shared" si="262"/>
        <v>383.80937522790276</v>
      </c>
      <c r="AF410" s="330">
        <f t="shared" si="263"/>
        <v>2182.382704968139</v>
      </c>
      <c r="AG410" s="330">
        <f t="shared" si="264"/>
        <v>2159.4926277871186</v>
      </c>
      <c r="AH410" s="330">
        <f t="shared" si="265"/>
        <v>8.0544678097013254</v>
      </c>
      <c r="AI410" s="330">
        <f t="shared" si="266"/>
        <v>0.20423577329323991</v>
      </c>
      <c r="AJ410" s="330">
        <f t="shared" si="267"/>
        <v>11.404615920480797</v>
      </c>
      <c r="AK410" s="339">
        <f t="shared" si="268"/>
        <v>1977.0045885409381</v>
      </c>
      <c r="AL410" s="44">
        <f t="shared" si="269"/>
        <v>35.267458833965584</v>
      </c>
    </row>
    <row r="411" spans="2:38" ht="15" x14ac:dyDescent="0.15">
      <c r="B411" s="330">
        <f t="shared" si="238"/>
        <v>2182.382704968139</v>
      </c>
      <c r="C411" s="330">
        <f t="shared" si="239"/>
        <v>2159.4926277871186</v>
      </c>
      <c r="D411" s="330">
        <f t="shared" si="240"/>
        <v>8.0544678097013254</v>
      </c>
      <c r="E411" s="330">
        <f t="shared" si="270"/>
        <v>198.68094404807593</v>
      </c>
      <c r="F411" s="330">
        <f t="shared" si="241"/>
        <v>198.68094404807593</v>
      </c>
      <c r="G411" s="330">
        <f t="shared" si="242"/>
        <v>29093.799393888505</v>
      </c>
      <c r="H411" s="315">
        <f t="shared" si="243"/>
        <v>0.02</v>
      </c>
      <c r="I411" s="330">
        <f t="shared" si="244"/>
        <v>18.312061744816312</v>
      </c>
      <c r="J411" s="330">
        <f t="shared" si="245"/>
        <v>859</v>
      </c>
      <c r="K411" s="337">
        <f t="shared" si="246"/>
        <v>-1</v>
      </c>
      <c r="L411" s="325">
        <f t="shared" si="247"/>
        <v>8.0344678097013258</v>
      </c>
      <c r="M411" s="325">
        <f t="shared" si="248"/>
        <v>8.0444678097013256</v>
      </c>
      <c r="N411" s="330">
        <f t="shared" si="249"/>
        <v>-0.10971221717165491</v>
      </c>
      <c r="O411" s="330">
        <f t="shared" si="250"/>
        <v>5.278024166789308E-2</v>
      </c>
      <c r="P411" s="334">
        <f t="shared" si="271"/>
        <v>150.52520492290637</v>
      </c>
      <c r="Q411" s="330">
        <f t="shared" si="251"/>
        <v>28338.70662623741</v>
      </c>
      <c r="R411" s="279">
        <f>IF(H411&gt;0, rate1(1,$L$52,$L$51,$L$54,L411,$L$53,$L$50,P411),"")</f>
        <v>2486.7202686308565</v>
      </c>
      <c r="S411" s="325">
        <f t="shared" si="252"/>
        <v>215.91445413117859</v>
      </c>
      <c r="T411" s="325">
        <f t="shared" si="253"/>
        <v>5.1049250091242924E-4</v>
      </c>
      <c r="U411" s="330">
        <f t="shared" si="254"/>
        <v>8.0544678097013254</v>
      </c>
      <c r="V411" s="338">
        <f t="shared" si="255"/>
        <v>8.0544678097013254</v>
      </c>
      <c r="W411" s="330">
        <f t="shared" si="256"/>
        <v>3.9033245098991642E-3</v>
      </c>
      <c r="X411" s="330">
        <f t="shared" si="257"/>
        <v>28447.728196377957</v>
      </c>
      <c r="Y411" s="330">
        <f t="shared" si="272"/>
        <v>150.89967037344428</v>
      </c>
      <c r="Z411" s="110">
        <f>IF(H411&gt;0, rate1(1,$L$52,$L$51,$L$54,U411,$L$53,$L$50,Y411),"")</f>
        <v>2487.0975056280954</v>
      </c>
      <c r="AA411" s="338">
        <f t="shared" si="258"/>
        <v>216.71222120732324</v>
      </c>
      <c r="AB411" s="338">
        <f t="shared" si="259"/>
        <v>-1.8095055013816946E-5</v>
      </c>
      <c r="AC411" s="330">
        <f t="shared" si="260"/>
        <v>5.1049250091242924E-4</v>
      </c>
      <c r="AD411" s="330">
        <f t="shared" si="261"/>
        <v>-39.177852689810294</v>
      </c>
      <c r="AE411" s="330">
        <f t="shared" si="262"/>
        <v>381.05601806959493</v>
      </c>
      <c r="AF411" s="330">
        <f t="shared" si="263"/>
        <v>2182.2724822584664</v>
      </c>
      <c r="AG411" s="330">
        <f t="shared" si="264"/>
        <v>2159.4921172946179</v>
      </c>
      <c r="AH411" s="330">
        <f t="shared" si="265"/>
        <v>8.0351420791177102</v>
      </c>
      <c r="AI411" s="330">
        <f t="shared" si="266"/>
        <v>0.2052874653221439</v>
      </c>
      <c r="AJ411" s="330">
        <f t="shared" si="267"/>
        <v>11.404672944776721</v>
      </c>
      <c r="AK411" s="339">
        <f t="shared" si="268"/>
        <v>1977.0105735129412</v>
      </c>
      <c r="AL411" s="44">
        <f t="shared" si="269"/>
        <v>35.267634272494846</v>
      </c>
    </row>
    <row r="412" spans="2:38" ht="15" x14ac:dyDescent="0.15">
      <c r="B412" s="330">
        <f t="shared" si="238"/>
        <v>2182.2724822584664</v>
      </c>
      <c r="C412" s="330">
        <f t="shared" si="239"/>
        <v>2159.4921172946179</v>
      </c>
      <c r="D412" s="330">
        <f t="shared" si="240"/>
        <v>8.0351420791177102</v>
      </c>
      <c r="E412" s="330">
        <f t="shared" si="270"/>
        <v>198.68094404807593</v>
      </c>
      <c r="F412" s="330">
        <f t="shared" si="241"/>
        <v>198.68094404807593</v>
      </c>
      <c r="G412" s="330">
        <f t="shared" si="242"/>
        <v>28884.360805626977</v>
      </c>
      <c r="H412" s="315">
        <f t="shared" si="243"/>
        <v>0.02</v>
      </c>
      <c r="I412" s="330">
        <f t="shared" si="244"/>
        <v>18.224291971078856</v>
      </c>
      <c r="J412" s="330">
        <f t="shared" si="245"/>
        <v>859</v>
      </c>
      <c r="K412" s="337">
        <f t="shared" si="246"/>
        <v>-1</v>
      </c>
      <c r="L412" s="325">
        <f t="shared" si="247"/>
        <v>8.0151420791177106</v>
      </c>
      <c r="M412" s="325">
        <f t="shared" si="248"/>
        <v>8.0251420791177104</v>
      </c>
      <c r="N412" s="330">
        <f t="shared" si="249"/>
        <v>-0.10945814960586375</v>
      </c>
      <c r="O412" s="330">
        <f t="shared" si="250"/>
        <v>5.278024166789308E-2</v>
      </c>
      <c r="P412" s="334">
        <f t="shared" si="271"/>
        <v>150.04270383500835</v>
      </c>
      <c r="Q412" s="330">
        <f t="shared" si="251"/>
        <v>28128.78129494522</v>
      </c>
      <c r="R412" s="279">
        <f>IF(H412&gt;0, rate1(1,$L$52,$L$51,$L$54,L412,$L$53,$L$50,P412),"")</f>
        <v>2486.231282192095</v>
      </c>
      <c r="S412" s="325">
        <f t="shared" si="252"/>
        <v>214.35717034135553</v>
      </c>
      <c r="T412" s="325">
        <f t="shared" si="253"/>
        <v>5.1302775262129178E-4</v>
      </c>
      <c r="U412" s="330">
        <f t="shared" si="254"/>
        <v>8.0351420791177102</v>
      </c>
      <c r="V412" s="338">
        <f t="shared" si="255"/>
        <v>8.0351420791177102</v>
      </c>
      <c r="W412" s="330">
        <f t="shared" si="256"/>
        <v>3.8846158623613292E-3</v>
      </c>
      <c r="X412" s="330">
        <f t="shared" si="257"/>
        <v>28237.280000208619</v>
      </c>
      <c r="Y412" s="330">
        <f t="shared" si="272"/>
        <v>150.41686839247154</v>
      </c>
      <c r="Z412" s="110">
        <f>IF(H412&gt;0, rate1(1,$L$52,$L$51,$L$54,U412,$L$53,$L$50,Y412),"")</f>
        <v>2486.6107625888849</v>
      </c>
      <c r="AA412" s="338">
        <f t="shared" si="258"/>
        <v>215.15115251988931</v>
      </c>
      <c r="AB412" s="338">
        <f t="shared" si="259"/>
        <v>-1.8139598207394868E-5</v>
      </c>
      <c r="AC412" s="330">
        <f t="shared" si="260"/>
        <v>5.1302775262129178E-4</v>
      </c>
      <c r="AD412" s="330">
        <f t="shared" si="261"/>
        <v>-38.984245779708637</v>
      </c>
      <c r="AE412" s="330">
        <f t="shared" si="262"/>
        <v>378.31573812677567</v>
      </c>
      <c r="AF412" s="330">
        <f t="shared" si="263"/>
        <v>2182.1625110811078</v>
      </c>
      <c r="AG412" s="330">
        <f t="shared" si="264"/>
        <v>2159.4916042668651</v>
      </c>
      <c r="AH412" s="330">
        <f t="shared" si="265"/>
        <v>8.0158146708416975</v>
      </c>
      <c r="AI412" s="330">
        <f t="shared" si="266"/>
        <v>0.20634755756470022</v>
      </c>
      <c r="AJ412" s="330">
        <f t="shared" si="267"/>
        <v>11.40473026354271</v>
      </c>
      <c r="AK412" s="339">
        <f t="shared" si="268"/>
        <v>1977.0165461052754</v>
      </c>
      <c r="AL412" s="44">
        <f t="shared" si="269"/>
        <v>35.26781061442756</v>
      </c>
    </row>
    <row r="413" spans="2:38" ht="15" x14ac:dyDescent="0.15">
      <c r="B413" s="330">
        <f t="shared" si="238"/>
        <v>2182.1625110811078</v>
      </c>
      <c r="C413" s="330">
        <f t="shared" si="239"/>
        <v>2159.4916042668651</v>
      </c>
      <c r="D413" s="330">
        <f t="shared" si="240"/>
        <v>8.0158146708416975</v>
      </c>
      <c r="E413" s="330">
        <f t="shared" si="270"/>
        <v>198.68094404807593</v>
      </c>
      <c r="F413" s="330">
        <f t="shared" si="241"/>
        <v>198.68094404807593</v>
      </c>
      <c r="G413" s="330">
        <f t="shared" si="242"/>
        <v>28675.911713697085</v>
      </c>
      <c r="H413" s="315">
        <f t="shared" si="243"/>
        <v>0.02</v>
      </c>
      <c r="I413" s="330">
        <f t="shared" si="244"/>
        <v>18.13672545139416</v>
      </c>
      <c r="J413" s="330">
        <f t="shared" si="245"/>
        <v>859</v>
      </c>
      <c r="K413" s="337">
        <f t="shared" si="246"/>
        <v>-1</v>
      </c>
      <c r="L413" s="325">
        <f t="shared" si="247"/>
        <v>7.9958146708416979</v>
      </c>
      <c r="M413" s="325">
        <f t="shared" si="248"/>
        <v>8.0058146708416977</v>
      </c>
      <c r="N413" s="330">
        <f t="shared" si="249"/>
        <v>-0.10920401503516075</v>
      </c>
      <c r="O413" s="330">
        <f t="shared" si="250"/>
        <v>5.278024166789308E-2</v>
      </c>
      <c r="P413" s="334">
        <f t="shared" si="271"/>
        <v>149.56054908365937</v>
      </c>
      <c r="Q413" s="330">
        <f t="shared" si="251"/>
        <v>27919.846502717781</v>
      </c>
      <c r="R413" s="279">
        <f>IF(H413&gt;0, rate1(1,$L$52,$L$51,$L$54,L413,$L$53,$L$50,P413),"")</f>
        <v>2485.7393378819434</v>
      </c>
      <c r="S413" s="325">
        <f t="shared" si="252"/>
        <v>212.80707704233575</v>
      </c>
      <c r="T413" s="325">
        <f t="shared" si="253"/>
        <v>5.155824657045486E-4</v>
      </c>
      <c r="U413" s="330">
        <f t="shared" si="254"/>
        <v>8.0158146708416975</v>
      </c>
      <c r="V413" s="338">
        <f t="shared" si="255"/>
        <v>8.0158146708416975</v>
      </c>
      <c r="W413" s="330">
        <f t="shared" si="256"/>
        <v>3.8659505396410054E-3</v>
      </c>
      <c r="X413" s="330">
        <f t="shared" si="257"/>
        <v>28027.823554716761</v>
      </c>
      <c r="Y413" s="330">
        <f t="shared" si="272"/>
        <v>149.93441223859898</v>
      </c>
      <c r="Z413" s="110">
        <f>IF(H413&gt;0, rate1(1,$L$52,$L$51,$L$54,U413,$L$53,$L$50,Y413),"")</f>
        <v>2486.1210810826042</v>
      </c>
      <c r="AA413" s="338">
        <f t="shared" si="258"/>
        <v>213.59728305424386</v>
      </c>
      <c r="AB413" s="338">
        <f t="shared" si="259"/>
        <v>-1.8184383563615976E-5</v>
      </c>
      <c r="AC413" s="330">
        <f t="shared" si="260"/>
        <v>5.155824657045486E-4</v>
      </c>
      <c r="AD413" s="330">
        <f t="shared" si="261"/>
        <v>-38.791078693240273</v>
      </c>
      <c r="AE413" s="330">
        <f t="shared" si="262"/>
        <v>375.58850384115658</v>
      </c>
      <c r="AF413" s="330">
        <f t="shared" si="263"/>
        <v>2182.0527914836071</v>
      </c>
      <c r="AG413" s="330">
        <f t="shared" si="264"/>
        <v>2159.4910886843995</v>
      </c>
      <c r="AH413" s="330">
        <f t="shared" si="265"/>
        <v>7.9964855845825582</v>
      </c>
      <c r="AI413" s="330">
        <f t="shared" si="266"/>
        <v>0.20741614289447893</v>
      </c>
      <c r="AJ413" s="330">
        <f t="shared" si="267"/>
        <v>11.404787879137958</v>
      </c>
      <c r="AK413" s="339">
        <f t="shared" si="268"/>
        <v>1977.0225063225796</v>
      </c>
      <c r="AL413" s="44">
        <f t="shared" si="269"/>
        <v>35.26798786697951</v>
      </c>
    </row>
    <row r="414" spans="2:38" ht="15" x14ac:dyDescent="0.15">
      <c r="B414" s="330">
        <f t="shared" si="238"/>
        <v>2182.0527914836071</v>
      </c>
      <c r="C414" s="330">
        <f t="shared" si="239"/>
        <v>2159.4910886843995</v>
      </c>
      <c r="D414" s="330">
        <f t="shared" si="240"/>
        <v>7.9964855845825582</v>
      </c>
      <c r="E414" s="330">
        <f t="shared" si="270"/>
        <v>198.68094404807593</v>
      </c>
      <c r="F414" s="330">
        <f t="shared" si="241"/>
        <v>198.68094404807593</v>
      </c>
      <c r="G414" s="330">
        <f t="shared" si="242"/>
        <v>28468.449947110246</v>
      </c>
      <c r="H414" s="315">
        <f t="shared" si="243"/>
        <v>0.02</v>
      </c>
      <c r="I414" s="330">
        <f t="shared" si="244"/>
        <v>18.049362239366019</v>
      </c>
      <c r="J414" s="330">
        <f t="shared" si="245"/>
        <v>859</v>
      </c>
      <c r="K414" s="337">
        <f t="shared" si="246"/>
        <v>-1</v>
      </c>
      <c r="L414" s="325">
        <f t="shared" si="247"/>
        <v>7.9764855845825586</v>
      </c>
      <c r="M414" s="325">
        <f t="shared" si="248"/>
        <v>7.9864855845825584</v>
      </c>
      <c r="N414" s="330">
        <f t="shared" si="249"/>
        <v>-0.10894981344409871</v>
      </c>
      <c r="O414" s="330">
        <f t="shared" si="250"/>
        <v>5.278024166789308E-2</v>
      </c>
      <c r="P414" s="334">
        <f t="shared" si="271"/>
        <v>149.07874138716824</v>
      </c>
      <c r="Q414" s="330">
        <f t="shared" si="251"/>
        <v>27711.900079256204</v>
      </c>
      <c r="R414" s="279">
        <f>IF(H414&gt;0, rate1(1,$L$52,$L$51,$L$54,L414,$L$53,$L$50,P414),"")</f>
        <v>2485.2444099053923</v>
      </c>
      <c r="S414" s="325">
        <f t="shared" si="252"/>
        <v>211.26415861676676</v>
      </c>
      <c r="T414" s="325">
        <f t="shared" si="253"/>
        <v>5.1815684689597357E-4</v>
      </c>
      <c r="U414" s="330">
        <f t="shared" si="254"/>
        <v>7.9964855845825582</v>
      </c>
      <c r="V414" s="338">
        <f t="shared" si="255"/>
        <v>7.9964855845825582</v>
      </c>
      <c r="W414" s="330">
        <f t="shared" si="256"/>
        <v>3.8473285531139823E-3</v>
      </c>
      <c r="X414" s="330">
        <f t="shared" si="257"/>
        <v>27819.356689923017</v>
      </c>
      <c r="Y414" s="330">
        <f t="shared" si="272"/>
        <v>149.45230262805799</v>
      </c>
      <c r="Z414" s="110">
        <f>IF(H414&gt;0, rate1(1,$L$52,$L$51,$L$54,U414,$L$53,$L$50,Y414),"")</f>
        <v>2485.6284355346097</v>
      </c>
      <c r="AA414" s="338">
        <f t="shared" si="258"/>
        <v>212.05059719567737</v>
      </c>
      <c r="AB414" s="338">
        <f t="shared" si="259"/>
        <v>-1.8229413250827707E-5</v>
      </c>
      <c r="AC414" s="330">
        <f t="shared" si="260"/>
        <v>5.1815684689597357E-4</v>
      </c>
      <c r="AD414" s="330">
        <f t="shared" si="261"/>
        <v>-38.598351290367582</v>
      </c>
      <c r="AE414" s="330">
        <f t="shared" si="262"/>
        <v>372.87428372605348</v>
      </c>
      <c r="AF414" s="330">
        <f t="shared" si="263"/>
        <v>2181.943323513316</v>
      </c>
      <c r="AG414" s="330">
        <f t="shared" si="264"/>
        <v>2159.4905705275528</v>
      </c>
      <c r="AH414" s="330">
        <f t="shared" si="265"/>
        <v>7.9771548200484386</v>
      </c>
      <c r="AI414" s="330">
        <f t="shared" si="266"/>
        <v>0.20849331551889444</v>
      </c>
      <c r="AJ414" s="330">
        <f t="shared" si="267"/>
        <v>11.404845793947825</v>
      </c>
      <c r="AK414" s="339">
        <f t="shared" si="268"/>
        <v>1977.0284541695812</v>
      </c>
      <c r="AL414" s="44">
        <f t="shared" si="269"/>
        <v>35.268166037446257</v>
      </c>
    </row>
    <row r="415" spans="2:38" ht="15" x14ac:dyDescent="0.15">
      <c r="B415" s="330">
        <f t="shared" si="238"/>
        <v>2181.943323513316</v>
      </c>
      <c r="C415" s="330">
        <f t="shared" si="239"/>
        <v>2159.4905705275528</v>
      </c>
      <c r="D415" s="330">
        <f t="shared" si="240"/>
        <v>7.9771548200484386</v>
      </c>
      <c r="E415" s="330">
        <f t="shared" si="270"/>
        <v>198.68094404807593</v>
      </c>
      <c r="F415" s="330">
        <f t="shared" si="241"/>
        <v>198.68094404807593</v>
      </c>
      <c r="G415" s="330">
        <f t="shared" si="242"/>
        <v>28261.973333683414</v>
      </c>
      <c r="H415" s="315">
        <f t="shared" si="243"/>
        <v>0.02</v>
      </c>
      <c r="I415" s="330">
        <f t="shared" si="244"/>
        <v>17.962202388610603</v>
      </c>
      <c r="J415" s="330">
        <f t="shared" si="245"/>
        <v>859</v>
      </c>
      <c r="K415" s="337">
        <f t="shared" si="246"/>
        <v>-1</v>
      </c>
      <c r="L415" s="325">
        <f t="shared" si="247"/>
        <v>7.957154820048439</v>
      </c>
      <c r="M415" s="325">
        <f t="shared" si="248"/>
        <v>7.9671548200484388</v>
      </c>
      <c r="N415" s="330">
        <f t="shared" si="249"/>
        <v>-0.10869554481705279</v>
      </c>
      <c r="O415" s="330">
        <f t="shared" si="250"/>
        <v>5.278024166789308E-2</v>
      </c>
      <c r="P415" s="334">
        <f t="shared" si="271"/>
        <v>148.59728146669244</v>
      </c>
      <c r="Q415" s="330">
        <f t="shared" si="251"/>
        <v>27504.93985306723</v>
      </c>
      <c r="R415" s="279">
        <f>IF(H415&gt;0, rate1(1,$L$52,$L$51,$L$54,L415,$L$53,$L$50,P415),"")</f>
        <v>2484.7464721728484</v>
      </c>
      <c r="S415" s="325">
        <f t="shared" si="252"/>
        <v>209.72839943812144</v>
      </c>
      <c r="T415" s="325">
        <f t="shared" si="253"/>
        <v>5.2075110578939749E-4</v>
      </c>
      <c r="U415" s="330">
        <f t="shared" si="254"/>
        <v>7.9771548200484386</v>
      </c>
      <c r="V415" s="338">
        <f t="shared" si="255"/>
        <v>7.9771548200484386</v>
      </c>
      <c r="W415" s="330">
        <f t="shared" si="256"/>
        <v>3.8287499142768411E-3</v>
      </c>
      <c r="X415" s="330">
        <f t="shared" si="257"/>
        <v>27611.87723465377</v>
      </c>
      <c r="Y415" s="330">
        <f t="shared" si="272"/>
        <v>148.97054027991504</v>
      </c>
      <c r="Z415" s="110">
        <f>IF(H415&gt;0, rate1(1,$L$52,$L$51,$L$54,U415,$L$53,$L$50,Y415),"")</f>
        <v>2485.132800078773</v>
      </c>
      <c r="AA415" s="338">
        <f t="shared" si="258"/>
        <v>210.51107932031383</v>
      </c>
      <c r="AB415" s="338">
        <f t="shared" si="259"/>
        <v>-1.8274689466055423E-5</v>
      </c>
      <c r="AC415" s="330">
        <f t="shared" si="260"/>
        <v>5.2075110578939749E-4</v>
      </c>
      <c r="AD415" s="330">
        <f t="shared" si="261"/>
        <v>-38.406063429634685</v>
      </c>
      <c r="AE415" s="330">
        <f t="shared" si="262"/>
        <v>370.17304610263272</v>
      </c>
      <c r="AF415" s="330">
        <f t="shared" si="263"/>
        <v>2181.834107217393</v>
      </c>
      <c r="AG415" s="330">
        <f t="shared" si="264"/>
        <v>2159.490049776447</v>
      </c>
      <c r="AH415" s="330">
        <f t="shared" si="265"/>
        <v>7.9578223769464147</v>
      </c>
      <c r="AI415" s="330">
        <f t="shared" si="266"/>
        <v>0.20957917100251028</v>
      </c>
      <c r="AJ415" s="330">
        <f t="shared" si="267"/>
        <v>11.404904010384215</v>
      </c>
      <c r="AK415" s="339">
        <f t="shared" si="268"/>
        <v>1977.0343896510983</v>
      </c>
      <c r="AL415" s="44">
        <f t="shared" si="269"/>
        <v>35.268345133204285</v>
      </c>
    </row>
    <row r="416" spans="2:38" ht="15" x14ac:dyDescent="0.15">
      <c r="B416" s="330">
        <f t="shared" ref="B416:B479" si="273">IF(H416&gt;0, AF415,"")</f>
        <v>2181.834107217393</v>
      </c>
      <c r="C416" s="330">
        <f t="shared" ref="C416:C479" si="274">IF(H416&gt;0, AG415,"")</f>
        <v>2159.490049776447</v>
      </c>
      <c r="D416" s="330">
        <f t="shared" ref="D416:D479" si="275">IF(H416&gt;0, AH415,"")</f>
        <v>7.9578223769464147</v>
      </c>
      <c r="E416" s="330">
        <f t="shared" si="270"/>
        <v>198.68094404807593</v>
      </c>
      <c r="F416" s="330">
        <f t="shared" ref="F416:F479" si="276">IF(H416&gt;0, (E416+E415)/2,"")</f>
        <v>198.68094404807593</v>
      </c>
      <c r="G416" s="330">
        <f t="shared" ref="G416:G479" si="277">IF(H416&gt;0, F416*$S$53*$C$55*(B416-C416+N416)^1.5,"")</f>
        <v>28056.479700038893</v>
      </c>
      <c r="H416" s="315">
        <f t="shared" ref="H416:H479" si="278">dv(S415)</f>
        <v>0.02</v>
      </c>
      <c r="I416" s="330">
        <f t="shared" ref="I416:I479" si="279">IF(H416&gt;0, (B416-C416)*B$19,"")</f>
        <v>17.875245952756813</v>
      </c>
      <c r="J416" s="330">
        <f t="shared" si="245"/>
        <v>859</v>
      </c>
      <c r="K416" s="337">
        <f t="shared" ref="K416:K479" si="280">IF(H416&gt;0, IF((1-S415-0.015)&gt;0,1,-1),"")</f>
        <v>-1</v>
      </c>
      <c r="L416" s="325">
        <f t="shared" ref="L416:L479" si="281">IF(H416&gt;0, D416+K416*H416,"")</f>
        <v>7.9378223769464151</v>
      </c>
      <c r="M416" s="325">
        <f t="shared" ref="M416:M479" si="282">IF(H416&gt;0, (D416+L416)/2,"")</f>
        <v>7.9478223769464149</v>
      </c>
      <c r="N416" s="330">
        <f t="shared" ref="N416:N479" si="283">IF(H416&gt;0, 2*($P$53*M416/$S$52/$S$51)^2-(B416-C416)*2,"")</f>
        <v>-0.10844120913851896</v>
      </c>
      <c r="O416" s="330">
        <f t="shared" ref="O416:O479" si="284">IF(wh(B415,$F$51,$F$52,$F$53)&gt;0,wh(B415,$F$51,$F$52,$F$53),O415)</f>
        <v>5.278024166789308E-2</v>
      </c>
      <c r="P416" s="334">
        <f t="shared" si="271"/>
        <v>148.11617004625785</v>
      </c>
      <c r="Q416" s="330">
        <f t="shared" ref="Q416:Q479" si="285">IF(H416&gt;0, M416/$S$54*(B416-C416+N416/2)*E416-J416,"")</f>
        <v>27298.963651463437</v>
      </c>
      <c r="R416" s="279">
        <f>IF(H416&gt;0, rate1(1,$L$52,$L$51,$L$54,L416,$L$53,$L$50,P416),"")</f>
        <v>2484.2454982959612</v>
      </c>
      <c r="S416" s="325">
        <f t="shared" ref="S416:S479" si="286">IF(H416&gt;0, Q416/O416/R416,"")</f>
        <v>208.19978387069003</v>
      </c>
      <c r="T416" s="325">
        <f t="shared" ref="T416:T479" si="287">IF(H416&gt;0, N416/(1-S416),"")</f>
        <v>5.2336545488964085E-4</v>
      </c>
      <c r="U416" s="330">
        <f t="shared" ref="U416:U479" si="288">L416-K416*H416</f>
        <v>7.9578223769464147</v>
      </c>
      <c r="V416" s="338">
        <f t="shared" ref="V416:V479" si="289">IF(H416&gt;0, (D416+U416)/2,"")</f>
        <v>7.9578223769464147</v>
      </c>
      <c r="W416" s="330">
        <f t="shared" ref="W416:W479" si="290">IF(H416&gt;0, 2*($P$53*V416/$S$52/$S$51)^2-(B416-C416)*2,"")</f>
        <v>3.8102146345124766E-3</v>
      </c>
      <c r="X416" s="330">
        <f t="shared" ref="X416:X479" si="291">IF(H416&gt;0, V416/$S$54*(B416-C416+W416/2)*F416-J416,"")</f>
        <v>27405.383016541266</v>
      </c>
      <c r="Y416" s="330">
        <f t="shared" si="272"/>
        <v>148.48912591609101</v>
      </c>
      <c r="Z416" s="110">
        <f>IF(H416&gt;0, rate1(1,$L$52,$L$51,$L$54,U416,$L$53,$L$50,Y416),"")</f>
        <v>2484.634148553369</v>
      </c>
      <c r="AA416" s="338">
        <f t="shared" ref="AA416:AA479" si="292">IF(H416&gt;0, X416/O416/Z416,"")</f>
        <v>208.9787137951005</v>
      </c>
      <c r="AB416" s="338">
        <f t="shared" ref="AB416:AB479" si="293">IF(H416&gt;0, W416/(1-AA416),"")</f>
        <v>-1.8320214434378509E-5</v>
      </c>
      <c r="AC416" s="330">
        <f t="shared" ref="AC416:AC479" si="294">IF(H416&gt;0, delta_z(N416,S416,H416,AE415,AB416),"")</f>
        <v>5.2336545488964085E-4</v>
      </c>
      <c r="AD416" s="330">
        <f t="shared" ref="AD416:AD479" si="295">IF(H416&gt;0, H416/AC416*K416,"")</f>
        <v>-38.214214968042342</v>
      </c>
      <c r="AE416" s="330">
        <f t="shared" ref="AE416:AE479" si="296">IF(H416&gt;0, (AD416-AD415)/(AC416+AC415)*2,"")</f>
        <v>367.48475949385414</v>
      </c>
      <c r="AF416" s="330">
        <f t="shared" ref="AF416:AF479" si="297">IF(H416&gt;0, B416-(AC416-N416),"")</f>
        <v>2181.7251426427997</v>
      </c>
      <c r="AG416" s="330">
        <f t="shared" ref="AG416:AG479" si="298">IF(H416&gt;0, C416-AC416,"")</f>
        <v>2159.4895264109923</v>
      </c>
      <c r="AH416" s="330">
        <f t="shared" ref="AH416:AH479" si="299">IF(H416&gt;0, $S$54*$S$53*$C$55*SQRT(AF416-AG416),"")</f>
        <v>7.9384882549824116</v>
      </c>
      <c r="AI416" s="330">
        <f t="shared" ref="AI416:AI479" si="300">IF(H416&gt;0, AC416/R416*1000000,"")</f>
        <v>0.21067380629194546</v>
      </c>
      <c r="AJ416" s="330">
        <f t="shared" ref="AJ416:AJ479" si="301">IF(H416&gt;0, AJ415+AI416/3600,"")</f>
        <v>11.404962530885962</v>
      </c>
      <c r="AK416" s="339">
        <f t="shared" ref="AK416:AK479" si="302">IF(H416&gt;0, AK415+AI415*G415/1000000,"")</f>
        <v>1977.0403127720406</v>
      </c>
      <c r="AL416" s="44">
        <f t="shared" ref="AL416:AL447" si="303">IF(H416&gt;0, AL415+AI415*J415/1000000,"")</f>
        <v>35.268525161712176</v>
      </c>
    </row>
    <row r="417" spans="2:38" ht="15" x14ac:dyDescent="0.15">
      <c r="B417" s="330">
        <f t="shared" si="273"/>
        <v>2181.7251426427997</v>
      </c>
      <c r="C417" s="330">
        <f t="shared" si="274"/>
        <v>2159.4895264109923</v>
      </c>
      <c r="D417" s="330">
        <f t="shared" si="275"/>
        <v>7.9384882549824116</v>
      </c>
      <c r="E417" s="330">
        <f t="shared" si="270"/>
        <v>198.68094404807593</v>
      </c>
      <c r="F417" s="330">
        <f t="shared" si="276"/>
        <v>198.68094404807593</v>
      </c>
      <c r="G417" s="330">
        <f t="shared" si="277"/>
        <v>27851.966871603483</v>
      </c>
      <c r="H417" s="315">
        <f t="shared" si="278"/>
        <v>0.02</v>
      </c>
      <c r="I417" s="330">
        <f t="shared" si="279"/>
        <v>17.78849298544592</v>
      </c>
      <c r="J417" s="330">
        <f t="shared" si="245"/>
        <v>859</v>
      </c>
      <c r="K417" s="337">
        <f t="shared" si="280"/>
        <v>-1</v>
      </c>
      <c r="L417" s="325">
        <f t="shared" si="281"/>
        <v>7.918488254982412</v>
      </c>
      <c r="M417" s="325">
        <f t="shared" si="282"/>
        <v>7.9284882549824118</v>
      </c>
      <c r="N417" s="330">
        <f t="shared" si="283"/>
        <v>-0.10818680639287237</v>
      </c>
      <c r="O417" s="330">
        <f t="shared" si="284"/>
        <v>5.278024166789308E-2</v>
      </c>
      <c r="P417" s="334">
        <f t="shared" si="271"/>
        <v>147.63540785277604</v>
      </c>
      <c r="Q417" s="330">
        <f t="shared" si="285"/>
        <v>27093.969300562036</v>
      </c>
      <c r="R417" s="279">
        <f>IF(H417&gt;0, rate1(1,$L$52,$L$51,$L$54,L417,$L$53,$L$50,P417),"")</f>
        <v>2483.7414615833886</v>
      </c>
      <c r="S417" s="325">
        <f t="shared" si="286"/>
        <v>206.67829626955978</v>
      </c>
      <c r="T417" s="325">
        <f t="shared" si="287"/>
        <v>5.2600010966195431E-4</v>
      </c>
      <c r="U417" s="330">
        <f t="shared" si="288"/>
        <v>7.9384882549824116</v>
      </c>
      <c r="V417" s="338">
        <f t="shared" si="289"/>
        <v>7.9384882549824116</v>
      </c>
      <c r="W417" s="330">
        <f t="shared" si="290"/>
        <v>3.791722725281943E-3</v>
      </c>
      <c r="X417" s="330">
        <f t="shared" si="291"/>
        <v>27199.871862022461</v>
      </c>
      <c r="Y417" s="330">
        <f t="shared" si="272"/>
        <v>148.00806026137863</v>
      </c>
      <c r="Z417" s="110">
        <f>IF(H417&gt;0, rate1(1,$L$52,$L$51,$L$54,U417,$L$53,$L$50,Y417),"")</f>
        <v>2484.1324544968866</v>
      </c>
      <c r="AA417" s="338">
        <f t="shared" si="292"/>
        <v>207.45348497778923</v>
      </c>
      <c r="AB417" s="338">
        <f t="shared" si="293"/>
        <v>-1.8365990410333184E-5</v>
      </c>
      <c r="AC417" s="330">
        <f t="shared" si="294"/>
        <v>5.2600010966195431E-4</v>
      </c>
      <c r="AD417" s="330">
        <f t="shared" si="295"/>
        <v>-38.022805761111812</v>
      </c>
      <c r="AE417" s="330">
        <f t="shared" si="296"/>
        <v>364.8093922584946</v>
      </c>
      <c r="AF417" s="330">
        <f t="shared" si="297"/>
        <v>2181.6164298362974</v>
      </c>
      <c r="AG417" s="330">
        <f t="shared" si="298"/>
        <v>2159.4890004108825</v>
      </c>
      <c r="AH417" s="330">
        <f t="shared" si="299"/>
        <v>7.9191524538612574</v>
      </c>
      <c r="AI417" s="330">
        <f t="shared" si="300"/>
        <v>0.21177731974028749</v>
      </c>
      <c r="AJ417" s="330">
        <f t="shared" si="301"/>
        <v>11.405021357919223</v>
      </c>
      <c r="AK417" s="339">
        <f t="shared" si="302"/>
        <v>1977.0462235374102</v>
      </c>
      <c r="AL417" s="44">
        <f t="shared" si="303"/>
        <v>35.268706130511781</v>
      </c>
    </row>
    <row r="418" spans="2:38" ht="15" x14ac:dyDescent="0.15">
      <c r="B418" s="330">
        <f t="shared" si="273"/>
        <v>2181.6164298362974</v>
      </c>
      <c r="C418" s="330">
        <f t="shared" si="274"/>
        <v>2159.4890004108825</v>
      </c>
      <c r="D418" s="330">
        <f t="shared" si="275"/>
        <v>7.9191524538612574</v>
      </c>
      <c r="E418" s="330">
        <f t="shared" si="270"/>
        <v>198.68094404807593</v>
      </c>
      <c r="F418" s="330">
        <f t="shared" si="276"/>
        <v>198.68094404807593</v>
      </c>
      <c r="G418" s="330">
        <f t="shared" si="277"/>
        <v>27648.432672608546</v>
      </c>
      <c r="H418" s="315">
        <f t="shared" si="278"/>
        <v>0.02</v>
      </c>
      <c r="I418" s="330">
        <f t="shared" si="279"/>
        <v>17.701943540331921</v>
      </c>
      <c r="J418" s="330">
        <f t="shared" si="245"/>
        <v>859</v>
      </c>
      <c r="K418" s="337">
        <f t="shared" si="280"/>
        <v>-1</v>
      </c>
      <c r="L418" s="325">
        <f t="shared" si="281"/>
        <v>7.8991524538612579</v>
      </c>
      <c r="M418" s="325">
        <f t="shared" si="282"/>
        <v>7.9091524538612576</v>
      </c>
      <c r="N418" s="330">
        <f t="shared" si="283"/>
        <v>-0.10793233656450951</v>
      </c>
      <c r="O418" s="330">
        <f t="shared" si="284"/>
        <v>5.278024166789308E-2</v>
      </c>
      <c r="P418" s="334">
        <f t="shared" si="271"/>
        <v>147.15499561606438</v>
      </c>
      <c r="Q418" s="330">
        <f t="shared" si="285"/>
        <v>26889.954625285111</v>
      </c>
      <c r="R418" s="279">
        <f>IF(H418&gt;0, rate1(1,$L$52,$L$51,$L$54,L418,$L$53,$L$50,P418),"")</f>
        <v>2483.2343350364881</v>
      </c>
      <c r="S418" s="325">
        <f t="shared" si="286"/>
        <v>205.16392098060581</v>
      </c>
      <c r="T418" s="325">
        <f t="shared" si="287"/>
        <v>5.2865528858432511E-4</v>
      </c>
      <c r="U418" s="330">
        <f t="shared" si="288"/>
        <v>7.9191524538612574</v>
      </c>
      <c r="V418" s="338">
        <f t="shared" si="289"/>
        <v>7.9191524538612574</v>
      </c>
      <c r="W418" s="330">
        <f t="shared" si="290"/>
        <v>3.7732741980249784E-3</v>
      </c>
      <c r="X418" s="330">
        <f t="shared" si="291"/>
        <v>26995.34159633928</v>
      </c>
      <c r="Y418" s="330">
        <f t="shared" si="272"/>
        <v>147.52734404346253</v>
      </c>
      <c r="Z418" s="110">
        <f>IF(H418&gt;0, rate1(1,$L$52,$L$51,$L$54,U418,$L$53,$L$50,Y418),"")</f>
        <v>2483.627691143779</v>
      </c>
      <c r="AA418" s="338">
        <f t="shared" si="292"/>
        <v>205.93537721692709</v>
      </c>
      <c r="AB418" s="338">
        <f t="shared" si="293"/>
        <v>-1.8412019677944196E-5</v>
      </c>
      <c r="AC418" s="330">
        <f t="shared" si="294"/>
        <v>5.2865528858432511E-4</v>
      </c>
      <c r="AD418" s="330">
        <f t="shared" si="295"/>
        <v>-37.831835662814569</v>
      </c>
      <c r="AE418" s="330">
        <f t="shared" si="296"/>
        <v>362.14691284905888</v>
      </c>
      <c r="AF418" s="330">
        <f t="shared" si="297"/>
        <v>2181.5079688444443</v>
      </c>
      <c r="AG418" s="330">
        <f t="shared" si="298"/>
        <v>2159.4884717555938</v>
      </c>
      <c r="AH418" s="330">
        <f t="shared" si="299"/>
        <v>7.8998149732864329</v>
      </c>
      <c r="AI418" s="330">
        <f t="shared" si="300"/>
        <v>0.21288981113276897</v>
      </c>
      <c r="AJ418" s="330">
        <f t="shared" si="301"/>
        <v>11.40508049397787</v>
      </c>
      <c r="AK418" s="339">
        <f t="shared" si="302"/>
        <v>1977.0521219523039</v>
      </c>
      <c r="AL418" s="44">
        <f t="shared" si="303"/>
        <v>35.268888047229439</v>
      </c>
    </row>
    <row r="419" spans="2:38" ht="15" x14ac:dyDescent="0.15">
      <c r="B419" s="330">
        <f t="shared" si="273"/>
        <v>2181.5079688444443</v>
      </c>
      <c r="C419" s="330">
        <f t="shared" si="274"/>
        <v>2159.4884717555938</v>
      </c>
      <c r="D419" s="330">
        <f t="shared" si="275"/>
        <v>7.8998149732864329</v>
      </c>
      <c r="E419" s="330">
        <f t="shared" si="270"/>
        <v>198.68094404807593</v>
      </c>
      <c r="F419" s="330">
        <f t="shared" si="276"/>
        <v>198.68094404807593</v>
      </c>
      <c r="G419" s="330">
        <f t="shared" si="277"/>
        <v>27445.874926087003</v>
      </c>
      <c r="H419" s="315">
        <f t="shared" si="278"/>
        <v>0.02</v>
      </c>
      <c r="I419" s="330">
        <f t="shared" si="279"/>
        <v>17.615597671080469</v>
      </c>
      <c r="J419" s="330">
        <f t="shared" si="245"/>
        <v>859</v>
      </c>
      <c r="K419" s="337">
        <f t="shared" si="280"/>
        <v>-1</v>
      </c>
      <c r="L419" s="325">
        <f t="shared" si="281"/>
        <v>7.8798149732864333</v>
      </c>
      <c r="M419" s="325">
        <f t="shared" si="282"/>
        <v>7.8898149732864331</v>
      </c>
      <c r="N419" s="330">
        <f t="shared" si="283"/>
        <v>-0.10767779963782687</v>
      </c>
      <c r="O419" s="330">
        <f t="shared" si="284"/>
        <v>5.278024166789308E-2</v>
      </c>
      <c r="P419" s="334">
        <f t="shared" si="271"/>
        <v>146.67493406885927</v>
      </c>
      <c r="Q419" s="330">
        <f t="shared" si="285"/>
        <v>26686.917449356624</v>
      </c>
      <c r="R419" s="279">
        <f>IF(H419&gt;0, rate1(1,$L$52,$L$51,$L$54,L419,$L$53,$L$50,P419),"")</f>
        <v>2482.7240913449273</v>
      </c>
      <c r="S419" s="325">
        <f t="shared" si="286"/>
        <v>203.65664234045758</v>
      </c>
      <c r="T419" s="325">
        <f t="shared" si="287"/>
        <v>5.3133121320016305E-4</v>
      </c>
      <c r="U419" s="330">
        <f t="shared" si="288"/>
        <v>7.8998149732864329</v>
      </c>
      <c r="V419" s="338">
        <f t="shared" si="289"/>
        <v>7.8998149732864329</v>
      </c>
      <c r="W419" s="330">
        <f t="shared" si="290"/>
        <v>3.7548690641600047E-3</v>
      </c>
      <c r="X419" s="330">
        <f t="shared" si="291"/>
        <v>26791.790043535591</v>
      </c>
      <c r="Y419" s="330">
        <f t="shared" si="272"/>
        <v>147.04697799293211</v>
      </c>
      <c r="Z419" s="110">
        <f>IF(H419&gt;0, rate1(1,$L$52,$L$51,$L$54,U419,$L$53,$L$50,Y419),"")</f>
        <v>2483.119831420126</v>
      </c>
      <c r="AA419" s="338">
        <f t="shared" si="292"/>
        <v>204.42437485182313</v>
      </c>
      <c r="AB419" s="338">
        <f t="shared" si="293"/>
        <v>-1.8458304551237275E-5</v>
      </c>
      <c r="AC419" s="330">
        <f t="shared" si="294"/>
        <v>5.3133121320016305E-4</v>
      </c>
      <c r="AD419" s="330">
        <f t="shared" si="295"/>
        <v>-37.641304525555142</v>
      </c>
      <c r="AE419" s="330">
        <f t="shared" si="296"/>
        <v>359.49728970825117</v>
      </c>
      <c r="AF419" s="330">
        <f t="shared" si="297"/>
        <v>2181.3997597135935</v>
      </c>
      <c r="AG419" s="330">
        <f t="shared" si="298"/>
        <v>2159.4879404243807</v>
      </c>
      <c r="AH419" s="330">
        <f t="shared" si="299"/>
        <v>7.8804758129603787</v>
      </c>
      <c r="AI419" s="330">
        <f t="shared" si="300"/>
        <v>0.21401138171271111</v>
      </c>
      <c r="AJ419" s="330">
        <f t="shared" si="301"/>
        <v>11.405139941583901</v>
      </c>
      <c r="AK419" s="339">
        <f t="shared" si="302"/>
        <v>1977.0580080219136</v>
      </c>
      <c r="AL419" s="44">
        <f t="shared" si="303"/>
        <v>35.269070919577203</v>
      </c>
    </row>
    <row r="420" spans="2:38" ht="15" x14ac:dyDescent="0.15">
      <c r="B420" s="330">
        <f t="shared" si="273"/>
        <v>2181.3997597135935</v>
      </c>
      <c r="C420" s="330">
        <f t="shared" si="274"/>
        <v>2159.4879404243807</v>
      </c>
      <c r="D420" s="330">
        <f t="shared" si="275"/>
        <v>7.8804758129603787</v>
      </c>
      <c r="E420" s="330">
        <f t="shared" si="270"/>
        <v>198.68094404807593</v>
      </c>
      <c r="F420" s="330">
        <f t="shared" si="276"/>
        <v>198.68094404807593</v>
      </c>
      <c r="G420" s="330">
        <f t="shared" si="277"/>
        <v>27244.291453876354</v>
      </c>
      <c r="H420" s="315">
        <f t="shared" si="278"/>
        <v>0.02</v>
      </c>
      <c r="I420" s="330">
        <f t="shared" si="279"/>
        <v>17.529455431370298</v>
      </c>
      <c r="J420" s="330">
        <f t="shared" si="245"/>
        <v>859</v>
      </c>
      <c r="K420" s="337">
        <f t="shared" si="280"/>
        <v>-1</v>
      </c>
      <c r="L420" s="325">
        <f t="shared" si="281"/>
        <v>7.8604758129603791</v>
      </c>
      <c r="M420" s="325">
        <f t="shared" si="282"/>
        <v>7.8704758129603789</v>
      </c>
      <c r="N420" s="330">
        <f t="shared" si="283"/>
        <v>-0.10742319559718538</v>
      </c>
      <c r="O420" s="330">
        <f t="shared" si="284"/>
        <v>5.278024166789308E-2</v>
      </c>
      <c r="P420" s="334">
        <f t="shared" si="271"/>
        <v>146.19522394684336</v>
      </c>
      <c r="Q420" s="330">
        <f t="shared" si="285"/>
        <v>26484.855595305355</v>
      </c>
      <c r="R420" s="279">
        <f>IF(H420&gt;0, rate1(1,$L$52,$L$51,$L$54,L420,$L$53,$L$50,P420),"")</f>
        <v>2482.2107028822325</v>
      </c>
      <c r="S420" s="325">
        <f t="shared" si="286"/>
        <v>202.15644467650964</v>
      </c>
      <c r="T420" s="325">
        <f t="shared" si="287"/>
        <v>5.3402810817191726E-4</v>
      </c>
      <c r="U420" s="330">
        <f t="shared" si="288"/>
        <v>7.8804758129603787</v>
      </c>
      <c r="V420" s="338">
        <f t="shared" si="289"/>
        <v>7.8804758129603787</v>
      </c>
      <c r="W420" s="330">
        <f t="shared" si="290"/>
        <v>3.7365073351338651E-3</v>
      </c>
      <c r="X420" s="330">
        <f t="shared" si="291"/>
        <v>26589.215026460151</v>
      </c>
      <c r="Y420" s="330">
        <f t="shared" si="272"/>
        <v>146.56696284330872</v>
      </c>
      <c r="Z420" s="110">
        <f>IF(H420&gt;0, rate1(1,$L$52,$L$51,$L$54,U420,$L$53,$L$50,Y420),"")</f>
        <v>2482.6088479392447</v>
      </c>
      <c r="AA420" s="338">
        <f t="shared" si="292"/>
        <v>202.92046221255859</v>
      </c>
      <c r="AB420" s="338">
        <f t="shared" si="293"/>
        <v>-1.8504847375005021E-5</v>
      </c>
      <c r="AC420" s="330">
        <f t="shared" si="294"/>
        <v>5.3402810817191726E-4</v>
      </c>
      <c r="AD420" s="330">
        <f t="shared" si="295"/>
        <v>-37.451212200166609</v>
      </c>
      <c r="AE420" s="330">
        <f t="shared" si="296"/>
        <v>356.8604912448003</v>
      </c>
      <c r="AF420" s="330">
        <f t="shared" si="297"/>
        <v>2181.2918024898881</v>
      </c>
      <c r="AG420" s="330">
        <f t="shared" si="298"/>
        <v>2159.4874063962725</v>
      </c>
      <c r="AH420" s="330">
        <f t="shared" si="299"/>
        <v>7.8611349725843152</v>
      </c>
      <c r="AI420" s="330">
        <f t="shared" si="300"/>
        <v>0.2151421342079573</v>
      </c>
      <c r="AJ420" s="330">
        <f t="shared" si="301"/>
        <v>11.405199703287847</v>
      </c>
      <c r="AK420" s="339">
        <f t="shared" si="302"/>
        <v>1977.0638817515289</v>
      </c>
      <c r="AL420" s="44">
        <f t="shared" si="303"/>
        <v>35.269254755354098</v>
      </c>
    </row>
    <row r="421" spans="2:38" ht="15" x14ac:dyDescent="0.15">
      <c r="B421" s="330">
        <f t="shared" si="273"/>
        <v>2181.2918024898881</v>
      </c>
      <c r="C421" s="330">
        <f t="shared" si="274"/>
        <v>2159.4874063962725</v>
      </c>
      <c r="D421" s="330">
        <f t="shared" si="275"/>
        <v>7.8611349725843152</v>
      </c>
      <c r="E421" s="330">
        <f t="shared" si="270"/>
        <v>198.68094404807593</v>
      </c>
      <c r="F421" s="330">
        <f t="shared" si="276"/>
        <v>198.68094404807593</v>
      </c>
      <c r="G421" s="330">
        <f t="shared" si="277"/>
        <v>27043.68007661642</v>
      </c>
      <c r="H421" s="315">
        <f t="shared" si="278"/>
        <v>0.02</v>
      </c>
      <c r="I421" s="330">
        <f t="shared" si="279"/>
        <v>17.44351687489252</v>
      </c>
      <c r="J421" s="330">
        <f t="shared" si="245"/>
        <v>859</v>
      </c>
      <c r="K421" s="337">
        <f t="shared" si="280"/>
        <v>-1</v>
      </c>
      <c r="L421" s="325">
        <f t="shared" si="281"/>
        <v>7.8411349725843156</v>
      </c>
      <c r="M421" s="325">
        <f t="shared" si="282"/>
        <v>7.8511349725843154</v>
      </c>
      <c r="N421" s="330">
        <f t="shared" si="283"/>
        <v>-0.10716852442688918</v>
      </c>
      <c r="O421" s="330">
        <f t="shared" si="284"/>
        <v>5.278024166789308E-2</v>
      </c>
      <c r="P421" s="334">
        <f t="shared" si="271"/>
        <v>145.71586598866045</v>
      </c>
      <c r="Q421" s="330">
        <f t="shared" si="285"/>
        <v>26283.766884462679</v>
      </c>
      <c r="R421" s="279">
        <f>IF(H421&gt;0, rate1(1,$L$52,$L$51,$L$54,L421,$L$53,$L$50,P421),"")</f>
        <v>2481.6941417012549</v>
      </c>
      <c r="S421" s="325">
        <f t="shared" si="286"/>
        <v>200.66331230689283</v>
      </c>
      <c r="T421" s="325">
        <f t="shared" si="287"/>
        <v>5.3674620133600511E-4</v>
      </c>
      <c r="U421" s="330">
        <f t="shared" si="288"/>
        <v>7.8611349725843152</v>
      </c>
      <c r="V421" s="338">
        <f t="shared" si="289"/>
        <v>7.8611349725843152</v>
      </c>
      <c r="W421" s="330">
        <f t="shared" si="290"/>
        <v>3.7181890223934033E-3</v>
      </c>
      <c r="X421" s="330">
        <f t="shared" si="291"/>
        <v>26387.614366764385</v>
      </c>
      <c r="Y421" s="330">
        <f t="shared" si="272"/>
        <v>146.08729933106039</v>
      </c>
      <c r="Z421" s="110">
        <f>IF(H421&gt;0, rate1(1,$L$52,$L$51,$L$54,U421,$L$53,$L$50,Y421),"")</f>
        <v>2482.0947129972069</v>
      </c>
      <c r="AA421" s="338">
        <f t="shared" si="292"/>
        <v>201.42362361995913</v>
      </c>
      <c r="AB421" s="338">
        <f t="shared" si="293"/>
        <v>-1.8551650525208488E-5</v>
      </c>
      <c r="AC421" s="330">
        <f t="shared" si="294"/>
        <v>5.3674620133600511E-4</v>
      </c>
      <c r="AD421" s="330">
        <f t="shared" si="295"/>
        <v>-37.261558535893442</v>
      </c>
      <c r="AE421" s="330">
        <f t="shared" si="296"/>
        <v>354.23648585727096</v>
      </c>
      <c r="AF421" s="330">
        <f t="shared" si="297"/>
        <v>2181.1840972192599</v>
      </c>
      <c r="AG421" s="330">
        <f t="shared" si="298"/>
        <v>2159.4868696500712</v>
      </c>
      <c r="AH421" s="330">
        <f t="shared" si="299"/>
        <v>7.841792451858316</v>
      </c>
      <c r="AI421" s="330">
        <f t="shared" si="300"/>
        <v>0.21628217285795501</v>
      </c>
      <c r="AJ421" s="330">
        <f t="shared" si="301"/>
        <v>11.405259781669196</v>
      </c>
      <c r="AK421" s="339">
        <f t="shared" si="302"/>
        <v>1977.0697431465373</v>
      </c>
      <c r="AL421" s="44">
        <f t="shared" si="303"/>
        <v>35.269439562447381</v>
      </c>
    </row>
    <row r="422" spans="2:38" ht="15" x14ac:dyDescent="0.15">
      <c r="B422" s="330">
        <f t="shared" si="273"/>
        <v>2181.1840972192599</v>
      </c>
      <c r="C422" s="330">
        <f t="shared" si="274"/>
        <v>2159.4868696500712</v>
      </c>
      <c r="D422" s="330">
        <f t="shared" si="275"/>
        <v>7.841792451858316</v>
      </c>
      <c r="E422" s="330">
        <f t="shared" si="270"/>
        <v>198.68094404807593</v>
      </c>
      <c r="F422" s="330">
        <f t="shared" si="276"/>
        <v>198.68094404807593</v>
      </c>
      <c r="G422" s="330">
        <f t="shared" si="277"/>
        <v>26844.038613749646</v>
      </c>
      <c r="H422" s="315">
        <f t="shared" si="278"/>
        <v>0.02</v>
      </c>
      <c r="I422" s="330">
        <f t="shared" si="279"/>
        <v>17.357782055350981</v>
      </c>
      <c r="J422" s="330">
        <f t="shared" si="245"/>
        <v>859</v>
      </c>
      <c r="K422" s="337">
        <f t="shared" si="280"/>
        <v>-1</v>
      </c>
      <c r="L422" s="325">
        <f t="shared" si="281"/>
        <v>7.8217924518583164</v>
      </c>
      <c r="M422" s="325">
        <f t="shared" si="282"/>
        <v>7.8317924518583162</v>
      </c>
      <c r="N422" s="330">
        <f t="shared" si="283"/>
        <v>-0.10691378611130631</v>
      </c>
      <c r="O422" s="330">
        <f t="shared" si="284"/>
        <v>5.278024166789308E-2</v>
      </c>
      <c r="P422" s="334">
        <f t="shared" si="271"/>
        <v>145.23686093593733</v>
      </c>
      <c r="Q422" s="330">
        <f t="shared" si="285"/>
        <v>26083.649136962926</v>
      </c>
      <c r="R422" s="279">
        <f>IF(H422&gt;0, rate1(1,$L$52,$L$51,$L$54,L422,$L$53,$L$50,P422),"")</f>
        <v>2481.1743795295583</v>
      </c>
      <c r="S422" s="325">
        <f t="shared" si="286"/>
        <v>199.17722954046556</v>
      </c>
      <c r="T422" s="325">
        <f t="shared" si="287"/>
        <v>5.394857237595791E-4</v>
      </c>
      <c r="U422" s="330">
        <f t="shared" si="288"/>
        <v>7.841792451858316</v>
      </c>
      <c r="V422" s="338">
        <f t="shared" si="289"/>
        <v>7.841792451858316</v>
      </c>
      <c r="W422" s="330">
        <f t="shared" si="290"/>
        <v>3.6999141373854627E-3</v>
      </c>
      <c r="X422" s="330">
        <f t="shared" si="291"/>
        <v>26186.98588490277</v>
      </c>
      <c r="Y422" s="330">
        <f t="shared" si="272"/>
        <v>145.60798819562376</v>
      </c>
      <c r="Z422" s="110">
        <f>IF(H422&gt;0, rate1(1,$L$52,$L$51,$L$54,U422,$L$53,$L$50,Y422),"")</f>
        <v>2481.5773985682899</v>
      </c>
      <c r="AA422" s="338">
        <f t="shared" si="292"/>
        <v>199.93384338558573</v>
      </c>
      <c r="AB422" s="338">
        <f t="shared" si="293"/>
        <v>-1.8598716409525467E-5</v>
      </c>
      <c r="AC422" s="330">
        <f t="shared" si="294"/>
        <v>5.394857237595791E-4</v>
      </c>
      <c r="AD422" s="330">
        <f t="shared" si="295"/>
        <v>-37.072343380328199</v>
      </c>
      <c r="AE422" s="330">
        <f t="shared" si="296"/>
        <v>351.62524201916483</v>
      </c>
      <c r="AF422" s="330">
        <f t="shared" si="297"/>
        <v>2181.0766439474251</v>
      </c>
      <c r="AG422" s="330">
        <f t="shared" si="298"/>
        <v>2159.4863301643472</v>
      </c>
      <c r="AH422" s="330">
        <f t="shared" si="299"/>
        <v>7.8224482504812851</v>
      </c>
      <c r="AI422" s="330">
        <f t="shared" si="300"/>
        <v>0.21743160344170084</v>
      </c>
      <c r="AJ422" s="330">
        <f t="shared" si="301"/>
        <v>11.405320179336819</v>
      </c>
      <c r="AK422" s="339">
        <f t="shared" si="302"/>
        <v>1977.0755922124265</v>
      </c>
      <c r="AL422" s="44">
        <f t="shared" si="303"/>
        <v>35.26962534883387</v>
      </c>
    </row>
    <row r="423" spans="2:38" ht="15" x14ac:dyDescent="0.15">
      <c r="B423" s="330">
        <f t="shared" si="273"/>
        <v>2181.0766439474251</v>
      </c>
      <c r="C423" s="330">
        <f t="shared" si="274"/>
        <v>2159.4863301643472</v>
      </c>
      <c r="D423" s="330">
        <f t="shared" si="275"/>
        <v>7.8224482504812851</v>
      </c>
      <c r="E423" s="330">
        <f t="shared" si="270"/>
        <v>198.68094404807593</v>
      </c>
      <c r="F423" s="330">
        <f t="shared" si="276"/>
        <v>198.68094404807593</v>
      </c>
      <c r="G423" s="330">
        <f t="shared" si="277"/>
        <v>26645.364883520731</v>
      </c>
      <c r="H423" s="315">
        <f t="shared" si="278"/>
        <v>0.02</v>
      </c>
      <c r="I423" s="330">
        <f t="shared" si="279"/>
        <v>17.272251026462254</v>
      </c>
      <c r="J423" s="330">
        <f t="shared" si="245"/>
        <v>859</v>
      </c>
      <c r="K423" s="337">
        <f t="shared" si="280"/>
        <v>-1</v>
      </c>
      <c r="L423" s="325">
        <f t="shared" si="281"/>
        <v>7.8024482504812855</v>
      </c>
      <c r="M423" s="325">
        <f t="shared" si="282"/>
        <v>7.8124482504812853</v>
      </c>
      <c r="N423" s="330">
        <f t="shared" si="283"/>
        <v>-0.10665898063471957</v>
      </c>
      <c r="O423" s="330">
        <f t="shared" si="284"/>
        <v>5.278024166789308E-2</v>
      </c>
      <c r="P423" s="334">
        <f t="shared" si="271"/>
        <v>144.75820953330316</v>
      </c>
      <c r="Q423" s="330">
        <f t="shared" si="285"/>
        <v>25884.5001717429</v>
      </c>
      <c r="R423" s="279">
        <f>IF(H423&gt;0, rate1(1,$L$52,$L$51,$L$54,L423,$L$53,$L$50,P423),"")</f>
        <v>2480.6513877647308</v>
      </c>
      <c r="S423" s="325">
        <f t="shared" si="286"/>
        <v>197.69818067679768</v>
      </c>
      <c r="T423" s="325">
        <f t="shared" si="287"/>
        <v>5.4224690979717306E-4</v>
      </c>
      <c r="U423" s="330">
        <f t="shared" si="288"/>
        <v>7.8224482504812851</v>
      </c>
      <c r="V423" s="338">
        <f t="shared" si="289"/>
        <v>7.8224482504812851</v>
      </c>
      <c r="W423" s="330">
        <f t="shared" si="290"/>
        <v>3.681682691578203E-3</v>
      </c>
      <c r="X423" s="330">
        <f t="shared" si="291"/>
        <v>25987.327400132319</v>
      </c>
      <c r="Y423" s="330">
        <f t="shared" si="272"/>
        <v>145.12903017942304</v>
      </c>
      <c r="Z423" s="110">
        <f>IF(H423&gt;0, rate1(1,$L$52,$L$51,$L$54,U423,$L$53,$L$50,Y423),"")</f>
        <v>2481.0568763003448</v>
      </c>
      <c r="AA423" s="338">
        <f t="shared" si="292"/>
        <v>198.45110581171903</v>
      </c>
      <c r="AB423" s="338">
        <f t="shared" si="293"/>
        <v>-1.8646047468019242E-5</v>
      </c>
      <c r="AC423" s="330">
        <f t="shared" si="294"/>
        <v>5.4224690979717306E-4</v>
      </c>
      <c r="AD423" s="330">
        <f t="shared" si="295"/>
        <v>-36.883566579440682</v>
      </c>
      <c r="AE423" s="330">
        <f t="shared" si="296"/>
        <v>349.02672810529202</v>
      </c>
      <c r="AF423" s="330">
        <f t="shared" si="297"/>
        <v>2180.9694427198806</v>
      </c>
      <c r="AG423" s="330">
        <f t="shared" si="298"/>
        <v>2159.4857879174374</v>
      </c>
      <c r="AH423" s="330">
        <f t="shared" si="299"/>
        <v>7.8031023681507001</v>
      </c>
      <c r="AI423" s="330">
        <f t="shared" si="300"/>
        <v>0.21859053330576278</v>
      </c>
      <c r="AJ423" s="330">
        <f t="shared" si="301"/>
        <v>11.405380898929403</v>
      </c>
      <c r="AK423" s="339">
        <f t="shared" si="302"/>
        <v>1977.0814289547852</v>
      </c>
      <c r="AL423" s="44">
        <f t="shared" si="303"/>
        <v>35.269812122581229</v>
      </c>
    </row>
    <row r="424" spans="2:38" ht="15" x14ac:dyDescent="0.15">
      <c r="B424" s="330">
        <f t="shared" si="273"/>
        <v>2180.9694427198806</v>
      </c>
      <c r="C424" s="330">
        <f t="shared" si="274"/>
        <v>2159.4857879174374</v>
      </c>
      <c r="D424" s="330">
        <f t="shared" si="275"/>
        <v>7.8031023681507001</v>
      </c>
      <c r="E424" s="330">
        <f t="shared" si="270"/>
        <v>198.68094404807593</v>
      </c>
      <c r="F424" s="330">
        <f t="shared" si="276"/>
        <v>198.68094404807593</v>
      </c>
      <c r="G424" s="330">
        <f t="shared" si="277"/>
        <v>26447.656702973563</v>
      </c>
      <c r="H424" s="315">
        <f t="shared" si="278"/>
        <v>0.02</v>
      </c>
      <c r="I424" s="330">
        <f t="shared" si="279"/>
        <v>17.18692384195456</v>
      </c>
      <c r="J424" s="330">
        <f t="shared" si="245"/>
        <v>859</v>
      </c>
      <c r="K424" s="337">
        <f t="shared" si="280"/>
        <v>-1</v>
      </c>
      <c r="L424" s="325">
        <f t="shared" si="281"/>
        <v>7.7831023681507006</v>
      </c>
      <c r="M424" s="325">
        <f t="shared" si="282"/>
        <v>7.7931023681507003</v>
      </c>
      <c r="N424" s="330">
        <f t="shared" si="283"/>
        <v>-0.10640410798136912</v>
      </c>
      <c r="O424" s="330">
        <f t="shared" si="284"/>
        <v>5.278024166789308E-2</v>
      </c>
      <c r="P424" s="334">
        <f t="shared" si="271"/>
        <v>144.27991252840334</v>
      </c>
      <c r="Q424" s="330">
        <f t="shared" si="285"/>
        <v>25686.317806538864</v>
      </c>
      <c r="R424" s="279">
        <f>IF(H424&gt;0, rate1(1,$L$52,$L$51,$L$54,L424,$L$53,$L$50,P424),"")</f>
        <v>2480.1251374696026</v>
      </c>
      <c r="S424" s="325">
        <f t="shared" si="286"/>
        <v>196.22615000613612</v>
      </c>
      <c r="T424" s="325">
        <f t="shared" si="287"/>
        <v>5.4502999714958658E-4</v>
      </c>
      <c r="U424" s="330">
        <f t="shared" si="288"/>
        <v>7.8031023681507001</v>
      </c>
      <c r="V424" s="338">
        <f t="shared" si="289"/>
        <v>7.8031023681507001</v>
      </c>
      <c r="W424" s="330">
        <f t="shared" si="290"/>
        <v>3.6634946964184678E-3</v>
      </c>
      <c r="X424" s="330">
        <f t="shared" si="291"/>
        <v>25788.636730509541</v>
      </c>
      <c r="Y424" s="330">
        <f t="shared" si="272"/>
        <v>144.65042602788384</v>
      </c>
      <c r="Z424" s="110">
        <f>IF(H424&gt;0, rate1(1,$L$52,$L$51,$L$54,U424,$L$53,$L$50,Y424),"")</f>
        <v>2480.5331175100805</v>
      </c>
      <c r="AA424" s="338">
        <f t="shared" si="292"/>
        <v>196.97539519132431</v>
      </c>
      <c r="AB424" s="338">
        <f t="shared" si="293"/>
        <v>-1.8693646173500092E-5</v>
      </c>
      <c r="AC424" s="330">
        <f t="shared" si="294"/>
        <v>5.4502999714958658E-4</v>
      </c>
      <c r="AD424" s="330">
        <f t="shared" si="295"/>
        <v>-36.695227977536227</v>
      </c>
      <c r="AE424" s="330">
        <f t="shared" si="296"/>
        <v>346.44091252400227</v>
      </c>
      <c r="AF424" s="330">
        <f t="shared" si="297"/>
        <v>2180.8624935819021</v>
      </c>
      <c r="AG424" s="330">
        <f t="shared" si="298"/>
        <v>2159.4852428874401</v>
      </c>
      <c r="AH424" s="330">
        <f t="shared" si="299"/>
        <v>7.7837548045630021</v>
      </c>
      <c r="AI424" s="330">
        <f t="shared" si="300"/>
        <v>0.21975907139333475</v>
      </c>
      <c r="AJ424" s="330">
        <f t="shared" si="301"/>
        <v>11.405441943115902</v>
      </c>
      <c r="AK424" s="339">
        <f t="shared" si="302"/>
        <v>1977.0872533793051</v>
      </c>
      <c r="AL424" s="44">
        <f t="shared" si="303"/>
        <v>35.269999891849338</v>
      </c>
    </row>
    <row r="425" spans="2:38" ht="15" x14ac:dyDescent="0.15">
      <c r="B425" s="330">
        <f t="shared" si="273"/>
        <v>2180.8624935819021</v>
      </c>
      <c r="C425" s="330">
        <f t="shared" si="274"/>
        <v>2159.4852428874401</v>
      </c>
      <c r="D425" s="330">
        <f t="shared" si="275"/>
        <v>7.7837548045630021</v>
      </c>
      <c r="E425" s="330">
        <f t="shared" si="270"/>
        <v>198.68094404807593</v>
      </c>
      <c r="F425" s="330">
        <f t="shared" si="276"/>
        <v>198.68094404807593</v>
      </c>
      <c r="G425" s="330">
        <f t="shared" si="277"/>
        <v>26250.911887954775</v>
      </c>
      <c r="H425" s="315">
        <f t="shared" si="278"/>
        <v>0.02</v>
      </c>
      <c r="I425" s="330">
        <f t="shared" si="279"/>
        <v>17.101800555569572</v>
      </c>
      <c r="J425" s="330">
        <f t="shared" si="245"/>
        <v>859</v>
      </c>
      <c r="K425" s="337">
        <f t="shared" si="280"/>
        <v>-1</v>
      </c>
      <c r="L425" s="325">
        <f t="shared" si="281"/>
        <v>7.7637548045630025</v>
      </c>
      <c r="M425" s="325">
        <f t="shared" si="282"/>
        <v>7.7737548045630023</v>
      </c>
      <c r="N425" s="330">
        <f t="shared" si="283"/>
        <v>-0.10614916813555908</v>
      </c>
      <c r="O425" s="330">
        <f t="shared" si="284"/>
        <v>5.278024166789308E-2</v>
      </c>
      <c r="P425" s="334">
        <f t="shared" si="271"/>
        <v>143.80197067192947</v>
      </c>
      <c r="Q425" s="330">
        <f t="shared" si="285"/>
        <v>25489.099857890178</v>
      </c>
      <c r="R425" s="279">
        <f>IF(H425&gt;0, rate1(1,$L$52,$L$51,$L$54,L425,$L$53,$L$50,P425),"")</f>
        <v>2479.5955993674092</v>
      </c>
      <c r="S425" s="325">
        <f t="shared" si="286"/>
        <v>194.76112180941885</v>
      </c>
      <c r="T425" s="325">
        <f t="shared" si="287"/>
        <v>5.4783522692424414E-4</v>
      </c>
      <c r="U425" s="330">
        <f t="shared" si="288"/>
        <v>7.7837548045630021</v>
      </c>
      <c r="V425" s="338">
        <f t="shared" si="289"/>
        <v>7.7837548045630021</v>
      </c>
      <c r="W425" s="330">
        <f t="shared" si="290"/>
        <v>3.6453501633317842E-3</v>
      </c>
      <c r="X425" s="330">
        <f t="shared" si="291"/>
        <v>25590.911692894169</v>
      </c>
      <c r="Y425" s="330">
        <f t="shared" si="272"/>
        <v>144.17217648946294</v>
      </c>
      <c r="Z425" s="110">
        <f>IF(H425&gt;0, rate1(1,$L$52,$L$51,$L$54,U425,$L$53,$L$50,Y425),"")</f>
        <v>2480.0060931782832</v>
      </c>
      <c r="AA425" s="338">
        <f t="shared" si="292"/>
        <v>195.50669580806678</v>
      </c>
      <c r="AB425" s="338">
        <f t="shared" si="293"/>
        <v>-1.8741515032104105E-5</v>
      </c>
      <c r="AC425" s="330">
        <f t="shared" si="294"/>
        <v>5.4783522692424414E-4</v>
      </c>
      <c r="AD425" s="330">
        <f t="shared" si="295"/>
        <v>-36.507327417201019</v>
      </c>
      <c r="AE425" s="330">
        <f t="shared" si="296"/>
        <v>343.86776373902512</v>
      </c>
      <c r="AF425" s="330">
        <f t="shared" si="297"/>
        <v>2180.7557965785395</v>
      </c>
      <c r="AG425" s="330">
        <f t="shared" si="298"/>
        <v>2159.4846950522133</v>
      </c>
      <c r="AH425" s="330">
        <f t="shared" si="299"/>
        <v>7.7644055594132579</v>
      </c>
      <c r="AI425" s="330">
        <f t="shared" si="300"/>
        <v>0.22093732827401655</v>
      </c>
      <c r="AJ425" s="330">
        <f t="shared" si="301"/>
        <v>11.405503314595977</v>
      </c>
      <c r="AK425" s="339">
        <f t="shared" si="302"/>
        <v>1977.0930654917827</v>
      </c>
      <c r="AL425" s="44">
        <f t="shared" si="303"/>
        <v>35.270188664891663</v>
      </c>
    </row>
    <row r="426" spans="2:38" ht="15" x14ac:dyDescent="0.15">
      <c r="B426" s="330">
        <f t="shared" si="273"/>
        <v>2180.7557965785395</v>
      </c>
      <c r="C426" s="330">
        <f t="shared" si="274"/>
        <v>2159.4846950522133</v>
      </c>
      <c r="D426" s="330">
        <f t="shared" si="275"/>
        <v>7.7644055594132579</v>
      </c>
      <c r="E426" s="330">
        <f t="shared" si="270"/>
        <v>198.68094404807593</v>
      </c>
      <c r="F426" s="330">
        <f t="shared" si="276"/>
        <v>198.68094404807593</v>
      </c>
      <c r="G426" s="330">
        <f t="shared" si="277"/>
        <v>26055.128253110197</v>
      </c>
      <c r="H426" s="315">
        <f t="shared" si="278"/>
        <v>0.02</v>
      </c>
      <c r="I426" s="330">
        <f t="shared" si="279"/>
        <v>17.016881221060977</v>
      </c>
      <c r="J426" s="330">
        <f t="shared" si="245"/>
        <v>859</v>
      </c>
      <c r="K426" s="337">
        <f t="shared" si="280"/>
        <v>-1</v>
      </c>
      <c r="L426" s="325">
        <f t="shared" si="281"/>
        <v>7.7444055594132584</v>
      </c>
      <c r="M426" s="325">
        <f t="shared" si="282"/>
        <v>7.7544055594132582</v>
      </c>
      <c r="N426" s="330">
        <f t="shared" si="283"/>
        <v>-0.10589416108149408</v>
      </c>
      <c r="O426" s="330">
        <f t="shared" si="284"/>
        <v>5.278024166789308E-2</v>
      </c>
      <c r="P426" s="334">
        <f t="shared" si="271"/>
        <v>143.3243847176316</v>
      </c>
      <c r="Q426" s="330">
        <f t="shared" si="285"/>
        <v>25292.844141135589</v>
      </c>
      <c r="R426" s="279">
        <f>IF(H426&gt;0, rate1(1,$L$52,$L$51,$L$54,L426,$L$53,$L$50,P426),"")</f>
        <v>2479.0627438368397</v>
      </c>
      <c r="S426" s="325">
        <f t="shared" si="286"/>
        <v>193.30308035823472</v>
      </c>
      <c r="T426" s="325">
        <f t="shared" si="287"/>
        <v>5.5066284369562632E-4</v>
      </c>
      <c r="U426" s="330">
        <f t="shared" si="288"/>
        <v>7.7644055594132579</v>
      </c>
      <c r="V426" s="338">
        <f t="shared" si="289"/>
        <v>7.7644055594132579</v>
      </c>
      <c r="W426" s="330">
        <f t="shared" si="290"/>
        <v>3.6272491038147336E-3</v>
      </c>
      <c r="X426" s="330">
        <f t="shared" si="291"/>
        <v>25394.150102945372</v>
      </c>
      <c r="Y426" s="330">
        <f t="shared" si="272"/>
        <v>143.69428231566076</v>
      </c>
      <c r="Z426" s="110">
        <f>IF(H426&gt;0, rate1(1,$L$52,$L$51,$L$54,U426,$L$53,$L$50,Y426),"")</f>
        <v>2479.4757739449315</v>
      </c>
      <c r="AA426" s="338">
        <f t="shared" si="292"/>
        <v>194.04499193627089</v>
      </c>
      <c r="AB426" s="338">
        <f t="shared" si="293"/>
        <v>-1.878965658436859E-5</v>
      </c>
      <c r="AC426" s="330">
        <f t="shared" si="294"/>
        <v>5.5066284369562632E-4</v>
      </c>
      <c r="AD426" s="330">
        <f t="shared" si="295"/>
        <v>-36.319864739330065</v>
      </c>
      <c r="AE426" s="330">
        <f t="shared" si="296"/>
        <v>341.30725011682711</v>
      </c>
      <c r="AF426" s="330">
        <f t="shared" si="297"/>
        <v>2180.6493517546141</v>
      </c>
      <c r="AG426" s="330">
        <f t="shared" si="298"/>
        <v>2159.4841443893697</v>
      </c>
      <c r="AH426" s="330">
        <f t="shared" si="299"/>
        <v>7.7450546323953819</v>
      </c>
      <c r="AI426" s="330">
        <f t="shared" si="300"/>
        <v>0.222125416173762</v>
      </c>
      <c r="AJ426" s="330">
        <f t="shared" si="301"/>
        <v>11.40556501610047</v>
      </c>
      <c r="AK426" s="339">
        <f t="shared" si="302"/>
        <v>1977.09886529812</v>
      </c>
      <c r="AL426" s="44">
        <f t="shared" si="303"/>
        <v>35.270378450056647</v>
      </c>
    </row>
    <row r="427" spans="2:38" ht="15" x14ac:dyDescent="0.15">
      <c r="B427" s="330">
        <f t="shared" si="273"/>
        <v>2180.6493517546141</v>
      </c>
      <c r="C427" s="330">
        <f t="shared" si="274"/>
        <v>2159.4841443893697</v>
      </c>
      <c r="D427" s="330">
        <f t="shared" si="275"/>
        <v>7.7450546323953819</v>
      </c>
      <c r="E427" s="330">
        <f t="shared" si="270"/>
        <v>198.68094404807593</v>
      </c>
      <c r="F427" s="330">
        <f t="shared" si="276"/>
        <v>198.68094404807593</v>
      </c>
      <c r="G427" s="330">
        <f t="shared" si="277"/>
        <v>25860.303611886466</v>
      </c>
      <c r="H427" s="315">
        <f t="shared" si="278"/>
        <v>0.02</v>
      </c>
      <c r="I427" s="330">
        <f t="shared" si="279"/>
        <v>16.932165892195552</v>
      </c>
      <c r="J427" s="330">
        <f t="shared" si="245"/>
        <v>859</v>
      </c>
      <c r="K427" s="337">
        <f t="shared" si="280"/>
        <v>-1</v>
      </c>
      <c r="L427" s="325">
        <f t="shared" si="281"/>
        <v>7.7250546323953824</v>
      </c>
      <c r="M427" s="325">
        <f t="shared" si="282"/>
        <v>7.7350546323953822</v>
      </c>
      <c r="N427" s="330">
        <f t="shared" si="283"/>
        <v>-0.1056390868034498</v>
      </c>
      <c r="O427" s="330">
        <f t="shared" si="284"/>
        <v>5.278024166789308E-2</v>
      </c>
      <c r="P427" s="334">
        <f t="shared" si="271"/>
        <v>142.8471554223444</v>
      </c>
      <c r="Q427" s="330">
        <f t="shared" si="285"/>
        <v>25097.548470415084</v>
      </c>
      <c r="R427" s="279">
        <f>IF(H427&gt;0, rate1(1,$L$52,$L$51,$L$54,L427,$L$53,$L$50,P427),"")</f>
        <v>2478.5265409070212</v>
      </c>
      <c r="S427" s="325">
        <f t="shared" si="286"/>
        <v>191.85200991482404</v>
      </c>
      <c r="T427" s="325">
        <f t="shared" si="287"/>
        <v>5.5351309556863357E-4</v>
      </c>
      <c r="U427" s="330">
        <f t="shared" si="288"/>
        <v>7.7450546323953819</v>
      </c>
      <c r="V427" s="338">
        <f t="shared" si="289"/>
        <v>7.7450546323953819</v>
      </c>
      <c r="W427" s="330">
        <f t="shared" si="290"/>
        <v>3.6091915292857379E-3</v>
      </c>
      <c r="X427" s="330">
        <f t="shared" si="291"/>
        <v>25198.349775123657</v>
      </c>
      <c r="Y427" s="330">
        <f t="shared" si="272"/>
        <v>143.21674426104681</v>
      </c>
      <c r="Z427" s="110">
        <f>IF(H427&gt;0, rate1(1,$L$52,$L$51,$L$54,U427,$L$53,$L$50,Y427),"")</f>
        <v>2478.9421301042457</v>
      </c>
      <c r="AA427" s="338">
        <f t="shared" si="292"/>
        <v>192.59026784092117</v>
      </c>
      <c r="AB427" s="338">
        <f t="shared" si="293"/>
        <v>-1.883807340507753E-5</v>
      </c>
      <c r="AC427" s="330">
        <f t="shared" si="294"/>
        <v>5.5351309556863357E-4</v>
      </c>
      <c r="AD427" s="330">
        <f t="shared" si="295"/>
        <v>-36.132839783047331</v>
      </c>
      <c r="AE427" s="330">
        <f t="shared" si="296"/>
        <v>338.75934012355566</v>
      </c>
      <c r="AF427" s="330">
        <f t="shared" si="297"/>
        <v>2180.5431591547153</v>
      </c>
      <c r="AG427" s="330">
        <f t="shared" si="298"/>
        <v>2159.4835908762743</v>
      </c>
      <c r="AH427" s="330">
        <f t="shared" si="299"/>
        <v>7.7257020232020492</v>
      </c>
      <c r="AI427" s="330">
        <f t="shared" si="300"/>
        <v>0.22332344900614801</v>
      </c>
      <c r="AJ427" s="330">
        <f t="shared" si="301"/>
        <v>11.40562705039186</v>
      </c>
      <c r="AK427" s="339">
        <f t="shared" si="302"/>
        <v>1977.1046528043266</v>
      </c>
      <c r="AL427" s="44">
        <f t="shared" si="303"/>
        <v>35.270569255789141</v>
      </c>
    </row>
    <row r="428" spans="2:38" ht="15" x14ac:dyDescent="0.15">
      <c r="B428" s="330">
        <f t="shared" si="273"/>
        <v>2180.5431591547153</v>
      </c>
      <c r="C428" s="330">
        <f t="shared" si="274"/>
        <v>2159.4835908762743</v>
      </c>
      <c r="D428" s="330">
        <f t="shared" si="275"/>
        <v>7.7257020232020492</v>
      </c>
      <c r="E428" s="330">
        <f t="shared" si="270"/>
        <v>198.68094404807593</v>
      </c>
      <c r="F428" s="330">
        <f t="shared" si="276"/>
        <v>198.68094404807593</v>
      </c>
      <c r="G428" s="330">
        <f t="shared" si="277"/>
        <v>25666.435776530267</v>
      </c>
      <c r="H428" s="315">
        <f t="shared" si="278"/>
        <v>0.02</v>
      </c>
      <c r="I428" s="330">
        <f t="shared" si="279"/>
        <v>16.847654622752817</v>
      </c>
      <c r="J428" s="330">
        <f t="shared" si="245"/>
        <v>859</v>
      </c>
      <c r="K428" s="337">
        <f t="shared" si="280"/>
        <v>-1</v>
      </c>
      <c r="L428" s="325">
        <f t="shared" si="281"/>
        <v>7.7057020232020497</v>
      </c>
      <c r="M428" s="325">
        <f t="shared" si="282"/>
        <v>7.7157020232020495</v>
      </c>
      <c r="N428" s="330">
        <f t="shared" si="283"/>
        <v>-0.10538394528554562</v>
      </c>
      <c r="O428" s="330">
        <f t="shared" si="284"/>
        <v>5.278024166789308E-2</v>
      </c>
      <c r="P428" s="334">
        <f t="shared" si="271"/>
        <v>142.37028354600619</v>
      </c>
      <c r="Q428" s="330">
        <f t="shared" si="285"/>
        <v>24903.210658668744</v>
      </c>
      <c r="R428" s="279">
        <f>IF(H428&gt;0, rate1(1,$L$52,$L$51,$L$54,L428,$L$53,$L$50,P428),"")</f>
        <v>2477.9869602524082</v>
      </c>
      <c r="S428" s="325">
        <f t="shared" si="286"/>
        <v>190.40789473205635</v>
      </c>
      <c r="T428" s="325">
        <f t="shared" si="287"/>
        <v>5.5638623424132227E-4</v>
      </c>
      <c r="U428" s="330">
        <f t="shared" si="288"/>
        <v>7.7257020232020492</v>
      </c>
      <c r="V428" s="338">
        <f t="shared" si="289"/>
        <v>7.7257020232020492</v>
      </c>
      <c r="W428" s="330">
        <f t="shared" si="290"/>
        <v>3.5911774512555894E-3</v>
      </c>
      <c r="X428" s="330">
        <f t="shared" si="291"/>
        <v>25003.50852268967</v>
      </c>
      <c r="Y428" s="330">
        <f t="shared" si="272"/>
        <v>142.73956308327885</v>
      </c>
      <c r="Z428" s="110">
        <f>IF(H428&gt;0, rate1(1,$L$52,$L$51,$L$54,U428,$L$53,$L$50,Y428),"")</f>
        <v>2478.4051315996421</v>
      </c>
      <c r="AA428" s="338">
        <f t="shared" si="292"/>
        <v>191.14250777764028</v>
      </c>
      <c r="AB428" s="338">
        <f t="shared" si="293"/>
        <v>-1.8886768104769325E-5</v>
      </c>
      <c r="AC428" s="330">
        <f t="shared" si="294"/>
        <v>5.5638623424132227E-4</v>
      </c>
      <c r="AD428" s="330">
        <f t="shared" si="295"/>
        <v>-35.94625238575793</v>
      </c>
      <c r="AE428" s="330">
        <f t="shared" si="296"/>
        <v>336.2240020837736</v>
      </c>
      <c r="AF428" s="330">
        <f t="shared" si="297"/>
        <v>2180.4372188231955</v>
      </c>
      <c r="AG428" s="330">
        <f t="shared" si="298"/>
        <v>2159.4830344900402</v>
      </c>
      <c r="AH428" s="330">
        <f t="shared" si="299"/>
        <v>7.7063477315244997</v>
      </c>
      <c r="AI428" s="330">
        <f t="shared" si="300"/>
        <v>0.22453154240353576</v>
      </c>
      <c r="AJ428" s="330">
        <f t="shared" si="301"/>
        <v>11.40568942026475</v>
      </c>
      <c r="AK428" s="339">
        <f t="shared" si="302"/>
        <v>1977.1104280165216</v>
      </c>
      <c r="AL428" s="44">
        <f t="shared" si="303"/>
        <v>35.270761090631837</v>
      </c>
    </row>
    <row r="429" spans="2:38" ht="15" x14ac:dyDescent="0.15">
      <c r="B429" s="330">
        <f t="shared" si="273"/>
        <v>2180.4372188231955</v>
      </c>
      <c r="C429" s="330">
        <f t="shared" si="274"/>
        <v>2159.4830344900402</v>
      </c>
      <c r="D429" s="330">
        <f t="shared" si="275"/>
        <v>7.7063477315244997</v>
      </c>
      <c r="E429" s="330">
        <f t="shared" si="270"/>
        <v>198.68094404807593</v>
      </c>
      <c r="F429" s="330">
        <f t="shared" si="276"/>
        <v>198.68094404807593</v>
      </c>
      <c r="G429" s="330">
        <f t="shared" si="277"/>
        <v>25473.522558085486</v>
      </c>
      <c r="H429" s="315">
        <f t="shared" si="278"/>
        <v>0.02</v>
      </c>
      <c r="I429" s="330">
        <f t="shared" si="279"/>
        <v>16.763347466524284</v>
      </c>
      <c r="J429" s="330">
        <f t="shared" si="245"/>
        <v>859</v>
      </c>
      <c r="K429" s="337">
        <f t="shared" si="280"/>
        <v>-1</v>
      </c>
      <c r="L429" s="325">
        <f t="shared" si="281"/>
        <v>7.6863477315245001</v>
      </c>
      <c r="M429" s="325">
        <f t="shared" si="282"/>
        <v>7.6963477315244999</v>
      </c>
      <c r="N429" s="330">
        <f t="shared" si="283"/>
        <v>-0.10512873651204302</v>
      </c>
      <c r="O429" s="330">
        <f t="shared" si="284"/>
        <v>5.278024166789308E-2</v>
      </c>
      <c r="P429" s="334">
        <f t="shared" si="271"/>
        <v>141.8937698516749</v>
      </c>
      <c r="Q429" s="330">
        <f t="shared" si="285"/>
        <v>24709.82851763436</v>
      </c>
      <c r="R429" s="279">
        <f>IF(H429&gt;0, rate1(1,$L$52,$L$51,$L$54,L429,$L$53,$L$50,P429),"")</f>
        <v>2477.4439711875721</v>
      </c>
      <c r="S429" s="325">
        <f t="shared" si="286"/>
        <v>188.97071905339953</v>
      </c>
      <c r="T429" s="325">
        <f t="shared" si="287"/>
        <v>5.5928251507181607E-4</v>
      </c>
      <c r="U429" s="330">
        <f t="shared" si="288"/>
        <v>7.7063477315244997</v>
      </c>
      <c r="V429" s="338">
        <f t="shared" si="289"/>
        <v>7.7063477315244997</v>
      </c>
      <c r="W429" s="330">
        <f t="shared" si="290"/>
        <v>3.5732068811284989E-3</v>
      </c>
      <c r="X429" s="330">
        <f t="shared" si="291"/>
        <v>24809.624157701859</v>
      </c>
      <c r="Y429" s="330">
        <f t="shared" si="272"/>
        <v>142.26273954311895</v>
      </c>
      <c r="Z429" s="110">
        <f>IF(H429&gt;0, rate1(1,$L$52,$L$51,$L$54,U429,$L$53,$L$50,Y429),"")</f>
        <v>2477.8647480185928</v>
      </c>
      <c r="AA429" s="338">
        <f t="shared" si="292"/>
        <v>189.70169599265802</v>
      </c>
      <c r="AB429" s="338">
        <f t="shared" si="293"/>
        <v>-1.8935743329342016E-5</v>
      </c>
      <c r="AC429" s="330">
        <f t="shared" si="294"/>
        <v>5.5928251507181607E-4</v>
      </c>
      <c r="AD429" s="330">
        <f t="shared" si="295"/>
        <v>-35.760102383018086</v>
      </c>
      <c r="AE429" s="330">
        <f t="shared" si="296"/>
        <v>333.70120450975577</v>
      </c>
      <c r="AF429" s="330">
        <f t="shared" si="297"/>
        <v>2180.3315308041683</v>
      </c>
      <c r="AG429" s="330">
        <f t="shared" si="298"/>
        <v>2159.4824752075251</v>
      </c>
      <c r="AH429" s="330">
        <f t="shared" si="299"/>
        <v>7.6869917570527821</v>
      </c>
      <c r="AI429" s="330">
        <f t="shared" si="300"/>
        <v>0.22574981375006511</v>
      </c>
      <c r="AJ429" s="330">
        <f t="shared" si="301"/>
        <v>11.405752128546347</v>
      </c>
      <c r="AK429" s="339">
        <f t="shared" si="302"/>
        <v>1977.1161909409345</v>
      </c>
      <c r="AL429" s="44">
        <f t="shared" si="303"/>
        <v>35.270953963226759</v>
      </c>
    </row>
    <row r="430" spans="2:38" ht="15" x14ac:dyDescent="0.15">
      <c r="B430" s="330">
        <f t="shared" si="273"/>
        <v>2180.3315308041683</v>
      </c>
      <c r="C430" s="330">
        <f t="shared" si="274"/>
        <v>2159.4824752075251</v>
      </c>
      <c r="D430" s="330">
        <f t="shared" si="275"/>
        <v>7.6869917570527821</v>
      </c>
      <c r="E430" s="330">
        <f t="shared" si="270"/>
        <v>198.68094404807593</v>
      </c>
      <c r="F430" s="330">
        <f t="shared" si="276"/>
        <v>198.68094404807593</v>
      </c>
      <c r="G430" s="330">
        <f t="shared" si="277"/>
        <v>25281.56176639584</v>
      </c>
      <c r="H430" s="315">
        <f t="shared" si="278"/>
        <v>0.02</v>
      </c>
      <c r="I430" s="330">
        <f t="shared" si="279"/>
        <v>16.679244477314569</v>
      </c>
      <c r="J430" s="330">
        <f t="shared" si="245"/>
        <v>859</v>
      </c>
      <c r="K430" s="337">
        <f t="shared" si="280"/>
        <v>-1</v>
      </c>
      <c r="L430" s="325">
        <f t="shared" si="281"/>
        <v>7.6669917570527826</v>
      </c>
      <c r="M430" s="325">
        <f t="shared" si="282"/>
        <v>7.6769917570527824</v>
      </c>
      <c r="N430" s="330">
        <f t="shared" si="283"/>
        <v>-0.10487346046702584</v>
      </c>
      <c r="O430" s="330">
        <f t="shared" si="284"/>
        <v>5.278024166789308E-2</v>
      </c>
      <c r="P430" s="334">
        <f t="shared" si="271"/>
        <v>141.4176151055558</v>
      </c>
      <c r="Q430" s="330">
        <f t="shared" si="285"/>
        <v>24517.399857849661</v>
      </c>
      <c r="R430" s="279">
        <f>IF(H430&gt;0, rate1(1,$L$52,$L$51,$L$54,L430,$L$53,$L$50,P430),"")</f>
        <v>2476.8975426619209</v>
      </c>
      <c r="S430" s="325">
        <f t="shared" si="286"/>
        <v>187.54046711292219</v>
      </c>
      <c r="T430" s="325">
        <f t="shared" si="287"/>
        <v>5.6220219714331874E-4</v>
      </c>
      <c r="U430" s="330">
        <f t="shared" si="288"/>
        <v>7.6869917570527821</v>
      </c>
      <c r="V430" s="338">
        <f t="shared" si="289"/>
        <v>7.6869917570527821</v>
      </c>
      <c r="W430" s="330">
        <f t="shared" si="290"/>
        <v>3.5552798304436806E-3</v>
      </c>
      <c r="X430" s="330">
        <f t="shared" si="291"/>
        <v>24616.694491018694</v>
      </c>
      <c r="Y430" s="330">
        <f t="shared" si="272"/>
        <v>141.7862744044607</v>
      </c>
      <c r="Z430" s="110">
        <f>IF(H430&gt;0, rate1(1,$L$52,$L$51,$L$54,U430,$L$53,$L$50,Y430),"")</f>
        <v>2477.3209485874104</v>
      </c>
      <c r="AA430" s="338">
        <f t="shared" si="292"/>
        <v>188.26781672281416</v>
      </c>
      <c r="AB430" s="338">
        <f t="shared" si="293"/>
        <v>-1.8985001761974158E-5</v>
      </c>
      <c r="AC430" s="330">
        <f t="shared" si="294"/>
        <v>5.6220219714331874E-4</v>
      </c>
      <c r="AD430" s="330">
        <f t="shared" si="295"/>
        <v>-35.574389608622475</v>
      </c>
      <c r="AE430" s="330">
        <f t="shared" si="296"/>
        <v>331.1909157081509</v>
      </c>
      <c r="AF430" s="330">
        <f t="shared" si="297"/>
        <v>2180.2260951415042</v>
      </c>
      <c r="AG430" s="330">
        <f t="shared" si="298"/>
        <v>2159.4819130053279</v>
      </c>
      <c r="AH430" s="330">
        <f t="shared" si="299"/>
        <v>7.6676340994756469</v>
      </c>
      <c r="AI430" s="330">
        <f t="shared" si="300"/>
        <v>0.22697838221403385</v>
      </c>
      <c r="AJ430" s="330">
        <f t="shared" si="301"/>
        <v>11.405815178096962</v>
      </c>
      <c r="AK430" s="339">
        <f t="shared" si="302"/>
        <v>1977.1219415839075</v>
      </c>
      <c r="AL430" s="44">
        <f t="shared" si="303"/>
        <v>35.271147882316768</v>
      </c>
    </row>
    <row r="431" spans="2:38" ht="15" x14ac:dyDescent="0.15">
      <c r="B431" s="330">
        <f t="shared" si="273"/>
        <v>2180.2260951415042</v>
      </c>
      <c r="C431" s="330">
        <f t="shared" si="274"/>
        <v>2159.4819130053279</v>
      </c>
      <c r="D431" s="330">
        <f t="shared" si="275"/>
        <v>7.6676340994756469</v>
      </c>
      <c r="E431" s="330">
        <f t="shared" si="270"/>
        <v>198.68094404807593</v>
      </c>
      <c r="F431" s="330">
        <f t="shared" si="276"/>
        <v>198.68094404807593</v>
      </c>
      <c r="G431" s="330">
        <f t="shared" si="277"/>
        <v>25090.55121010312</v>
      </c>
      <c r="H431" s="315">
        <f t="shared" si="278"/>
        <v>0.02</v>
      </c>
      <c r="I431" s="330">
        <f t="shared" si="279"/>
        <v>16.595345708941021</v>
      </c>
      <c r="J431" s="330">
        <f t="shared" si="245"/>
        <v>859</v>
      </c>
      <c r="K431" s="337">
        <f t="shared" si="280"/>
        <v>-1</v>
      </c>
      <c r="L431" s="325">
        <f t="shared" si="281"/>
        <v>7.6476340994756473</v>
      </c>
      <c r="M431" s="325">
        <f t="shared" si="282"/>
        <v>7.6576340994756471</v>
      </c>
      <c r="N431" s="330">
        <f t="shared" si="283"/>
        <v>-0.10461811713464186</v>
      </c>
      <c r="O431" s="330">
        <f t="shared" si="284"/>
        <v>5.278024166789308E-2</v>
      </c>
      <c r="P431" s="334">
        <f t="shared" si="271"/>
        <v>140.94182007702008</v>
      </c>
      <c r="Q431" s="330">
        <f t="shared" si="285"/>
        <v>24325.922488650835</v>
      </c>
      <c r="R431" s="279">
        <f>IF(H431&gt;0, rate1(1,$L$52,$L$51,$L$54,L431,$L$53,$L$50,P431),"")</f>
        <v>2476.3476432543116</v>
      </c>
      <c r="S431" s="325">
        <f t="shared" si="286"/>
        <v>186.11712313526814</v>
      </c>
      <c r="T431" s="325">
        <f t="shared" si="287"/>
        <v>5.6514554333364215E-4</v>
      </c>
      <c r="U431" s="330">
        <f t="shared" si="288"/>
        <v>7.6676340994756469</v>
      </c>
      <c r="V431" s="338">
        <f t="shared" si="289"/>
        <v>7.6676340994756469</v>
      </c>
      <c r="W431" s="330">
        <f t="shared" si="290"/>
        <v>3.5373963106408723E-3</v>
      </c>
      <c r="X431" s="330">
        <f t="shared" si="291"/>
        <v>24424.717332297143</v>
      </c>
      <c r="Y431" s="330">
        <f t="shared" si="272"/>
        <v>141.31016843434782</v>
      </c>
      <c r="Z431" s="110">
        <f>IF(H431&gt;0, rate1(1,$L$52,$L$51,$L$54,U431,$L$53,$L$50,Y431),"")</f>
        <v>2476.7737021659323</v>
      </c>
      <c r="AA431" s="338">
        <f t="shared" si="292"/>
        <v>186.84085419553307</v>
      </c>
      <c r="AB431" s="338">
        <f t="shared" si="293"/>
        <v>-1.9034546122560268E-5</v>
      </c>
      <c r="AC431" s="330">
        <f t="shared" si="294"/>
        <v>5.6514554333364215E-4</v>
      </c>
      <c r="AD431" s="330">
        <f t="shared" si="295"/>
        <v>-35.389113894494081</v>
      </c>
      <c r="AE431" s="330">
        <f t="shared" si="296"/>
        <v>328.69310413485658</v>
      </c>
      <c r="AF431" s="330">
        <f t="shared" si="297"/>
        <v>2180.1209118788261</v>
      </c>
      <c r="AG431" s="330">
        <f t="shared" si="298"/>
        <v>2159.4813478597844</v>
      </c>
      <c r="AH431" s="330">
        <f t="shared" si="299"/>
        <v>7.6482747584804454</v>
      </c>
      <c r="AI431" s="330">
        <f t="shared" si="300"/>
        <v>0.22821736878225699</v>
      </c>
      <c r="AJ431" s="330">
        <f t="shared" si="301"/>
        <v>11.405878571810513</v>
      </c>
      <c r="AK431" s="339">
        <f t="shared" si="302"/>
        <v>1977.1276799518971</v>
      </c>
      <c r="AL431" s="44">
        <f t="shared" si="303"/>
        <v>35.27134285674709</v>
      </c>
    </row>
    <row r="432" spans="2:38" ht="15" x14ac:dyDescent="0.15">
      <c r="B432" s="330">
        <f t="shared" si="273"/>
        <v>2180.1209118788261</v>
      </c>
      <c r="C432" s="330">
        <f t="shared" si="274"/>
        <v>2159.4813478597844</v>
      </c>
      <c r="D432" s="330">
        <f t="shared" si="275"/>
        <v>7.6482747584804454</v>
      </c>
      <c r="E432" s="330">
        <f t="shared" si="270"/>
        <v>198.68094404807593</v>
      </c>
      <c r="F432" s="330">
        <f t="shared" si="276"/>
        <v>198.68094404807593</v>
      </c>
      <c r="G432" s="330">
        <f t="shared" si="277"/>
        <v>24900.488696645971</v>
      </c>
      <c r="H432" s="315">
        <f t="shared" si="278"/>
        <v>0.02</v>
      </c>
      <c r="I432" s="330">
        <f t="shared" si="279"/>
        <v>16.511651215233361</v>
      </c>
      <c r="J432" s="330">
        <f t="shared" si="245"/>
        <v>859</v>
      </c>
      <c r="K432" s="337">
        <f t="shared" si="280"/>
        <v>-1</v>
      </c>
      <c r="L432" s="325">
        <f t="shared" si="281"/>
        <v>7.6282747584804458</v>
      </c>
      <c r="M432" s="325">
        <f t="shared" si="282"/>
        <v>7.6382747584804456</v>
      </c>
      <c r="N432" s="330">
        <f t="shared" si="283"/>
        <v>-0.1043627064990531</v>
      </c>
      <c r="O432" s="330">
        <f t="shared" si="284"/>
        <v>5.278024166789308E-2</v>
      </c>
      <c r="P432" s="334">
        <f t="shared" si="271"/>
        <v>140.46638553862425</v>
      </c>
      <c r="Q432" s="330">
        <f t="shared" si="285"/>
        <v>24135.39421817119</v>
      </c>
      <c r="R432" s="279">
        <f>IF(H432&gt;0, rate1(1,$L$52,$L$51,$L$54,L432,$L$53,$L$50,P432),"")</f>
        <v>2475.7942411675672</v>
      </c>
      <c r="S432" s="325">
        <f t="shared" si="286"/>
        <v>184.70067133563245</v>
      </c>
      <c r="T432" s="325">
        <f t="shared" si="287"/>
        <v>5.6811282038472257E-4</v>
      </c>
      <c r="U432" s="330">
        <f t="shared" si="288"/>
        <v>7.6482747584804454</v>
      </c>
      <c r="V432" s="338">
        <f t="shared" si="289"/>
        <v>7.6482747584804454</v>
      </c>
      <c r="W432" s="330">
        <f t="shared" si="290"/>
        <v>3.519556333188234E-3</v>
      </c>
      <c r="X432" s="330">
        <f t="shared" si="291"/>
        <v>24233.690489991448</v>
      </c>
      <c r="Y432" s="330">
        <f t="shared" si="272"/>
        <v>140.83442240299343</v>
      </c>
      <c r="Z432" s="110">
        <f>IF(H432&gt;0, rate1(1,$L$52,$L$51,$L$54,U432,$L$53,$L$50,Y432),"")</f>
        <v>2476.222977242111</v>
      </c>
      <c r="AA432" s="338">
        <f t="shared" si="292"/>
        <v>185.42079262880009</v>
      </c>
      <c r="AB432" s="338">
        <f t="shared" si="293"/>
        <v>-1.9084379169068826E-5</v>
      </c>
      <c r="AC432" s="330">
        <f t="shared" si="294"/>
        <v>5.6811282038472257E-4</v>
      </c>
      <c r="AD432" s="330">
        <f t="shared" si="295"/>
        <v>-35.204275070673674</v>
      </c>
      <c r="AE432" s="330">
        <f t="shared" si="296"/>
        <v>326.20773821412962</v>
      </c>
      <c r="AF432" s="330">
        <f t="shared" si="297"/>
        <v>2180.0159810595064</v>
      </c>
      <c r="AG432" s="330">
        <f t="shared" si="298"/>
        <v>2159.4807797469639</v>
      </c>
      <c r="AH432" s="330">
        <f t="shared" si="299"/>
        <v>7.6289137337532003</v>
      </c>
      <c r="AI432" s="330">
        <f t="shared" si="300"/>
        <v>0.22946689629458245</v>
      </c>
      <c r="AJ432" s="330">
        <f t="shared" si="301"/>
        <v>11.405942312615039</v>
      </c>
      <c r="AK432" s="339">
        <f t="shared" si="302"/>
        <v>1977.1334060514755</v>
      </c>
      <c r="AL432" s="44">
        <f t="shared" si="303"/>
        <v>35.271538895466875</v>
      </c>
    </row>
    <row r="433" spans="2:40" ht="15" x14ac:dyDescent="0.15">
      <c r="B433" s="330">
        <f t="shared" si="273"/>
        <v>2180.0159810595064</v>
      </c>
      <c r="C433" s="330">
        <f t="shared" si="274"/>
        <v>2159.4807797469639</v>
      </c>
      <c r="D433" s="330">
        <f t="shared" si="275"/>
        <v>7.6289137337532003</v>
      </c>
      <c r="E433" s="330">
        <f t="shared" si="270"/>
        <v>198.68094404807593</v>
      </c>
      <c r="F433" s="330">
        <f t="shared" si="276"/>
        <v>198.68094404807593</v>
      </c>
      <c r="G433" s="330">
        <f t="shared" si="277"/>
        <v>24711.372032260366</v>
      </c>
      <c r="H433" s="315">
        <f t="shared" si="278"/>
        <v>0.02</v>
      </c>
      <c r="I433" s="330">
        <f t="shared" si="279"/>
        <v>16.428161050034031</v>
      </c>
      <c r="J433" s="330">
        <f t="shared" si="245"/>
        <v>859</v>
      </c>
      <c r="K433" s="337">
        <f t="shared" si="280"/>
        <v>-1</v>
      </c>
      <c r="L433" s="325">
        <f t="shared" si="281"/>
        <v>7.6089137337532007</v>
      </c>
      <c r="M433" s="325">
        <f t="shared" si="282"/>
        <v>7.6189137337532005</v>
      </c>
      <c r="N433" s="330">
        <f t="shared" si="283"/>
        <v>-0.10410722854431498</v>
      </c>
      <c r="O433" s="330">
        <f t="shared" si="284"/>
        <v>5.278024166789308E-2</v>
      </c>
      <c r="P433" s="334">
        <f t="shared" si="271"/>
        <v>139.99131226613397</v>
      </c>
      <c r="Q433" s="330">
        <f t="shared" si="285"/>
        <v>23945.812853341638</v>
      </c>
      <c r="R433" s="279">
        <f>IF(H433&gt;0, rate1(1,$L$52,$L$51,$L$54,L433,$L$53,$L$50,P433),"")</f>
        <v>2475.2373042229033</v>
      </c>
      <c r="S433" s="325">
        <f t="shared" si="286"/>
        <v>183.29109591974984</v>
      </c>
      <c r="T433" s="325">
        <f t="shared" si="287"/>
        <v>5.7110429897325426E-4</v>
      </c>
      <c r="U433" s="330">
        <f t="shared" si="288"/>
        <v>7.6289137337532003</v>
      </c>
      <c r="V433" s="338">
        <f t="shared" si="289"/>
        <v>7.6289137337532003</v>
      </c>
      <c r="W433" s="330">
        <f t="shared" si="290"/>
        <v>3.5017599095539254E-3</v>
      </c>
      <c r="X433" s="330">
        <f t="shared" si="291"/>
        <v>24043.611771353415</v>
      </c>
      <c r="Y433" s="330">
        <f t="shared" si="272"/>
        <v>140.35903708380349</v>
      </c>
      <c r="Z433" s="110">
        <f>IF(H433&gt;0, rate1(1,$L$52,$L$51,$L$54,U433,$L$53,$L$50,Y433),"")</f>
        <v>2475.6687419265127</v>
      </c>
      <c r="AA433" s="338">
        <f t="shared" si="292"/>
        <v>184.00761623114926</v>
      </c>
      <c r="AB433" s="338">
        <f t="shared" si="293"/>
        <v>-1.9134503698091991E-5</v>
      </c>
      <c r="AC433" s="330">
        <f t="shared" si="294"/>
        <v>5.7110429897325426E-4</v>
      </c>
      <c r="AD433" s="330">
        <f t="shared" si="295"/>
        <v>-35.019872965334891</v>
      </c>
      <c r="AE433" s="330">
        <f t="shared" si="296"/>
        <v>323.73478629377701</v>
      </c>
      <c r="AF433" s="330">
        <f t="shared" si="297"/>
        <v>2179.9113027266631</v>
      </c>
      <c r="AG433" s="330">
        <f t="shared" si="298"/>
        <v>2159.4802086426648</v>
      </c>
      <c r="AH433" s="330">
        <f t="shared" si="299"/>
        <v>7.6095510249786713</v>
      </c>
      <c r="AI433" s="330">
        <f t="shared" si="300"/>
        <v>0.23072708947902332</v>
      </c>
      <c r="AJ433" s="330">
        <f t="shared" si="301"/>
        <v>11.406006403473228</v>
      </c>
      <c r="AK433" s="339">
        <f t="shared" si="302"/>
        <v>1977.139119889333</v>
      </c>
      <c r="AL433" s="44">
        <f t="shared" si="303"/>
        <v>35.271736007530791</v>
      </c>
    </row>
    <row r="434" spans="2:40" ht="15" x14ac:dyDescent="0.15">
      <c r="B434" s="330">
        <f t="shared" si="273"/>
        <v>2179.9113027266631</v>
      </c>
      <c r="C434" s="330">
        <f t="shared" si="274"/>
        <v>2159.4802086426648</v>
      </c>
      <c r="D434" s="330">
        <f t="shared" si="275"/>
        <v>7.6095510249786713</v>
      </c>
      <c r="E434" s="330">
        <f t="shared" si="270"/>
        <v>198.68094404807593</v>
      </c>
      <c r="F434" s="330">
        <f t="shared" si="276"/>
        <v>198.68094404807593</v>
      </c>
      <c r="G434" s="330">
        <f t="shared" si="277"/>
        <v>24523.199021979934</v>
      </c>
      <c r="H434" s="315">
        <f t="shared" si="278"/>
        <v>0.02</v>
      </c>
      <c r="I434" s="330">
        <f t="shared" si="279"/>
        <v>16.344875267198585</v>
      </c>
      <c r="J434" s="330">
        <f t="shared" si="245"/>
        <v>859</v>
      </c>
      <c r="K434" s="337">
        <f t="shared" si="280"/>
        <v>-1</v>
      </c>
      <c r="L434" s="325">
        <f t="shared" si="281"/>
        <v>7.5895510249786717</v>
      </c>
      <c r="M434" s="325">
        <f t="shared" si="282"/>
        <v>7.5995510249786715</v>
      </c>
      <c r="N434" s="330">
        <f t="shared" si="283"/>
        <v>-0.10385168325446159</v>
      </c>
      <c r="O434" s="330">
        <f t="shared" si="284"/>
        <v>5.278024166789308E-2</v>
      </c>
      <c r="P434" s="334">
        <f t="shared" si="271"/>
        <v>139.51660103854769</v>
      </c>
      <c r="Q434" s="330">
        <f t="shared" si="285"/>
        <v>23757.176199890899</v>
      </c>
      <c r="R434" s="279">
        <f>IF(H434&gt;0, rate1(1,$L$52,$L$51,$L$54,L434,$L$53,$L$50,P434),"")</f>
        <v>2474.6767998542568</v>
      </c>
      <c r="S434" s="325">
        <f t="shared" si="286"/>
        <v>181.88838108388126</v>
      </c>
      <c r="T434" s="325">
        <f t="shared" si="287"/>
        <v>5.7412025378403753E-4</v>
      </c>
      <c r="U434" s="330">
        <f t="shared" si="288"/>
        <v>7.6095510249786713</v>
      </c>
      <c r="V434" s="338">
        <f t="shared" si="289"/>
        <v>7.6095510249786713</v>
      </c>
      <c r="W434" s="330">
        <f t="shared" si="290"/>
        <v>3.4840070512487387E-3</v>
      </c>
      <c r="X434" s="330">
        <f t="shared" si="291"/>
        <v>23854.478982432825</v>
      </c>
      <c r="Y434" s="330">
        <f t="shared" si="272"/>
        <v>139.88401325340064</v>
      </c>
      <c r="Z434" s="110">
        <f>IF(H434&gt;0, rate1(1,$L$52,$L$51,$L$54,U434,$L$53,$L$50,Y434),"")</f>
        <v>2475.1109639467181</v>
      </c>
      <c r="AA434" s="338">
        <f t="shared" si="292"/>
        <v>182.60130920165145</v>
      </c>
      <c r="AB434" s="338">
        <f t="shared" si="293"/>
        <v>-1.9184922545795478E-5</v>
      </c>
      <c r="AC434" s="330">
        <f t="shared" si="294"/>
        <v>5.7412025378403753E-4</v>
      </c>
      <c r="AD434" s="330">
        <f t="shared" si="295"/>
        <v>-34.835907404728573</v>
      </c>
      <c r="AE434" s="330">
        <f t="shared" si="296"/>
        <v>321.2742167697927</v>
      </c>
      <c r="AF434" s="330">
        <f t="shared" si="297"/>
        <v>2179.806876923155</v>
      </c>
      <c r="AG434" s="330">
        <f t="shared" si="298"/>
        <v>2159.4796345224108</v>
      </c>
      <c r="AH434" s="330">
        <f t="shared" si="299"/>
        <v>7.590186631840246</v>
      </c>
      <c r="AI434" s="330">
        <f t="shared" si="300"/>
        <v>0.23199807498815592</v>
      </c>
      <c r="AJ434" s="330">
        <f t="shared" si="301"/>
        <v>11.406070847382948</v>
      </c>
      <c r="AK434" s="339">
        <f t="shared" si="302"/>
        <v>1977.1448214722791</v>
      </c>
      <c r="AL434" s="44">
        <f t="shared" si="303"/>
        <v>35.271934202100653</v>
      </c>
    </row>
    <row r="435" spans="2:40" ht="15" x14ac:dyDescent="0.15">
      <c r="B435" s="330">
        <f t="shared" si="273"/>
        <v>2179.806876923155</v>
      </c>
      <c r="C435" s="330">
        <f t="shared" si="274"/>
        <v>2159.4796345224108</v>
      </c>
      <c r="D435" s="330">
        <f t="shared" si="275"/>
        <v>7.590186631840246</v>
      </c>
      <c r="E435" s="330">
        <f t="shared" si="270"/>
        <v>198.68094404807593</v>
      </c>
      <c r="F435" s="330">
        <f t="shared" si="276"/>
        <v>198.68094404807593</v>
      </c>
      <c r="G435" s="330">
        <f t="shared" si="277"/>
        <v>24335.967469634157</v>
      </c>
      <c r="H435" s="315">
        <f t="shared" si="278"/>
        <v>0.02</v>
      </c>
      <c r="I435" s="330">
        <f t="shared" si="279"/>
        <v>16.261793920595302</v>
      </c>
      <c r="J435" s="330">
        <f t="shared" si="245"/>
        <v>859</v>
      </c>
      <c r="K435" s="337">
        <f t="shared" si="280"/>
        <v>-1</v>
      </c>
      <c r="L435" s="325">
        <f t="shared" si="281"/>
        <v>7.5701866318402464</v>
      </c>
      <c r="M435" s="325">
        <f t="shared" si="282"/>
        <v>7.5801866318402462</v>
      </c>
      <c r="N435" s="330">
        <f t="shared" si="283"/>
        <v>-0.10359607061362652</v>
      </c>
      <c r="O435" s="330">
        <f t="shared" si="284"/>
        <v>5.278024166789308E-2</v>
      </c>
      <c r="P435" s="334">
        <f t="shared" si="271"/>
        <v>139.04225263811605</v>
      </c>
      <c r="Q435" s="330">
        <f t="shared" si="285"/>
        <v>23569.482062344123</v>
      </c>
      <c r="R435" s="279">
        <f>IF(H435&gt;0, rate1(1,$L$52,$L$51,$L$54,L435,$L$53,$L$50,P435),"")</f>
        <v>2474.1126951025049</v>
      </c>
      <c r="S435" s="325">
        <f t="shared" si="286"/>
        <v>180.49251101478816</v>
      </c>
      <c r="T435" s="325">
        <f t="shared" si="287"/>
        <v>5.7716096358522372E-4</v>
      </c>
      <c r="U435" s="330">
        <f t="shared" si="288"/>
        <v>7.590186631840246</v>
      </c>
      <c r="V435" s="338">
        <f t="shared" si="289"/>
        <v>7.590186631840246</v>
      </c>
      <c r="W435" s="330">
        <f t="shared" si="290"/>
        <v>3.4662977697550446E-3</v>
      </c>
      <c r="X435" s="330">
        <f t="shared" si="291"/>
        <v>23666.289928075974</v>
      </c>
      <c r="Y435" s="330">
        <f t="shared" si="272"/>
        <v>139.40935169164339</v>
      </c>
      <c r="Z435" s="110">
        <f>IF(H435&gt;0, rate1(1,$L$52,$L$51,$L$54,U435,$L$53,$L$50,Y435),"")</f>
        <v>2474.5496106416231</v>
      </c>
      <c r="AA435" s="338">
        <f t="shared" si="292"/>
        <v>181.20185572988817</v>
      </c>
      <c r="AB435" s="338">
        <f t="shared" si="293"/>
        <v>-1.923563858826636E-5</v>
      </c>
      <c r="AC435" s="330">
        <f t="shared" si="294"/>
        <v>5.7716096358522372E-4</v>
      </c>
      <c r="AD435" s="330">
        <f t="shared" si="295"/>
        <v>-34.652378213113153</v>
      </c>
      <c r="AE435" s="330">
        <f t="shared" si="296"/>
        <v>318.82599810808074</v>
      </c>
      <c r="AF435" s="330">
        <f t="shared" si="297"/>
        <v>2179.7027036915779</v>
      </c>
      <c r="AG435" s="330">
        <f t="shared" si="298"/>
        <v>2159.4790573614473</v>
      </c>
      <c r="AH435" s="330">
        <f t="shared" si="299"/>
        <v>7.5708205540197646</v>
      </c>
      <c r="AI435" s="330">
        <f t="shared" si="300"/>
        <v>0.23327998143646056</v>
      </c>
      <c r="AJ435" s="330">
        <f t="shared" si="301"/>
        <v>11.406135647377791</v>
      </c>
      <c r="AK435" s="339">
        <f t="shared" si="302"/>
        <v>1977.1505108072447</v>
      </c>
      <c r="AL435" s="44">
        <f t="shared" si="303"/>
        <v>35.272133488447068</v>
      </c>
    </row>
    <row r="436" spans="2:40" ht="15" x14ac:dyDescent="0.15">
      <c r="B436" s="330">
        <f t="shared" si="273"/>
        <v>2179.7027036915779</v>
      </c>
      <c r="C436" s="330">
        <f t="shared" si="274"/>
        <v>2159.4790573614473</v>
      </c>
      <c r="D436" s="330">
        <f t="shared" si="275"/>
        <v>7.5708205540197646</v>
      </c>
      <c r="E436" s="330">
        <f t="shared" si="270"/>
        <v>198.68094404807593</v>
      </c>
      <c r="F436" s="330">
        <f t="shared" si="276"/>
        <v>198.68094404807593</v>
      </c>
      <c r="G436" s="330">
        <f t="shared" si="277"/>
        <v>24149.675177846995</v>
      </c>
      <c r="H436" s="315">
        <f t="shared" si="278"/>
        <v>0.02</v>
      </c>
      <c r="I436" s="330">
        <f t="shared" si="279"/>
        <v>16.178917064104464</v>
      </c>
      <c r="J436" s="330">
        <f t="shared" si="245"/>
        <v>859</v>
      </c>
      <c r="K436" s="337">
        <f t="shared" si="280"/>
        <v>-1</v>
      </c>
      <c r="L436" s="325">
        <f t="shared" si="281"/>
        <v>7.550820554019765</v>
      </c>
      <c r="M436" s="325">
        <f t="shared" si="282"/>
        <v>7.5608205540197648</v>
      </c>
      <c r="N436" s="330">
        <f t="shared" si="283"/>
        <v>-0.10334039060577993</v>
      </c>
      <c r="O436" s="330">
        <f t="shared" si="284"/>
        <v>5.278024166789308E-2</v>
      </c>
      <c r="P436" s="334">
        <f t="shared" si="271"/>
        <v>138.56826785036085</v>
      </c>
      <c r="Q436" s="330">
        <f t="shared" si="285"/>
        <v>23382.728244020927</v>
      </c>
      <c r="R436" s="279">
        <f>IF(H436&gt;0, rate1(1,$L$52,$L$51,$L$54,L436,$L$53,$L$50,P436),"")</f>
        <v>2473.5449566095845</v>
      </c>
      <c r="S436" s="325">
        <f t="shared" si="286"/>
        <v>179.10346988970232</v>
      </c>
      <c r="T436" s="325">
        <f t="shared" si="287"/>
        <v>5.8022671130314072E-4</v>
      </c>
      <c r="U436" s="330">
        <f t="shared" si="288"/>
        <v>7.5708205540197646</v>
      </c>
      <c r="V436" s="338">
        <f t="shared" si="289"/>
        <v>7.5708205540197646</v>
      </c>
      <c r="W436" s="330">
        <f t="shared" si="290"/>
        <v>3.4486320765125811E-3</v>
      </c>
      <c r="X436" s="330">
        <f t="shared" si="291"/>
        <v>23479.042411923612</v>
      </c>
      <c r="Y436" s="330">
        <f t="shared" si="272"/>
        <v>138.93505318164449</v>
      </c>
      <c r="Z436" s="110">
        <f>IF(H436&gt;0, rate1(1,$L$52,$L$51,$L$54,U436,$L$53,$L$50,Y436),"")</f>
        <v>2473.9846489556326</v>
      </c>
      <c r="AA436" s="338">
        <f t="shared" si="292"/>
        <v>179.80923999592062</v>
      </c>
      <c r="AB436" s="338">
        <f t="shared" si="293"/>
        <v>-1.9286654742178082E-5</v>
      </c>
      <c r="AC436" s="330">
        <f t="shared" si="294"/>
        <v>5.8022671130314072E-4</v>
      </c>
      <c r="AD436" s="330">
        <f t="shared" si="295"/>
        <v>-34.469285212812196</v>
      </c>
      <c r="AE436" s="330">
        <f t="shared" si="296"/>
        <v>316.39009862208383</v>
      </c>
      <c r="AF436" s="330">
        <f t="shared" si="297"/>
        <v>2179.5987830742606</v>
      </c>
      <c r="AG436" s="330">
        <f t="shared" si="298"/>
        <v>2159.4784771347358</v>
      </c>
      <c r="AH436" s="330">
        <f t="shared" si="299"/>
        <v>7.5514527911978302</v>
      </c>
      <c r="AI436" s="330">
        <f t="shared" si="300"/>
        <v>0.23457293943767268</v>
      </c>
      <c r="AJ436" s="330">
        <f t="shared" si="301"/>
        <v>11.406200806527636</v>
      </c>
      <c r="AK436" s="339">
        <f t="shared" si="302"/>
        <v>1977.1561879012843</v>
      </c>
      <c r="AL436" s="44">
        <f t="shared" si="303"/>
        <v>35.272333875951119</v>
      </c>
    </row>
    <row r="437" spans="2:40" ht="15" x14ac:dyDescent="0.15">
      <c r="B437" s="330">
        <f t="shared" si="273"/>
        <v>2179.5987830742606</v>
      </c>
      <c r="C437" s="330">
        <f t="shared" si="274"/>
        <v>2159.4784771347358</v>
      </c>
      <c r="D437" s="330">
        <f t="shared" si="275"/>
        <v>7.5514527911978302</v>
      </c>
      <c r="E437" s="330">
        <f t="shared" si="270"/>
        <v>198.68094404807593</v>
      </c>
      <c r="F437" s="330">
        <f t="shared" si="276"/>
        <v>198.68094404807593</v>
      </c>
      <c r="G437" s="330">
        <f t="shared" si="277"/>
        <v>23964.319948039134</v>
      </c>
      <c r="H437" s="315">
        <f t="shared" si="278"/>
        <v>0.02</v>
      </c>
      <c r="I437" s="330">
        <f t="shared" si="279"/>
        <v>16.096244751619817</v>
      </c>
      <c r="J437" s="330">
        <f t="shared" si="245"/>
        <v>859</v>
      </c>
      <c r="K437" s="337">
        <f t="shared" si="280"/>
        <v>-1</v>
      </c>
      <c r="L437" s="325">
        <f t="shared" si="281"/>
        <v>7.5314527911978306</v>
      </c>
      <c r="M437" s="325">
        <f t="shared" si="282"/>
        <v>7.5414527911978304</v>
      </c>
      <c r="N437" s="330">
        <f t="shared" si="283"/>
        <v>-0.10308464321492039</v>
      </c>
      <c r="O437" s="330">
        <f t="shared" si="284"/>
        <v>5.278024166789308E-2</v>
      </c>
      <c r="P437" s="334">
        <f t="shared" si="271"/>
        <v>138.09464746410481</v>
      </c>
      <c r="Q437" s="330">
        <f t="shared" si="285"/>
        <v>23196.912547038042</v>
      </c>
      <c r="R437" s="279">
        <f>IF(H437&gt;0, rate1(1,$L$52,$L$51,$L$54,L437,$L$53,$L$50,P437),"")</f>
        <v>2472.9735506125166</v>
      </c>
      <c r="S437" s="325">
        <f t="shared" si="286"/>
        <v>177.72124187632917</v>
      </c>
      <c r="T437" s="325">
        <f t="shared" si="287"/>
        <v>5.8331778410124452E-4</v>
      </c>
      <c r="U437" s="330">
        <f t="shared" si="288"/>
        <v>7.5514527911978302</v>
      </c>
      <c r="V437" s="338">
        <f t="shared" si="289"/>
        <v>7.5514527911978302</v>
      </c>
      <c r="W437" s="330">
        <f t="shared" si="290"/>
        <v>3.4310099830534568E-3</v>
      </c>
      <c r="X437" s="330">
        <f t="shared" si="291"/>
        <v>23292.734236413751</v>
      </c>
      <c r="Y437" s="330">
        <f t="shared" si="272"/>
        <v>138.46111850980117</v>
      </c>
      <c r="Z437" s="110">
        <f>IF(H437&gt;0, rate1(1,$L$52,$L$51,$L$54,U437,$L$53,$L$50,Y437),"")</f>
        <v>2473.416045432763</v>
      </c>
      <c r="AA437" s="338">
        <f t="shared" si="292"/>
        <v>178.42344617029516</v>
      </c>
      <c r="AB437" s="338">
        <f t="shared" si="293"/>
        <v>-1.933797396630597E-5</v>
      </c>
      <c r="AC437" s="330">
        <f t="shared" si="294"/>
        <v>5.8331778410124452E-4</v>
      </c>
      <c r="AD437" s="330">
        <f t="shared" si="295"/>
        <v>-34.286628224125373</v>
      </c>
      <c r="AE437" s="330">
        <f t="shared" si="296"/>
        <v>313.96648672785147</v>
      </c>
      <c r="AF437" s="330">
        <f t="shared" si="297"/>
        <v>2179.4951151132614</v>
      </c>
      <c r="AG437" s="330">
        <f t="shared" si="298"/>
        <v>2159.4778938169516</v>
      </c>
      <c r="AH437" s="330">
        <f t="shared" si="299"/>
        <v>7.532083343053622</v>
      </c>
      <c r="AI437" s="330">
        <f t="shared" si="300"/>
        <v>0.23587708164398519</v>
      </c>
      <c r="AJ437" s="330">
        <f t="shared" si="301"/>
        <v>11.406266327939203</v>
      </c>
      <c r="AK437" s="339">
        <f t="shared" si="302"/>
        <v>1977.1618527615772</v>
      </c>
      <c r="AL437" s="44">
        <f t="shared" si="303"/>
        <v>35.272535374106099</v>
      </c>
    </row>
    <row r="438" spans="2:40" ht="15" x14ac:dyDescent="0.15">
      <c r="B438" s="330">
        <f t="shared" si="273"/>
        <v>2179.4951151132614</v>
      </c>
      <c r="C438" s="330">
        <f t="shared" si="274"/>
        <v>2159.4778938169516</v>
      </c>
      <c r="D438" s="330">
        <f t="shared" si="275"/>
        <v>7.532083343053622</v>
      </c>
      <c r="E438" s="330">
        <f t="shared" si="270"/>
        <v>198.68094404807593</v>
      </c>
      <c r="F438" s="330">
        <f t="shared" si="276"/>
        <v>198.68094404807593</v>
      </c>
      <c r="G438" s="330">
        <f t="shared" si="277"/>
        <v>23779.899580425878</v>
      </c>
      <c r="H438" s="315">
        <f t="shared" si="278"/>
        <v>0.02</v>
      </c>
      <c r="I438" s="330">
        <f t="shared" si="279"/>
        <v>16.013777037047841</v>
      </c>
      <c r="J438" s="330">
        <f t="shared" si="245"/>
        <v>859</v>
      </c>
      <c r="K438" s="337">
        <f t="shared" si="280"/>
        <v>-1</v>
      </c>
      <c r="L438" s="325">
        <f t="shared" si="281"/>
        <v>7.5120833430536225</v>
      </c>
      <c r="M438" s="325">
        <f t="shared" si="282"/>
        <v>7.5220833430536223</v>
      </c>
      <c r="N438" s="330">
        <f t="shared" si="283"/>
        <v>-0.10282882842506069</v>
      </c>
      <c r="O438" s="330">
        <f t="shared" si="284"/>
        <v>5.278024166789308E-2</v>
      </c>
      <c r="P438" s="334">
        <f t="shared" si="271"/>
        <v>137.62139227149027</v>
      </c>
      <c r="Q438" s="330">
        <f t="shared" si="285"/>
        <v>23012.032772307186</v>
      </c>
      <c r="R438" s="279">
        <f>IF(H438&gt;0, rate1(1,$L$52,$L$51,$L$54,L438,$L$53,$L$50,P438),"")</f>
        <v>2472.3984429373108</v>
      </c>
      <c r="S438" s="325">
        <f t="shared" si="286"/>
        <v>176.34581113281584</v>
      </c>
      <c r="T438" s="325">
        <f t="shared" si="287"/>
        <v>5.8643447345983594E-4</v>
      </c>
      <c r="U438" s="330">
        <f t="shared" si="288"/>
        <v>7.532083343053622</v>
      </c>
      <c r="V438" s="338">
        <f t="shared" si="289"/>
        <v>7.532083343053622</v>
      </c>
      <c r="W438" s="330">
        <f t="shared" si="290"/>
        <v>3.4134315008316207E-3</v>
      </c>
      <c r="X438" s="330">
        <f t="shared" si="291"/>
        <v>23107.363202779437</v>
      </c>
      <c r="Y438" s="330">
        <f t="shared" si="272"/>
        <v>137.98754846581315</v>
      </c>
      <c r="Z438" s="110">
        <f>IF(H438&gt;0, rate1(1,$L$52,$L$51,$L$54,U438,$L$53,$L$50,Y438),"")</f>
        <v>2472.8437662106303</v>
      </c>
      <c r="AA438" s="338">
        <f t="shared" si="292"/>
        <v>177.04445841400999</v>
      </c>
      <c r="AB438" s="338">
        <f t="shared" si="293"/>
        <v>-1.9389599261364608E-5</v>
      </c>
      <c r="AC438" s="330">
        <f t="shared" si="294"/>
        <v>5.8643447345983594E-4</v>
      </c>
      <c r="AD438" s="330">
        <f t="shared" si="295"/>
        <v>-34.104407065301508</v>
      </c>
      <c r="AE438" s="330">
        <f t="shared" si="296"/>
        <v>311.55513083393129</v>
      </c>
      <c r="AF438" s="330">
        <f t="shared" si="297"/>
        <v>2179.3916998503628</v>
      </c>
      <c r="AG438" s="330">
        <f t="shared" si="298"/>
        <v>2159.4773073824781</v>
      </c>
      <c r="AH438" s="330">
        <f t="shared" si="299"/>
        <v>7.512712209264885</v>
      </c>
      <c r="AI438" s="330">
        <f t="shared" si="300"/>
        <v>0.2371925427857525</v>
      </c>
      <c r="AJ438" s="330">
        <f t="shared" si="301"/>
        <v>11.406332214756643</v>
      </c>
      <c r="AK438" s="339">
        <f t="shared" si="302"/>
        <v>1977.16750539543</v>
      </c>
      <c r="AL438" s="44">
        <f t="shared" si="303"/>
        <v>35.272737992519232</v>
      </c>
    </row>
    <row r="439" spans="2:40" ht="15" x14ac:dyDescent="0.15">
      <c r="B439" s="330">
        <f t="shared" si="273"/>
        <v>2179.3916998503628</v>
      </c>
      <c r="C439" s="330">
        <f t="shared" si="274"/>
        <v>2159.4773073824781</v>
      </c>
      <c r="D439" s="330">
        <f t="shared" si="275"/>
        <v>7.512712209264885</v>
      </c>
      <c r="E439" s="330">
        <f t="shared" si="270"/>
        <v>198.68094404807593</v>
      </c>
      <c r="F439" s="330">
        <f t="shared" si="276"/>
        <v>198.68094404807593</v>
      </c>
      <c r="G439" s="330">
        <f t="shared" si="277"/>
        <v>23596.411874016969</v>
      </c>
      <c r="H439" s="315">
        <f t="shared" si="278"/>
        <v>0.02</v>
      </c>
      <c r="I439" s="330">
        <f t="shared" si="279"/>
        <v>15.931513974307746</v>
      </c>
      <c r="J439" s="330">
        <f t="shared" si="245"/>
        <v>859</v>
      </c>
      <c r="K439" s="337">
        <f t="shared" si="280"/>
        <v>-1</v>
      </c>
      <c r="L439" s="325">
        <f t="shared" si="281"/>
        <v>7.4927122092648855</v>
      </c>
      <c r="M439" s="325">
        <f t="shared" si="282"/>
        <v>7.5027122092648852</v>
      </c>
      <c r="N439" s="330">
        <f t="shared" si="283"/>
        <v>-0.10257294622012125</v>
      </c>
      <c r="O439" s="330">
        <f t="shared" si="284"/>
        <v>5.278024166789308E-2</v>
      </c>
      <c r="P439" s="334">
        <f t="shared" si="271"/>
        <v>137.14850306800219</v>
      </c>
      <c r="Q439" s="330">
        <f t="shared" si="285"/>
        <v>22828.086719534629</v>
      </c>
      <c r="R439" s="279">
        <f>IF(H439&gt;0, rate1(1,$L$52,$L$51,$L$54,L439,$L$53,$L$50,P439),"")</f>
        <v>2471.8195989927635</v>
      </c>
      <c r="S439" s="325">
        <f t="shared" si="286"/>
        <v>174.97716180773119</v>
      </c>
      <c r="T439" s="325">
        <f t="shared" si="287"/>
        <v>5.8957707525703019E-4</v>
      </c>
      <c r="U439" s="330">
        <f t="shared" si="288"/>
        <v>7.512712209264885</v>
      </c>
      <c r="V439" s="338">
        <f t="shared" si="289"/>
        <v>7.512712209264885</v>
      </c>
      <c r="W439" s="330">
        <f t="shared" si="290"/>
        <v>3.3958966413862868E-3</v>
      </c>
      <c r="X439" s="330">
        <f t="shared" si="291"/>
        <v>22922.927111048368</v>
      </c>
      <c r="Y439" s="330">
        <f t="shared" si="272"/>
        <v>137.51434384270598</v>
      </c>
      <c r="Z439" s="110">
        <f>IF(H439&gt;0, rate1(1,$L$52,$L$51,$L$54,U439,$L$53,$L$50,Y439),"")</f>
        <v>2472.2677770143328</v>
      </c>
      <c r="AA439" s="338">
        <f t="shared" si="292"/>
        <v>175.67226087849622</v>
      </c>
      <c r="AB439" s="338">
        <f t="shared" si="293"/>
        <v>-1.944153367172883E-5</v>
      </c>
      <c r="AC439" s="330">
        <f t="shared" si="294"/>
        <v>5.8957707525703019E-4</v>
      </c>
      <c r="AD439" s="330">
        <f t="shared" si="295"/>
        <v>-33.922621552544022</v>
      </c>
      <c r="AE439" s="330">
        <f t="shared" si="296"/>
        <v>309.15599928560255</v>
      </c>
      <c r="AF439" s="330">
        <f t="shared" si="297"/>
        <v>2179.2885373270674</v>
      </c>
      <c r="AG439" s="330">
        <f t="shared" si="298"/>
        <v>2159.476717805403</v>
      </c>
      <c r="AH439" s="330">
        <f t="shared" si="299"/>
        <v>7.4933393895079003</v>
      </c>
      <c r="AI439" s="330">
        <f t="shared" si="300"/>
        <v>0.23851945971189634</v>
      </c>
      <c r="AJ439" s="330">
        <f t="shared" si="301"/>
        <v>11.406398470162118</v>
      </c>
      <c r="AK439" s="339">
        <f t="shared" si="302"/>
        <v>1977.1731458102786</v>
      </c>
      <c r="AL439" s="44">
        <f t="shared" si="303"/>
        <v>35.272941740913488</v>
      </c>
    </row>
    <row r="440" spans="2:40" ht="15" x14ac:dyDescent="0.15">
      <c r="B440" s="330">
        <f t="shared" si="273"/>
        <v>2179.2885373270674</v>
      </c>
      <c r="C440" s="330">
        <f t="shared" si="274"/>
        <v>2159.476717805403</v>
      </c>
      <c r="D440" s="330">
        <f t="shared" si="275"/>
        <v>7.4933393895079003</v>
      </c>
      <c r="E440" s="330">
        <f t="shared" si="270"/>
        <v>198.68094404807593</v>
      </c>
      <c r="F440" s="330">
        <f t="shared" si="276"/>
        <v>198.68094404807593</v>
      </c>
      <c r="G440" s="330">
        <f t="shared" si="277"/>
        <v>23413.85462661571</v>
      </c>
      <c r="H440" s="315">
        <f t="shared" si="278"/>
        <v>0.02</v>
      </c>
      <c r="I440" s="330">
        <f t="shared" si="279"/>
        <v>15.849455617331479</v>
      </c>
      <c r="J440" s="330">
        <f t="shared" si="245"/>
        <v>859</v>
      </c>
      <c r="K440" s="337">
        <f t="shared" si="280"/>
        <v>-1</v>
      </c>
      <c r="L440" s="325">
        <f t="shared" si="281"/>
        <v>7.4733393895079008</v>
      </c>
      <c r="M440" s="325">
        <f t="shared" si="282"/>
        <v>7.4833393895079006</v>
      </c>
      <c r="N440" s="330">
        <f t="shared" si="283"/>
        <v>-0.10231699658405091</v>
      </c>
      <c r="O440" s="330">
        <f t="shared" si="284"/>
        <v>5.278024166789308E-2</v>
      </c>
      <c r="P440" s="334">
        <f t="shared" si="271"/>
        <v>136.67598065249095</v>
      </c>
      <c r="Q440" s="330">
        <f t="shared" si="285"/>
        <v>22645.072187220612</v>
      </c>
      <c r="R440" s="279">
        <f>IF(H440&gt;0, rate1(1,$L$52,$L$51,$L$54,L440,$L$53,$L$50,P440),"")</f>
        <v>2471.2369837641481</v>
      </c>
      <c r="S440" s="325">
        <f t="shared" si="286"/>
        <v>173.6152780400443</v>
      </c>
      <c r="T440" s="325">
        <f t="shared" si="287"/>
        <v>5.9274588985289481E-4</v>
      </c>
      <c r="U440" s="330">
        <f t="shared" si="288"/>
        <v>7.4933393895079003</v>
      </c>
      <c r="V440" s="338">
        <f t="shared" si="289"/>
        <v>7.4933393895079003</v>
      </c>
      <c r="W440" s="330">
        <f t="shared" si="290"/>
        <v>3.3784054161642985E-3</v>
      </c>
      <c r="X440" s="330">
        <f t="shared" si="291"/>
        <v>22739.423760042253</v>
      </c>
      <c r="Y440" s="330">
        <f t="shared" si="272"/>
        <v>137.04150543685307</v>
      </c>
      <c r="Z440" s="110">
        <f>IF(H440&gt;0, rate1(1,$L$52,$L$51,$L$54,U440,$L$53,$L$50,Y440),"")</f>
        <v>2471.6880431502186</v>
      </c>
      <c r="AA440" s="338">
        <f t="shared" si="292"/>
        <v>174.30683770559611</v>
      </c>
      <c r="AB440" s="338">
        <f t="shared" si="293"/>
        <v>-1.9493780285249582E-5</v>
      </c>
      <c r="AC440" s="330">
        <f t="shared" si="294"/>
        <v>5.9274588985289481E-4</v>
      </c>
      <c r="AD440" s="330">
        <f t="shared" si="295"/>
        <v>-33.741271499939913</v>
      </c>
      <c r="AE440" s="330">
        <f t="shared" si="296"/>
        <v>306.76906049481806</v>
      </c>
      <c r="AF440" s="330">
        <f t="shared" si="297"/>
        <v>2179.1856275845935</v>
      </c>
      <c r="AG440" s="330">
        <f t="shared" si="298"/>
        <v>2159.4761250595134</v>
      </c>
      <c r="AH440" s="330">
        <f t="shared" si="299"/>
        <v>7.4739648834575556</v>
      </c>
      <c r="AI440" s="330">
        <f t="shared" si="300"/>
        <v>0.23985797143179441</v>
      </c>
      <c r="AJ440" s="330">
        <f t="shared" si="301"/>
        <v>11.406465097376405</v>
      </c>
      <c r="AK440" s="339">
        <f t="shared" si="302"/>
        <v>1977.1787740136899</v>
      </c>
      <c r="AL440" s="44">
        <f t="shared" si="303"/>
        <v>35.273146629129378</v>
      </c>
    </row>
    <row r="441" spans="2:40" ht="15" x14ac:dyDescent="0.15">
      <c r="B441" s="330">
        <f t="shared" si="273"/>
        <v>2179.1856275845935</v>
      </c>
      <c r="C441" s="330">
        <f t="shared" si="274"/>
        <v>2159.4761250595134</v>
      </c>
      <c r="D441" s="330">
        <f t="shared" si="275"/>
        <v>7.4739648834575556</v>
      </c>
      <c r="E441" s="330">
        <f t="shared" si="270"/>
        <v>198.68094404807593</v>
      </c>
      <c r="F441" s="330">
        <f t="shared" si="276"/>
        <v>198.68094404807593</v>
      </c>
      <c r="G441" s="330">
        <f t="shared" si="277"/>
        <v>23232.225634819442</v>
      </c>
      <c r="H441" s="315">
        <f t="shared" si="278"/>
        <v>0.02</v>
      </c>
      <c r="I441" s="330">
        <f t="shared" si="279"/>
        <v>15.767602020064079</v>
      </c>
      <c r="J441" s="330">
        <f t="shared" si="245"/>
        <v>859</v>
      </c>
      <c r="K441" s="337">
        <f t="shared" si="280"/>
        <v>-1</v>
      </c>
      <c r="L441" s="325">
        <f t="shared" si="281"/>
        <v>7.453964883457556</v>
      </c>
      <c r="M441" s="325">
        <f t="shared" si="282"/>
        <v>7.4639648834575558</v>
      </c>
      <c r="N441" s="330">
        <f t="shared" si="283"/>
        <v>-0.1020609795007914</v>
      </c>
      <c r="O441" s="330">
        <f t="shared" si="284"/>
        <v>5.278024166789308E-2</v>
      </c>
      <c r="P441" s="334">
        <f t="shared" si="271"/>
        <v>136.20382582719753</v>
      </c>
      <c r="Q441" s="330">
        <f t="shared" si="285"/>
        <v>22462.986972659681</v>
      </c>
      <c r="R441" s="279">
        <f>IF(H441&gt;0, rate1(1,$L$52,$L$51,$L$54,L441,$L$53,$L$50,P441),"")</f>
        <v>2470.650561806789</v>
      </c>
      <c r="S441" s="325">
        <f t="shared" si="286"/>
        <v>172.26014395910957</v>
      </c>
      <c r="T441" s="325">
        <f t="shared" si="287"/>
        <v>5.9594122217460999E-4</v>
      </c>
      <c r="U441" s="330">
        <f t="shared" si="288"/>
        <v>7.4739648834575556</v>
      </c>
      <c r="V441" s="338">
        <f t="shared" si="289"/>
        <v>7.4739648834575556</v>
      </c>
      <c r="W441" s="330">
        <f t="shared" si="290"/>
        <v>3.3609578367119752E-3</v>
      </c>
      <c r="X441" s="330">
        <f t="shared" si="291"/>
        <v>22556.850947377261</v>
      </c>
      <c r="Y441" s="330">
        <f t="shared" si="272"/>
        <v>136.56903404800121</v>
      </c>
      <c r="Z441" s="110">
        <f>IF(H441&gt;0, rate1(1,$L$52,$L$51,$L$54,U441,$L$53,$L$50,Y441),"")</f>
        <v>2471.1045294995552</v>
      </c>
      <c r="AA441" s="338">
        <f t="shared" si="292"/>
        <v>172.94817302754913</v>
      </c>
      <c r="AB441" s="338">
        <f t="shared" si="293"/>
        <v>-1.9546342235189033E-5</v>
      </c>
      <c r="AC441" s="330">
        <f t="shared" si="294"/>
        <v>5.9594122217460999E-4</v>
      </c>
      <c r="AD441" s="330">
        <f t="shared" si="295"/>
        <v>-33.560356719441749</v>
      </c>
      <c r="AE441" s="330">
        <f t="shared" si="296"/>
        <v>304.39428284804575</v>
      </c>
      <c r="AF441" s="330">
        <f t="shared" si="297"/>
        <v>2179.0829706638706</v>
      </c>
      <c r="AG441" s="330">
        <f t="shared" si="298"/>
        <v>2159.475529118291</v>
      </c>
      <c r="AH441" s="330">
        <f t="shared" si="299"/>
        <v>7.4545886907873271</v>
      </c>
      <c r="AI441" s="330">
        <f t="shared" si="300"/>
        <v>0.24120821915779039</v>
      </c>
      <c r="AJ441" s="330">
        <f t="shared" si="301"/>
        <v>11.406532099659504</v>
      </c>
      <c r="AK441" s="339">
        <f t="shared" si="302"/>
        <v>1977.184390013364</v>
      </c>
      <c r="AL441" s="44">
        <f t="shared" si="303"/>
        <v>35.273352667126836</v>
      </c>
    </row>
    <row r="442" spans="2:40" ht="15" x14ac:dyDescent="0.15">
      <c r="B442" s="330">
        <f t="shared" si="273"/>
        <v>2179.0829706638706</v>
      </c>
      <c r="C442" s="330">
        <f t="shared" si="274"/>
        <v>2159.475529118291</v>
      </c>
      <c r="D442" s="330">
        <f t="shared" si="275"/>
        <v>7.4545886907873271</v>
      </c>
      <c r="E442" s="330">
        <f t="shared" si="270"/>
        <v>198.68094404807593</v>
      </c>
      <c r="F442" s="330">
        <f t="shared" si="276"/>
        <v>198.68094404807593</v>
      </c>
      <c r="G442" s="330">
        <f t="shared" si="277"/>
        <v>23051.52269401911</v>
      </c>
      <c r="H442" s="315">
        <f t="shared" si="278"/>
        <v>0.02</v>
      </c>
      <c r="I442" s="330">
        <f t="shared" si="279"/>
        <v>15.685953236463684</v>
      </c>
      <c r="J442" s="330">
        <f t="shared" si="245"/>
        <v>859</v>
      </c>
      <c r="K442" s="337">
        <f t="shared" si="280"/>
        <v>-1</v>
      </c>
      <c r="L442" s="325">
        <f t="shared" si="281"/>
        <v>7.4345886907873275</v>
      </c>
      <c r="M442" s="325">
        <f t="shared" si="282"/>
        <v>7.4445886907873273</v>
      </c>
      <c r="N442" s="330">
        <f t="shared" si="283"/>
        <v>-0.10180489495421341</v>
      </c>
      <c r="O442" s="330">
        <f t="shared" si="284"/>
        <v>5.278024166789308E-2</v>
      </c>
      <c r="P442" s="334">
        <f t="shared" si="271"/>
        <v>135.73203939777716</v>
      </c>
      <c r="Q442" s="330">
        <f t="shared" si="285"/>
        <v>22281.828871940226</v>
      </c>
      <c r="R442" s="279">
        <f>IF(H442&gt;0, rate1(1,$L$52,$L$51,$L$54,L442,$L$53,$L$50,P442),"")</f>
        <v>2470.0602972395195</v>
      </c>
      <c r="S442" s="325">
        <f t="shared" si="286"/>
        <v>170.91174368464567</v>
      </c>
      <c r="T442" s="325">
        <f t="shared" si="287"/>
        <v>5.9916338180345072E-4</v>
      </c>
      <c r="U442" s="330">
        <f t="shared" si="288"/>
        <v>7.4545886907873271</v>
      </c>
      <c r="V442" s="338">
        <f t="shared" si="289"/>
        <v>7.4545886907873271</v>
      </c>
      <c r="W442" s="330">
        <f t="shared" si="290"/>
        <v>3.343553914483266E-3</v>
      </c>
      <c r="X442" s="330">
        <f t="shared" si="291"/>
        <v>22375.20646946337</v>
      </c>
      <c r="Y442" s="330">
        <f t="shared" si="272"/>
        <v>136.09693047929389</v>
      </c>
      <c r="Z442" s="110">
        <f>IF(H442&gt;0, rate1(1,$L$52,$L$51,$L$54,U442,$L$53,$L$50,Y442),"")</f>
        <v>2470.5172005120685</v>
      </c>
      <c r="AA442" s="338">
        <f t="shared" si="292"/>
        <v>171.59625096696982</v>
      </c>
      <c r="AB442" s="338">
        <f t="shared" si="293"/>
        <v>-1.9599222699979683E-5</v>
      </c>
      <c r="AC442" s="330">
        <f t="shared" si="294"/>
        <v>5.9916338180345072E-4</v>
      </c>
      <c r="AD442" s="330">
        <f t="shared" si="295"/>
        <v>-33.379877020857045</v>
      </c>
      <c r="AE442" s="330">
        <f t="shared" si="296"/>
        <v>302.03163469365728</v>
      </c>
      <c r="AF442" s="330">
        <f t="shared" si="297"/>
        <v>2178.9805666055345</v>
      </c>
      <c r="AG442" s="330">
        <f t="shared" si="298"/>
        <v>2159.4749299549094</v>
      </c>
      <c r="AH442" s="330">
        <f t="shared" si="299"/>
        <v>7.4352108111689148</v>
      </c>
      <c r="AI442" s="330">
        <f t="shared" si="300"/>
        <v>0.24257034634865451</v>
      </c>
      <c r="AJ442" s="330">
        <f t="shared" si="301"/>
        <v>11.406599480311268</v>
      </c>
      <c r="AK442" s="339">
        <f t="shared" si="302"/>
        <v>1977.1899938171364</v>
      </c>
      <c r="AL442" s="44">
        <f t="shared" si="303"/>
        <v>35.273559864987092</v>
      </c>
    </row>
    <row r="443" spans="2:40" ht="15" x14ac:dyDescent="0.15">
      <c r="B443" s="330">
        <f t="shared" si="273"/>
        <v>2178.9805666055345</v>
      </c>
      <c r="C443" s="330">
        <f t="shared" si="274"/>
        <v>2159.4749299549094</v>
      </c>
      <c r="D443" s="330">
        <f t="shared" si="275"/>
        <v>7.4352108111689148</v>
      </c>
      <c r="E443" s="330">
        <f t="shared" si="270"/>
        <v>198.68094404807593</v>
      </c>
      <c r="F443" s="330">
        <f t="shared" si="276"/>
        <v>198.68094404807593</v>
      </c>
      <c r="G443" s="330">
        <f t="shared" si="277"/>
        <v>22871.743598395446</v>
      </c>
      <c r="H443" s="315">
        <f t="shared" si="278"/>
        <v>0.02</v>
      </c>
      <c r="I443" s="330">
        <f t="shared" si="279"/>
        <v>15.604509320500075</v>
      </c>
      <c r="J443" s="330">
        <f t="shared" si="245"/>
        <v>859</v>
      </c>
      <c r="K443" s="337">
        <f t="shared" si="280"/>
        <v>-1</v>
      </c>
      <c r="L443" s="325">
        <f t="shared" si="281"/>
        <v>7.4152108111689152</v>
      </c>
      <c r="M443" s="325">
        <f t="shared" si="282"/>
        <v>7.425210811168915</v>
      </c>
      <c r="N443" s="330">
        <f t="shared" si="283"/>
        <v>-0.10154874292815919</v>
      </c>
      <c r="O443" s="330">
        <f t="shared" si="284"/>
        <v>5.278024166789308E-2</v>
      </c>
      <c r="P443" s="334">
        <f t="shared" si="271"/>
        <v>135.2606221733144</v>
      </c>
      <c r="Q443" s="330">
        <f t="shared" si="285"/>
        <v>22101.595679940714</v>
      </c>
      <c r="R443" s="279">
        <f>IF(H443&gt;0, rate1(1,$L$52,$L$51,$L$54,L443,$L$53,$L$50,P443),"")</f>
        <v>2469.4661537380089</v>
      </c>
      <c r="S443" s="325">
        <f t="shared" si="286"/>
        <v>169.57006132668914</v>
      </c>
      <c r="T443" s="325">
        <f t="shared" si="287"/>
        <v>6.024126830645063E-4</v>
      </c>
      <c r="U443" s="330">
        <f t="shared" si="288"/>
        <v>7.4352108111689148</v>
      </c>
      <c r="V443" s="338">
        <f t="shared" si="289"/>
        <v>7.4352108111689148</v>
      </c>
      <c r="W443" s="330">
        <f t="shared" si="290"/>
        <v>3.3261936610244902E-3</v>
      </c>
      <c r="X443" s="330">
        <f t="shared" si="291"/>
        <v>22194.488121500781</v>
      </c>
      <c r="Y443" s="330">
        <f t="shared" si="272"/>
        <v>135.62519553728617</v>
      </c>
      <c r="Z443" s="110">
        <f>IF(H443&gt;0, rate1(1,$L$52,$L$51,$L$54,U443,$L$53,$L$50,Y443),"")</f>
        <v>2469.9260201993629</v>
      </c>
      <c r="AA443" s="338">
        <f t="shared" si="292"/>
        <v>170.25105563680287</v>
      </c>
      <c r="AB443" s="338">
        <f t="shared" si="293"/>
        <v>-1.9652424905178697E-5</v>
      </c>
      <c r="AC443" s="330">
        <f t="shared" si="294"/>
        <v>6.024126830645063E-4</v>
      </c>
      <c r="AD443" s="330">
        <f t="shared" si="295"/>
        <v>-33.19983221179691</v>
      </c>
      <c r="AE443" s="330">
        <f t="shared" si="296"/>
        <v>299.6810844096172</v>
      </c>
      <c r="AF443" s="330">
        <f t="shared" si="297"/>
        <v>2178.8784154499231</v>
      </c>
      <c r="AG443" s="330">
        <f t="shared" si="298"/>
        <v>2159.4743275422265</v>
      </c>
      <c r="AH443" s="330">
        <f t="shared" si="299"/>
        <v>7.415831244272824</v>
      </c>
      <c r="AI443" s="330">
        <f t="shared" si="300"/>
        <v>0.24394449875437232</v>
      </c>
      <c r="AJ443" s="330">
        <f t="shared" si="301"/>
        <v>11.406667242672032</v>
      </c>
      <c r="AK443" s="339">
        <f t="shared" si="302"/>
        <v>1977.1955854329801</v>
      </c>
      <c r="AL443" s="44">
        <f t="shared" si="303"/>
        <v>35.273768232914605</v>
      </c>
    </row>
    <row r="444" spans="2:40" ht="15" x14ac:dyDescent="0.15">
      <c r="B444" s="330">
        <f t="shared" si="273"/>
        <v>2178.8784154499231</v>
      </c>
      <c r="C444" s="330">
        <f t="shared" si="274"/>
        <v>2159.4743275422265</v>
      </c>
      <c r="D444" s="330">
        <f t="shared" si="275"/>
        <v>7.415831244272824</v>
      </c>
      <c r="E444" s="330">
        <f t="shared" si="270"/>
        <v>198.68094404807593</v>
      </c>
      <c r="F444" s="330">
        <f t="shared" si="276"/>
        <v>198.68094404807593</v>
      </c>
      <c r="G444" s="330">
        <f t="shared" si="277"/>
        <v>22692.886140924078</v>
      </c>
      <c r="H444" s="315">
        <f t="shared" si="278"/>
        <v>0.02</v>
      </c>
      <c r="I444" s="330">
        <f t="shared" si="279"/>
        <v>15.523270326157217</v>
      </c>
      <c r="J444" s="330">
        <f t="shared" si="245"/>
        <v>859</v>
      </c>
      <c r="K444" s="337">
        <f t="shared" si="280"/>
        <v>-1</v>
      </c>
      <c r="L444" s="325">
        <f t="shared" si="281"/>
        <v>7.3958312442728245</v>
      </c>
      <c r="M444" s="325">
        <f t="shared" si="282"/>
        <v>7.4058312442728242</v>
      </c>
      <c r="N444" s="330">
        <f t="shared" si="283"/>
        <v>-0.10129252340649941</v>
      </c>
      <c r="O444" s="330">
        <f t="shared" si="284"/>
        <v>5.278024166789308E-2</v>
      </c>
      <c r="P444" s="334">
        <f t="shared" si="271"/>
        <v>134.78957496636212</v>
      </c>
      <c r="Q444" s="330">
        <f t="shared" si="285"/>
        <v>21922.285190334798</v>
      </c>
      <c r="R444" s="279">
        <f>IF(H444&gt;0, rate1(1,$L$52,$L$51,$L$54,L444,$L$53,$L$50,P444),"")</f>
        <v>2468.8680945279989</v>
      </c>
      <c r="S444" s="325">
        <f t="shared" si="286"/>
        <v>168.23508098561402</v>
      </c>
      <c r="T444" s="325">
        <f t="shared" si="287"/>
        <v>6.0568944511835317E-4</v>
      </c>
      <c r="U444" s="330">
        <f t="shared" si="288"/>
        <v>7.415831244272824</v>
      </c>
      <c r="V444" s="338">
        <f t="shared" si="289"/>
        <v>7.415831244272824</v>
      </c>
      <c r="W444" s="330">
        <f t="shared" si="290"/>
        <v>3.3088770878180185E-3</v>
      </c>
      <c r="X444" s="330">
        <f t="shared" si="291"/>
        <v>22014.69369748496</v>
      </c>
      <c r="Y444" s="330">
        <f t="shared" si="272"/>
        <v>135.15383003198338</v>
      </c>
      <c r="Z444" s="110">
        <f>IF(H444&gt;0, rate1(1,$L$52,$L$51,$L$54,U444,$L$53,$L$50,Y444),"")</f>
        <v>2469.3309521282481</v>
      </c>
      <c r="AA444" s="338">
        <f t="shared" si="292"/>
        <v>168.91257114034269</v>
      </c>
      <c r="AB444" s="338">
        <f t="shared" si="293"/>
        <v>-1.9705952123456153E-5</v>
      </c>
      <c r="AC444" s="330">
        <f t="shared" si="294"/>
        <v>6.0568944511835317E-4</v>
      </c>
      <c r="AD444" s="330">
        <f t="shared" si="295"/>
        <v>-33.020222097632811</v>
      </c>
      <c r="AE444" s="330">
        <f t="shared" si="296"/>
        <v>297.34260038802438</v>
      </c>
      <c r="AF444" s="330">
        <f t="shared" si="297"/>
        <v>2178.7765172370714</v>
      </c>
      <c r="AG444" s="330">
        <f t="shared" si="298"/>
        <v>2159.4737218527816</v>
      </c>
      <c r="AH444" s="330">
        <f t="shared" si="299"/>
        <v>7.3964499897680005</v>
      </c>
      <c r="AI444" s="330">
        <f t="shared" si="300"/>
        <v>0.24533082446194829</v>
      </c>
      <c r="AJ444" s="330">
        <f t="shared" si="301"/>
        <v>11.406735390123272</v>
      </c>
      <c r="AK444" s="339">
        <f t="shared" si="302"/>
        <v>1977.2011648690079</v>
      </c>
      <c r="AL444" s="44">
        <f t="shared" si="303"/>
        <v>35.273977781239033</v>
      </c>
    </row>
    <row r="445" spans="2:40" ht="15" x14ac:dyDescent="0.15">
      <c r="B445" s="330">
        <f t="shared" si="273"/>
        <v>2178.7765172370714</v>
      </c>
      <c r="C445" s="330">
        <f t="shared" si="274"/>
        <v>2159.4737218527816</v>
      </c>
      <c r="D445" s="330">
        <f t="shared" si="275"/>
        <v>7.3964499897680005</v>
      </c>
      <c r="E445" s="330">
        <f t="shared" si="270"/>
        <v>198.68094404807593</v>
      </c>
      <c r="F445" s="330">
        <f t="shared" si="276"/>
        <v>198.68094404807593</v>
      </c>
      <c r="G445" s="330">
        <f t="shared" si="277"/>
        <v>22514.948113371851</v>
      </c>
      <c r="H445" s="315">
        <f t="shared" si="278"/>
        <v>0.02</v>
      </c>
      <c r="I445" s="330">
        <f t="shared" si="279"/>
        <v>15.442236307431813</v>
      </c>
      <c r="J445" s="330">
        <f t="shared" si="245"/>
        <v>859</v>
      </c>
      <c r="K445" s="337">
        <f t="shared" si="280"/>
        <v>-1</v>
      </c>
      <c r="L445" s="325">
        <f t="shared" si="281"/>
        <v>7.3764499897680009</v>
      </c>
      <c r="M445" s="325">
        <f t="shared" si="282"/>
        <v>7.3864499897680007</v>
      </c>
      <c r="N445" s="330">
        <f t="shared" si="283"/>
        <v>-0.10103623637302661</v>
      </c>
      <c r="O445" s="330">
        <f t="shared" si="284"/>
        <v>5.278024166789308E-2</v>
      </c>
      <c r="P445" s="334">
        <f t="shared" si="271"/>
        <v>134.31889859295669</v>
      </c>
      <c r="Q445" s="330">
        <f t="shared" si="285"/>
        <v>21743.895195587651</v>
      </c>
      <c r="R445" s="279">
        <f>IF(H445&gt;0, rate1(1,$L$52,$L$51,$L$54,L445,$L$53,$L$50,P445),"")</f>
        <v>2468.266082378384</v>
      </c>
      <c r="S445" s="325">
        <f t="shared" si="286"/>
        <v>166.90678675208565</v>
      </c>
      <c r="T445" s="325">
        <f t="shared" si="287"/>
        <v>6.0899399205413432E-4</v>
      </c>
      <c r="U445" s="330">
        <f t="shared" si="288"/>
        <v>7.3964499897680005</v>
      </c>
      <c r="V445" s="338">
        <f t="shared" si="289"/>
        <v>7.3964499897680005</v>
      </c>
      <c r="W445" s="330">
        <f t="shared" si="290"/>
        <v>3.291604206388854E-3</v>
      </c>
      <c r="X445" s="330">
        <f t="shared" si="291"/>
        <v>21835.820990202952</v>
      </c>
      <c r="Y445" s="330">
        <f t="shared" si="272"/>
        <v>134.6828347768564</v>
      </c>
      <c r="Z445" s="110">
        <f>IF(H445&gt;0, rate1(1,$L$52,$L$51,$L$54,U445,$L$53,$L$50,Y445),"")</f>
        <v>2468.7319594139158</v>
      </c>
      <c r="AA445" s="338">
        <f t="shared" si="292"/>
        <v>167.58078157118706</v>
      </c>
      <c r="AB445" s="338">
        <f t="shared" si="293"/>
        <v>-1.9759807676146672E-5</v>
      </c>
      <c r="AC445" s="330">
        <f t="shared" si="294"/>
        <v>6.0899399205413432E-4</v>
      </c>
      <c r="AD445" s="330">
        <f t="shared" si="295"/>
        <v>-32.841046481493322</v>
      </c>
      <c r="AE445" s="330">
        <f t="shared" si="296"/>
        <v>295.01615096781029</v>
      </c>
      <c r="AF445" s="330">
        <f t="shared" si="297"/>
        <v>2178.6748720067062</v>
      </c>
      <c r="AG445" s="330">
        <f t="shared" si="298"/>
        <v>2159.4731128587896</v>
      </c>
      <c r="AH445" s="330">
        <f t="shared" si="299"/>
        <v>7.3770670473218116</v>
      </c>
      <c r="AI445" s="330">
        <f t="shared" si="300"/>
        <v>0.24672947394201397</v>
      </c>
      <c r="AJ445" s="330">
        <f t="shared" si="301"/>
        <v>11.406803926088255</v>
      </c>
      <c r="AK445" s="339">
        <f t="shared" si="302"/>
        <v>1977.2067321334744</v>
      </c>
      <c r="AL445" s="44">
        <f t="shared" si="303"/>
        <v>35.274188520417248</v>
      </c>
    </row>
    <row r="446" spans="2:40" ht="15" x14ac:dyDescent="0.15">
      <c r="B446" s="330">
        <f t="shared" si="273"/>
        <v>2178.6748720067062</v>
      </c>
      <c r="C446" s="330">
        <f t="shared" si="274"/>
        <v>2159.4731128587896</v>
      </c>
      <c r="D446" s="330">
        <f t="shared" si="275"/>
        <v>7.3770670473218116</v>
      </c>
      <c r="E446" s="330">
        <f t="shared" si="270"/>
        <v>198.68094404807593</v>
      </c>
      <c r="F446" s="330">
        <f t="shared" si="276"/>
        <v>198.68094404807593</v>
      </c>
      <c r="G446" s="330">
        <f t="shared" si="277"/>
        <v>22337.927306296275</v>
      </c>
      <c r="H446" s="315">
        <f t="shared" si="278"/>
        <v>0.02</v>
      </c>
      <c r="I446" s="330">
        <f t="shared" si="279"/>
        <v>15.361407318333296</v>
      </c>
      <c r="J446" s="330">
        <f t="shared" ref="J446:J509" si="304">$B$7</f>
        <v>859</v>
      </c>
      <c r="K446" s="337">
        <f t="shared" si="280"/>
        <v>-1</v>
      </c>
      <c r="L446" s="325">
        <f t="shared" si="281"/>
        <v>7.357067047321812</v>
      </c>
      <c r="M446" s="325">
        <f t="shared" si="282"/>
        <v>7.3670670473218118</v>
      </c>
      <c r="N446" s="330">
        <f t="shared" si="283"/>
        <v>-0.10077988181158304</v>
      </c>
      <c r="O446" s="330">
        <f t="shared" si="284"/>
        <v>5.278024166789308E-2</v>
      </c>
      <c r="P446" s="334">
        <f t="shared" si="271"/>
        <v>133.8485938726426</v>
      </c>
      <c r="Q446" s="330">
        <f t="shared" si="285"/>
        <v>21566.423486955395</v>
      </c>
      <c r="R446" s="279">
        <f>IF(H446&gt;0, rate1(1,$L$52,$L$51,$L$54,L446,$L$53,$L$50,P446),"")</f>
        <v>2467.6600795941768</v>
      </c>
      <c r="S446" s="325">
        <f t="shared" si="286"/>
        <v>165.58516270703711</v>
      </c>
      <c r="T446" s="325">
        <f t="shared" si="287"/>
        <v>6.1232665298616271E-4</v>
      </c>
      <c r="U446" s="330">
        <f t="shared" si="288"/>
        <v>7.3770670473218116</v>
      </c>
      <c r="V446" s="338">
        <f t="shared" si="289"/>
        <v>7.3770670473218116</v>
      </c>
      <c r="W446" s="330">
        <f t="shared" si="290"/>
        <v>3.2743750282193673E-3</v>
      </c>
      <c r="X446" s="330">
        <f t="shared" si="291"/>
        <v>21657.867791232828</v>
      </c>
      <c r="Y446" s="330">
        <f t="shared" si="272"/>
        <v>134.21221058886593</v>
      </c>
      <c r="Z446" s="110">
        <f>IF(H446&gt;0, rate1(1,$L$52,$L$51,$L$54,U446,$L$53,$L$50,Y446),"")</f>
        <v>2468.1290047129987</v>
      </c>
      <c r="AA446" s="338">
        <f t="shared" si="292"/>
        <v>166.25567101321397</v>
      </c>
      <c r="AB446" s="338">
        <f t="shared" si="293"/>
        <v>-1.9813994933690026E-5</v>
      </c>
      <c r="AC446" s="330">
        <f t="shared" si="294"/>
        <v>6.1232665298616271E-4</v>
      </c>
      <c r="AD446" s="330">
        <f t="shared" si="295"/>
        <v>-32.662305164188169</v>
      </c>
      <c r="AE446" s="330">
        <f t="shared" si="296"/>
        <v>292.70170455401711</v>
      </c>
      <c r="AF446" s="330">
        <f t="shared" si="297"/>
        <v>2178.5734797982418</v>
      </c>
      <c r="AG446" s="330">
        <f t="shared" si="298"/>
        <v>2159.4725005321366</v>
      </c>
      <c r="AH446" s="330">
        <f t="shared" si="299"/>
        <v>7.3576824166001122</v>
      </c>
      <c r="AI446" s="330">
        <f t="shared" si="300"/>
        <v>0.24814060009710248</v>
      </c>
      <c r="AJ446" s="330">
        <f t="shared" si="301"/>
        <v>11.406872854032727</v>
      </c>
      <c r="AK446" s="339">
        <f t="shared" si="302"/>
        <v>1977.2122872347782</v>
      </c>
      <c r="AL446" s="44">
        <f t="shared" si="303"/>
        <v>35.274400461035363</v>
      </c>
      <c r="AM446" s="8">
        <v>0</v>
      </c>
      <c r="AN446" s="8">
        <v>0</v>
      </c>
    </row>
    <row r="447" spans="2:40" ht="15" x14ac:dyDescent="0.15">
      <c r="B447" s="330">
        <f t="shared" si="273"/>
        <v>2178.5734797982418</v>
      </c>
      <c r="C447" s="330">
        <f t="shared" si="274"/>
        <v>2159.4725005321366</v>
      </c>
      <c r="D447" s="330">
        <f t="shared" si="275"/>
        <v>7.3576824166001122</v>
      </c>
      <c r="E447" s="330">
        <f t="shared" ref="E447:E510" si="305">IF(H447&gt;0,IF(AND(C447&lt;$B$6,C447&gt;$K$12),bb2wang($B$6,$K$12,C447,$H$8,$H$9,I447,$H$10,$H$11,$K$10,$K$11,$H$13),E446)," ")</f>
        <v>198.68094404807593</v>
      </c>
      <c r="F447" s="330">
        <f t="shared" si="276"/>
        <v>198.68094404807593</v>
      </c>
      <c r="G447" s="330">
        <f t="shared" si="277"/>
        <v>22161.821509045985</v>
      </c>
      <c r="H447" s="315">
        <f t="shared" si="278"/>
        <v>0.02</v>
      </c>
      <c r="I447" s="330">
        <f t="shared" si="279"/>
        <v>15.280783412884194</v>
      </c>
      <c r="J447" s="330">
        <f t="shared" si="304"/>
        <v>859</v>
      </c>
      <c r="K447" s="337">
        <f t="shared" si="280"/>
        <v>-1</v>
      </c>
      <c r="L447" s="325">
        <f t="shared" si="281"/>
        <v>7.3376824166001127</v>
      </c>
      <c r="M447" s="325">
        <f t="shared" si="282"/>
        <v>7.3476824166001125</v>
      </c>
      <c r="N447" s="330">
        <f t="shared" si="283"/>
        <v>-0.10052345970585463</v>
      </c>
      <c r="O447" s="330">
        <f t="shared" si="284"/>
        <v>5.278024166789308E-2</v>
      </c>
      <c r="P447" s="334">
        <f t="shared" ref="P447:P510" si="306">IF(H447&gt;0, $C$54*$L$55*$L$55*M447*M447/(($B$19*(B447-C447))^0.333)*1000,"")</f>
        <v>133.37866162849934</v>
      </c>
      <c r="Q447" s="330">
        <f t="shared" si="285"/>
        <v>21389.867854485499</v>
      </c>
      <c r="R447" s="279">
        <f>IF(H447&gt;0, rate1(1,$L$52,$L$51,$L$54,L447,$L$53,$L$50,P447),"")</f>
        <v>2467.0500480093492</v>
      </c>
      <c r="S447" s="325">
        <f t="shared" si="286"/>
        <v>164.27019292165247</v>
      </c>
      <c r="T447" s="325">
        <f t="shared" si="287"/>
        <v>6.156877621507574E-4</v>
      </c>
      <c r="U447" s="330">
        <f t="shared" si="288"/>
        <v>7.3576824166001122</v>
      </c>
      <c r="V447" s="338">
        <f t="shared" si="289"/>
        <v>7.3576824166001122</v>
      </c>
      <c r="W447" s="330">
        <f t="shared" si="290"/>
        <v>3.2571895648700888E-3</v>
      </c>
      <c r="X447" s="330">
        <f t="shared" si="291"/>
        <v>21480.831890944079</v>
      </c>
      <c r="Y447" s="330">
        <f t="shared" ref="Y447:Y510" si="307">IF(H447&gt;0, $C$54*$L$55*$L$55*V447*V447/(($B$19*(B447-C447))^0.333)*1000,"")</f>
        <v>133.74195828848929</v>
      </c>
      <c r="Z447" s="110">
        <f>IF(H447&gt;0, rate1(1,$L$52,$L$51,$L$54,U447,$L$53,$L$50,Y447),"")</f>
        <v>2467.5220502165084</v>
      </c>
      <c r="AA447" s="338">
        <f t="shared" si="292"/>
        <v>164.93722354056547</v>
      </c>
      <c r="AB447" s="338">
        <f t="shared" si="293"/>
        <v>-1.9868517317326123E-5</v>
      </c>
      <c r="AC447" s="330">
        <f t="shared" si="294"/>
        <v>6.156877621507574E-4</v>
      </c>
      <c r="AD447" s="330">
        <f t="shared" si="295"/>
        <v>-32.483997944241743</v>
      </c>
      <c r="AE447" s="330">
        <f t="shared" si="296"/>
        <v>290.39922943664305</v>
      </c>
      <c r="AF447" s="330">
        <f t="shared" si="297"/>
        <v>2178.4723406507737</v>
      </c>
      <c r="AG447" s="330">
        <f t="shared" si="298"/>
        <v>2159.4718848443745</v>
      </c>
      <c r="AH447" s="330">
        <f t="shared" si="299"/>
        <v>7.3382960972670421</v>
      </c>
      <c r="AI447" s="330">
        <f t="shared" si="300"/>
        <v>0.24956435831026325</v>
      </c>
      <c r="AJ447" s="330">
        <f t="shared" si="301"/>
        <v>11.406942177465591</v>
      </c>
      <c r="AK447" s="339">
        <f t="shared" si="302"/>
        <v>1977.2178301814649</v>
      </c>
      <c r="AL447" s="44">
        <f t="shared" si="303"/>
        <v>35.27461361381085</v>
      </c>
      <c r="AM447" s="8">
        <f>AJ447/24+AM446</f>
        <v>0.47528925739439964</v>
      </c>
    </row>
    <row r="448" spans="2:40" ht="15" x14ac:dyDescent="0.15">
      <c r="B448" s="330">
        <f t="shared" si="273"/>
        <v>2178.4723406507737</v>
      </c>
      <c r="C448" s="330">
        <f t="shared" si="274"/>
        <v>2159.4718848443745</v>
      </c>
      <c r="D448" s="330">
        <f t="shared" si="275"/>
        <v>7.3382960972670421</v>
      </c>
      <c r="E448" s="330">
        <f t="shared" si="305"/>
        <v>198.68094404807593</v>
      </c>
      <c r="F448" s="330">
        <f t="shared" si="276"/>
        <v>198.68094404807593</v>
      </c>
      <c r="G448" s="330">
        <f t="shared" si="277"/>
        <v>21986.628509758346</v>
      </c>
      <c r="H448" s="315">
        <f t="shared" si="278"/>
        <v>0.02</v>
      </c>
      <c r="I448" s="330">
        <f t="shared" si="279"/>
        <v>15.200364645119407</v>
      </c>
      <c r="J448" s="330">
        <f t="shared" si="304"/>
        <v>859</v>
      </c>
      <c r="K448" s="337">
        <f t="shared" si="280"/>
        <v>-1</v>
      </c>
      <c r="L448" s="325">
        <f t="shared" si="281"/>
        <v>7.3182960972670426</v>
      </c>
      <c r="M448" s="325">
        <f t="shared" si="282"/>
        <v>7.3282960972670423</v>
      </c>
      <c r="N448" s="330">
        <f t="shared" si="283"/>
        <v>-0.10026697003964102</v>
      </c>
      <c r="O448" s="330">
        <f t="shared" si="284"/>
        <v>5.278024166789308E-2</v>
      </c>
      <c r="P448" s="334">
        <f t="shared" si="306"/>
        <v>132.90910268716155</v>
      </c>
      <c r="Q448" s="330">
        <f t="shared" si="285"/>
        <v>21214.226087014522</v>
      </c>
      <c r="R448" s="279">
        <f>IF(H448&gt;0, rate1(1,$L$52,$L$51,$L$54,L448,$L$53,$L$50,P448),"")</f>
        <v>2466.4359489795293</v>
      </c>
      <c r="S448" s="325">
        <f t="shared" si="286"/>
        <v>162.96186145732975</v>
      </c>
      <c r="T448" s="325">
        <f t="shared" si="287"/>
        <v>6.190776590083661E-4</v>
      </c>
      <c r="U448" s="330">
        <f t="shared" si="288"/>
        <v>7.3382960972670421</v>
      </c>
      <c r="V448" s="338">
        <f t="shared" si="289"/>
        <v>7.3382960972670421</v>
      </c>
      <c r="W448" s="330">
        <f t="shared" si="290"/>
        <v>3.2400478278091782E-3</v>
      </c>
      <c r="X448" s="330">
        <f t="shared" si="291"/>
        <v>21304.711078495366</v>
      </c>
      <c r="Y448" s="330">
        <f t="shared" si="307"/>
        <v>133.27207869974018</v>
      </c>
      <c r="Z448" s="110">
        <f>IF(H448&gt;0, rate1(1,$L$52,$L$51,$L$54,U448,$L$53,$L$50,Y448),"")</f>
        <v>2466.911057642636</v>
      </c>
      <c r="AA448" s="338">
        <f t="shared" si="292"/>
        <v>163.62542321761052</v>
      </c>
      <c r="AB448" s="338">
        <f t="shared" si="293"/>
        <v>-1.992337829905993E-5</v>
      </c>
      <c r="AC448" s="330">
        <f t="shared" si="294"/>
        <v>6.190776590083661E-4</v>
      </c>
      <c r="AD448" s="330">
        <f t="shared" si="295"/>
        <v>-32.306124617767416</v>
      </c>
      <c r="AE448" s="330">
        <f t="shared" si="296"/>
        <v>288.10869405032389</v>
      </c>
      <c r="AF448" s="330">
        <f t="shared" si="297"/>
        <v>2178.3714546030751</v>
      </c>
      <c r="AG448" s="330">
        <f t="shared" si="298"/>
        <v>2159.4712657667155</v>
      </c>
      <c r="AH448" s="330">
        <f t="shared" si="299"/>
        <v>7.3189080889853679</v>
      </c>
      <c r="AI448" s="330">
        <f t="shared" si="300"/>
        <v>0.25100090649607393</v>
      </c>
      <c r="AJ448" s="330">
        <f t="shared" si="301"/>
        <v>11.407011899939619</v>
      </c>
      <c r="AK448" s="339">
        <f t="shared" si="302"/>
        <v>1977.2233609822288</v>
      </c>
      <c r="AL448" s="44">
        <f t="shared" ref="AL448:AL511" si="308">IF(H448&gt;0, AL447+AI447*J447/1000000,"")</f>
        <v>35.274827989594641</v>
      </c>
    </row>
    <row r="449" spans="2:38" ht="15" x14ac:dyDescent="0.15">
      <c r="B449" s="330">
        <f t="shared" si="273"/>
        <v>2178.3714546030751</v>
      </c>
      <c r="C449" s="330">
        <f t="shared" si="274"/>
        <v>2159.4712657667155</v>
      </c>
      <c r="D449" s="330">
        <f t="shared" si="275"/>
        <v>7.3189080889853679</v>
      </c>
      <c r="E449" s="330">
        <f t="shared" si="305"/>
        <v>198.68094404807593</v>
      </c>
      <c r="F449" s="330">
        <f t="shared" si="276"/>
        <v>198.68094404807593</v>
      </c>
      <c r="G449" s="330">
        <f t="shared" si="277"/>
        <v>21812.346095362383</v>
      </c>
      <c r="H449" s="315">
        <f t="shared" si="278"/>
        <v>0.02</v>
      </c>
      <c r="I449" s="330">
        <f t="shared" si="279"/>
        <v>15.120151069087662</v>
      </c>
      <c r="J449" s="330">
        <f t="shared" si="304"/>
        <v>859</v>
      </c>
      <c r="K449" s="337">
        <f t="shared" si="280"/>
        <v>-1</v>
      </c>
      <c r="L449" s="325">
        <f t="shared" si="281"/>
        <v>7.2989080889853684</v>
      </c>
      <c r="M449" s="325">
        <f t="shared" si="282"/>
        <v>7.3089080889853681</v>
      </c>
      <c r="N449" s="330">
        <f t="shared" si="283"/>
        <v>-0.10001041279666367</v>
      </c>
      <c r="O449" s="330">
        <f t="shared" si="284"/>
        <v>5.278024166789308E-2</v>
      </c>
      <c r="P449" s="334">
        <f t="shared" si="306"/>
        <v>132.43991787885309</v>
      </c>
      <c r="Q449" s="330">
        <f t="shared" si="285"/>
        <v>21039.495972170942</v>
      </c>
      <c r="R449" s="279">
        <f>IF(H449&gt;0, rate1(1,$L$52,$L$51,$L$54,L449,$L$53,$L$50,P449),"")</f>
        <v>2465.8177433745827</v>
      </c>
      <c r="S449" s="325">
        <f t="shared" si="286"/>
        <v>161.66015236568165</v>
      </c>
      <c r="T449" s="325">
        <f t="shared" si="287"/>
        <v>6.2249668834514764E-4</v>
      </c>
      <c r="U449" s="330">
        <f t="shared" si="288"/>
        <v>7.3189080889853679</v>
      </c>
      <c r="V449" s="338">
        <f t="shared" si="289"/>
        <v>7.3189080889853679</v>
      </c>
      <c r="W449" s="330">
        <f t="shared" si="290"/>
        <v>3.2229498285900604E-3</v>
      </c>
      <c r="X449" s="330">
        <f t="shared" si="291"/>
        <v>21129.503141837373</v>
      </c>
      <c r="Y449" s="330">
        <f t="shared" si="307"/>
        <v>132.80257265020279</v>
      </c>
      <c r="Z449" s="110">
        <f>IF(H449&gt;0, rate1(1,$L$52,$L$51,$L$54,U449,$L$53,$L$50,Y449),"")</f>
        <v>2466.2959882294317</v>
      </c>
      <c r="AA449" s="338">
        <f t="shared" si="292"/>
        <v>162.32025409894629</v>
      </c>
      <c r="AB449" s="338">
        <f t="shared" si="293"/>
        <v>-1.9978581403753887E-5</v>
      </c>
      <c r="AC449" s="330">
        <f t="shared" si="294"/>
        <v>6.2249668834514764E-4</v>
      </c>
      <c r="AD449" s="330">
        <f t="shared" si="295"/>
        <v>-32.128684978498811</v>
      </c>
      <c r="AE449" s="330">
        <f t="shared" si="296"/>
        <v>285.83006671622752</v>
      </c>
      <c r="AF449" s="330">
        <f t="shared" si="297"/>
        <v>2178.2708216935903</v>
      </c>
      <c r="AG449" s="330">
        <f t="shared" si="298"/>
        <v>2159.4706432700273</v>
      </c>
      <c r="AH449" s="330">
        <f t="shared" si="299"/>
        <v>7.2995183914161839</v>
      </c>
      <c r="AI449" s="330">
        <f t="shared" si="300"/>
        <v>0.25245040515169331</v>
      </c>
      <c r="AJ449" s="330">
        <f t="shared" si="301"/>
        <v>11.40708202505216</v>
      </c>
      <c r="AK449" s="339">
        <f t="shared" si="302"/>
        <v>1977.2288796459154</v>
      </c>
      <c r="AL449" s="44">
        <f t="shared" si="308"/>
        <v>35.275043599373319</v>
      </c>
    </row>
    <row r="450" spans="2:38" ht="15" x14ac:dyDescent="0.15">
      <c r="B450" s="330">
        <f t="shared" si="273"/>
        <v>2178.2708216935903</v>
      </c>
      <c r="C450" s="330">
        <f t="shared" si="274"/>
        <v>2159.4706432700273</v>
      </c>
      <c r="D450" s="330">
        <f t="shared" si="275"/>
        <v>7.2995183914161839</v>
      </c>
      <c r="E450" s="330">
        <f t="shared" si="305"/>
        <v>198.68094404807593</v>
      </c>
      <c r="F450" s="330">
        <f t="shared" si="276"/>
        <v>198.68094404807593</v>
      </c>
      <c r="G450" s="330">
        <f t="shared" si="277"/>
        <v>21638.972051575805</v>
      </c>
      <c r="H450" s="315">
        <f t="shared" si="278"/>
        <v>0.02</v>
      </c>
      <c r="I450" s="330">
        <f t="shared" si="279"/>
        <v>15.04014273885041</v>
      </c>
      <c r="J450" s="330">
        <f t="shared" si="304"/>
        <v>859</v>
      </c>
      <c r="K450" s="337">
        <f t="shared" si="280"/>
        <v>-1</v>
      </c>
      <c r="L450" s="325">
        <f t="shared" si="281"/>
        <v>7.2795183914161843</v>
      </c>
      <c r="M450" s="325">
        <f t="shared" si="282"/>
        <v>7.2895183914161841</v>
      </c>
      <c r="N450" s="330">
        <f t="shared" si="283"/>
        <v>-9.9753787960594309E-2</v>
      </c>
      <c r="O450" s="330">
        <f t="shared" si="284"/>
        <v>5.278024166789308E-2</v>
      </c>
      <c r="P450" s="334">
        <f t="shared" si="306"/>
        <v>131.97110803740566</v>
      </c>
      <c r="Q450" s="330">
        <f t="shared" si="285"/>
        <v>20865.675296372163</v>
      </c>
      <c r="R450" s="279">
        <f>IF(H450&gt;0, rate1(1,$L$52,$L$51,$L$54,L450,$L$53,$L$50,P450),"")</f>
        <v>2465.1953915710333</v>
      </c>
      <c r="S450" s="325">
        <f t="shared" si="286"/>
        <v>160.36504968849212</v>
      </c>
      <c r="T450" s="325">
        <f t="shared" si="287"/>
        <v>6.259452003785094E-4</v>
      </c>
      <c r="U450" s="330">
        <f t="shared" si="288"/>
        <v>7.2995183914161839</v>
      </c>
      <c r="V450" s="338">
        <f t="shared" si="289"/>
        <v>7.2995183914161839</v>
      </c>
      <c r="W450" s="330">
        <f t="shared" si="290"/>
        <v>3.205895578744844E-3</v>
      </c>
      <c r="X450" s="330">
        <f t="shared" si="291"/>
        <v>20955.20586770977</v>
      </c>
      <c r="Y450" s="330">
        <f t="shared" si="307"/>
        <v>132.33344097105021</v>
      </c>
      <c r="Z450" s="110">
        <f>IF(H450&gt;0, rate1(1,$L$52,$L$51,$L$54,U450,$L$53,$L$50,Y450),"")</f>
        <v>2465.6768027273329</v>
      </c>
      <c r="AA450" s="338">
        <f t="shared" si="292"/>
        <v>161.02170022935479</v>
      </c>
      <c r="AB450" s="338">
        <f t="shared" si="293"/>
        <v>-2.0034130209527336E-5</v>
      </c>
      <c r="AC450" s="330">
        <f t="shared" si="294"/>
        <v>6.259452003785094E-4</v>
      </c>
      <c r="AD450" s="330">
        <f t="shared" si="295"/>
        <v>-31.951678817739939</v>
      </c>
      <c r="AE450" s="330">
        <f t="shared" si="296"/>
        <v>283.56331577408633</v>
      </c>
      <c r="AF450" s="330">
        <f t="shared" si="297"/>
        <v>2178.1704419604293</v>
      </c>
      <c r="AG450" s="330">
        <f t="shared" si="298"/>
        <v>2159.470017324827</v>
      </c>
      <c r="AH450" s="330">
        <f t="shared" si="299"/>
        <v>7.2801270042188992</v>
      </c>
      <c r="AI450" s="330">
        <f t="shared" si="300"/>
        <v>0.25391301740978983</v>
      </c>
      <c r="AJ450" s="330">
        <f t="shared" si="301"/>
        <v>11.407152556445885</v>
      </c>
      <c r="AK450" s="339">
        <f t="shared" si="302"/>
        <v>1977.2343861815245</v>
      </c>
      <c r="AL450" s="44">
        <f t="shared" si="308"/>
        <v>35.275260454271347</v>
      </c>
    </row>
    <row r="451" spans="2:38" ht="15" x14ac:dyDescent="0.15">
      <c r="B451" s="330">
        <f t="shared" si="273"/>
        <v>2178.1704419604293</v>
      </c>
      <c r="C451" s="330">
        <f t="shared" si="274"/>
        <v>2159.470017324827</v>
      </c>
      <c r="D451" s="330">
        <f t="shared" si="275"/>
        <v>7.2801270042188992</v>
      </c>
      <c r="E451" s="330">
        <f t="shared" si="305"/>
        <v>198.68094404807593</v>
      </c>
      <c r="F451" s="330">
        <f t="shared" si="276"/>
        <v>198.68094404807593</v>
      </c>
      <c r="G451" s="330">
        <f t="shared" si="277"/>
        <v>21466.504162904464</v>
      </c>
      <c r="H451" s="315">
        <f t="shared" si="278"/>
        <v>0.02</v>
      </c>
      <c r="I451" s="330">
        <f t="shared" si="279"/>
        <v>14.960339708481843</v>
      </c>
      <c r="J451" s="330">
        <f t="shared" si="304"/>
        <v>859</v>
      </c>
      <c r="K451" s="337">
        <f t="shared" si="280"/>
        <v>-1</v>
      </c>
      <c r="L451" s="325">
        <f t="shared" si="281"/>
        <v>7.2601270042188997</v>
      </c>
      <c r="M451" s="325">
        <f t="shared" si="282"/>
        <v>7.2701270042188995</v>
      </c>
      <c r="N451" s="330">
        <f t="shared" si="283"/>
        <v>-9.9497095515097556E-2</v>
      </c>
      <c r="O451" s="330">
        <f t="shared" si="284"/>
        <v>5.278024166789308E-2</v>
      </c>
      <c r="P451" s="334">
        <f t="shared" si="306"/>
        <v>131.5026740002844</v>
      </c>
      <c r="Q451" s="330">
        <f t="shared" si="285"/>
        <v>20692.761844824079</v>
      </c>
      <c r="R451" s="279">
        <f>IF(H451&gt;0, rate1(1,$L$52,$L$51,$L$54,L451,$L$53,$L$50,P451),"")</f>
        <v>2464.5688534443557</v>
      </c>
      <c r="S451" s="325">
        <f t="shared" si="286"/>
        <v>159.07653745769176</v>
      </c>
      <c r="T451" s="325">
        <f t="shared" si="287"/>
        <v>6.2942355086520897E-4</v>
      </c>
      <c r="U451" s="330">
        <f t="shared" si="288"/>
        <v>7.2801270042188992</v>
      </c>
      <c r="V451" s="338">
        <f t="shared" si="289"/>
        <v>7.2801270042188992</v>
      </c>
      <c r="W451" s="330">
        <f t="shared" si="290"/>
        <v>3.188885089763005E-3</v>
      </c>
      <c r="X451" s="330">
        <f t="shared" si="291"/>
        <v>20781.817041640752</v>
      </c>
      <c r="Y451" s="330">
        <f t="shared" si="307"/>
        <v>131.86468449706959</v>
      </c>
      <c r="Z451" s="110">
        <f>IF(H451&gt;0, rate1(1,$L$52,$L$51,$L$54,U451,$L$53,$L$50,Y451),"")</f>
        <v>2465.0534613915597</v>
      </c>
      <c r="AA451" s="338">
        <f t="shared" si="292"/>
        <v>159.7297456437783</v>
      </c>
      <c r="AB451" s="338">
        <f t="shared" si="293"/>
        <v>-2.0090028348684618E-5</v>
      </c>
      <c r="AC451" s="330">
        <f t="shared" si="294"/>
        <v>6.2942355086520897E-4</v>
      </c>
      <c r="AD451" s="330">
        <f t="shared" si="295"/>
        <v>-31.775105924314229</v>
      </c>
      <c r="AE451" s="330">
        <f t="shared" si="296"/>
        <v>281.30840958208694</v>
      </c>
      <c r="AF451" s="330">
        <f t="shared" si="297"/>
        <v>2178.0703154413632</v>
      </c>
      <c r="AG451" s="330">
        <f t="shared" si="298"/>
        <v>2159.4693879012761</v>
      </c>
      <c r="AH451" s="330">
        <f t="shared" si="299"/>
        <v>7.2607339270513878</v>
      </c>
      <c r="AI451" s="330">
        <f t="shared" si="300"/>
        <v>0.25538890909278461</v>
      </c>
      <c r="AJ451" s="330">
        <f t="shared" si="301"/>
        <v>11.407223497809522</v>
      </c>
      <c r="AK451" s="339">
        <f t="shared" si="302"/>
        <v>1977.2398805982118</v>
      </c>
      <c r="AL451" s="44">
        <f t="shared" si="308"/>
        <v>35.2754785655533</v>
      </c>
    </row>
    <row r="452" spans="2:38" ht="15" x14ac:dyDescent="0.15">
      <c r="B452" s="330">
        <f t="shared" si="273"/>
        <v>2178.0703154413632</v>
      </c>
      <c r="C452" s="330">
        <f t="shared" si="274"/>
        <v>2159.4693879012761</v>
      </c>
      <c r="D452" s="330">
        <f t="shared" si="275"/>
        <v>7.2607339270513878</v>
      </c>
      <c r="E452" s="330">
        <f t="shared" si="305"/>
        <v>198.68094404807593</v>
      </c>
      <c r="F452" s="330">
        <f t="shared" si="276"/>
        <v>198.68094404807593</v>
      </c>
      <c r="G452" s="330">
        <f t="shared" si="277"/>
        <v>21294.940212643425</v>
      </c>
      <c r="H452" s="315">
        <f t="shared" si="278"/>
        <v>0.02</v>
      </c>
      <c r="I452" s="330">
        <f t="shared" si="279"/>
        <v>14.880742032069612</v>
      </c>
      <c r="J452" s="330">
        <f t="shared" si="304"/>
        <v>859</v>
      </c>
      <c r="K452" s="337">
        <f t="shared" si="280"/>
        <v>-1</v>
      </c>
      <c r="L452" s="325">
        <f t="shared" si="281"/>
        <v>7.2407339270513882</v>
      </c>
      <c r="M452" s="325">
        <f t="shared" si="282"/>
        <v>7.250733927051388</v>
      </c>
      <c r="N452" s="330">
        <f t="shared" si="283"/>
        <v>-9.924033544384514E-2</v>
      </c>
      <c r="O452" s="330">
        <f t="shared" si="284"/>
        <v>5.278024166789308E-2</v>
      </c>
      <c r="P452" s="334">
        <f t="shared" si="306"/>
        <v>131.03461660861802</v>
      </c>
      <c r="Q452" s="330">
        <f t="shared" si="285"/>
        <v>20520.753401522059</v>
      </c>
      <c r="R452" s="279">
        <f>IF(H452&gt;0, rate1(1,$L$52,$L$51,$L$54,L452,$L$53,$L$50,P452),"")</f>
        <v>2463.9380883611248</v>
      </c>
      <c r="S452" s="325">
        <f t="shared" si="286"/>
        <v>157.79459969534324</v>
      </c>
      <c r="T452" s="325">
        <f t="shared" si="287"/>
        <v>6.3293210121185411E-4</v>
      </c>
      <c r="U452" s="330">
        <f t="shared" si="288"/>
        <v>7.2607339270513878</v>
      </c>
      <c r="V452" s="338">
        <f t="shared" si="289"/>
        <v>7.2607339270513878</v>
      </c>
      <c r="W452" s="330">
        <f t="shared" si="290"/>
        <v>3.1719183732050737E-3</v>
      </c>
      <c r="X452" s="330">
        <f t="shared" si="291"/>
        <v>20609.334447948153</v>
      </c>
      <c r="Y452" s="330">
        <f t="shared" si="307"/>
        <v>131.39630406669255</v>
      </c>
      <c r="Z452" s="110">
        <f>IF(H452&gt;0, rate1(1,$L$52,$L$51,$L$54,U452,$L$53,$L$50,Y452),"")</f>
        <v>2464.4259239743792</v>
      </c>
      <c r="AA452" s="338">
        <f t="shared" si="292"/>
        <v>158.4443743673059</v>
      </c>
      <c r="AB452" s="338">
        <f t="shared" si="293"/>
        <v>-2.0146279509518876E-5</v>
      </c>
      <c r="AC452" s="330">
        <f t="shared" si="294"/>
        <v>6.3293210121185411E-4</v>
      </c>
      <c r="AD452" s="330">
        <f t="shared" si="295"/>
        <v>-31.598966084524175</v>
      </c>
      <c r="AE452" s="330">
        <f t="shared" si="296"/>
        <v>279.0653164981444</v>
      </c>
      <c r="AF452" s="330">
        <f t="shared" si="297"/>
        <v>2177.9704421738179</v>
      </c>
      <c r="AG452" s="330">
        <f t="shared" si="298"/>
        <v>2159.4687549691748</v>
      </c>
      <c r="AH452" s="330">
        <f t="shared" si="299"/>
        <v>7.2413391595698808</v>
      </c>
      <c r="AI452" s="330">
        <f t="shared" si="300"/>
        <v>0.25687824876835502</v>
      </c>
      <c r="AJ452" s="330">
        <f t="shared" si="301"/>
        <v>11.407294852878625</v>
      </c>
      <c r="AK452" s="339">
        <f t="shared" si="302"/>
        <v>1977.245362905292</v>
      </c>
      <c r="AL452" s="44">
        <f t="shared" si="308"/>
        <v>35.275697944626209</v>
      </c>
    </row>
    <row r="453" spans="2:38" ht="15" x14ac:dyDescent="0.15">
      <c r="B453" s="330">
        <f t="shared" si="273"/>
        <v>2177.9704421738179</v>
      </c>
      <c r="C453" s="330">
        <f t="shared" si="274"/>
        <v>2159.4687549691748</v>
      </c>
      <c r="D453" s="330">
        <f t="shared" si="275"/>
        <v>7.2413391595698808</v>
      </c>
      <c r="E453" s="330">
        <f t="shared" si="305"/>
        <v>198.68094404807593</v>
      </c>
      <c r="F453" s="330">
        <f t="shared" si="276"/>
        <v>198.68094404807593</v>
      </c>
      <c r="G453" s="330">
        <f t="shared" si="277"/>
        <v>21124.27798287577</v>
      </c>
      <c r="H453" s="315">
        <f t="shared" si="278"/>
        <v>0.02</v>
      </c>
      <c r="I453" s="330">
        <f t="shared" si="279"/>
        <v>14.801349763714462</v>
      </c>
      <c r="J453" s="330">
        <f t="shared" si="304"/>
        <v>859</v>
      </c>
      <c r="K453" s="337">
        <f t="shared" si="280"/>
        <v>-1</v>
      </c>
      <c r="L453" s="325">
        <f t="shared" si="281"/>
        <v>7.2213391595698813</v>
      </c>
      <c r="M453" s="325">
        <f t="shared" si="282"/>
        <v>7.231339159569881</v>
      </c>
      <c r="N453" s="330">
        <f t="shared" si="283"/>
        <v>-9.898350773041642E-2</v>
      </c>
      <c r="O453" s="330">
        <f t="shared" si="284"/>
        <v>5.278024166789308E-2</v>
      </c>
      <c r="P453" s="334">
        <f t="shared" si="306"/>
        <v>130.56693670722285</v>
      </c>
      <c r="Q453" s="330">
        <f t="shared" si="285"/>
        <v>20349.647749249751</v>
      </c>
      <c r="R453" s="279">
        <f>IF(H453&gt;0, rate1(1,$L$52,$L$51,$L$54,L453,$L$53,$L$50,P453),"")</f>
        <v>2463.3030551710153</v>
      </c>
      <c r="S453" s="325">
        <f t="shared" si="286"/>
        <v>156.51922041361001</v>
      </c>
      <c r="T453" s="325">
        <f t="shared" si="287"/>
        <v>6.3647121858742312E-4</v>
      </c>
      <c r="U453" s="330">
        <f t="shared" si="288"/>
        <v>7.2413391595698808</v>
      </c>
      <c r="V453" s="338">
        <f t="shared" si="289"/>
        <v>7.2413391595698808</v>
      </c>
      <c r="W453" s="330">
        <f t="shared" si="290"/>
        <v>3.1549954405747371E-3</v>
      </c>
      <c r="X453" s="330">
        <f t="shared" si="291"/>
        <v>20437.755869738077</v>
      </c>
      <c r="Y453" s="330">
        <f t="shared" si="307"/>
        <v>130.92830052201856</v>
      </c>
      <c r="Z453" s="110">
        <f>IF(H453&gt;0, rate1(1,$L$52,$L$51,$L$54,U453,$L$53,$L$50,Y453),"")</f>
        <v>2463.7941497172083</v>
      </c>
      <c r="AA453" s="338">
        <f t="shared" si="292"/>
        <v>157.16557041514156</v>
      </c>
      <c r="AB453" s="338">
        <f t="shared" si="293"/>
        <v>-2.0202887436633304E-5</v>
      </c>
      <c r="AC453" s="330">
        <f t="shared" si="294"/>
        <v>6.3647121858742312E-4</v>
      </c>
      <c r="AD453" s="330">
        <f t="shared" si="295"/>
        <v>-31.423259082143211</v>
      </c>
      <c r="AE453" s="330">
        <f t="shared" si="296"/>
        <v>276.83400482794917</v>
      </c>
      <c r="AF453" s="330">
        <f t="shared" si="297"/>
        <v>2177.8708221948691</v>
      </c>
      <c r="AG453" s="330">
        <f t="shared" si="298"/>
        <v>2159.4681184979563</v>
      </c>
      <c r="AH453" s="330">
        <f t="shared" si="299"/>
        <v>7.2219427014289419</v>
      </c>
      <c r="AI453" s="330">
        <f t="shared" si="300"/>
        <v>0.25838120780605128</v>
      </c>
      <c r="AJ453" s="330">
        <f t="shared" si="301"/>
        <v>11.407366625436349</v>
      </c>
      <c r="AK453" s="339">
        <f t="shared" si="302"/>
        <v>1977.2508331122415</v>
      </c>
      <c r="AL453" s="44">
        <f t="shared" si="308"/>
        <v>35.275918603041902</v>
      </c>
    </row>
    <row r="454" spans="2:38" ht="15" x14ac:dyDescent="0.15">
      <c r="B454" s="330">
        <f t="shared" si="273"/>
        <v>2177.8708221948691</v>
      </c>
      <c r="C454" s="330">
        <f t="shared" si="274"/>
        <v>2159.4681184979563</v>
      </c>
      <c r="D454" s="330">
        <f t="shared" si="275"/>
        <v>7.2219427014289419</v>
      </c>
      <c r="E454" s="330">
        <f t="shared" si="305"/>
        <v>198.68094404807593</v>
      </c>
      <c r="F454" s="330">
        <f t="shared" si="276"/>
        <v>198.68094404807593</v>
      </c>
      <c r="G454" s="330">
        <f t="shared" si="277"/>
        <v>20954.515254471946</v>
      </c>
      <c r="H454" s="315">
        <f t="shared" si="278"/>
        <v>0.02</v>
      </c>
      <c r="I454" s="330">
        <f t="shared" si="279"/>
        <v>14.722162957530237</v>
      </c>
      <c r="J454" s="330">
        <f t="shared" si="304"/>
        <v>859</v>
      </c>
      <c r="K454" s="337">
        <f t="shared" si="280"/>
        <v>-1</v>
      </c>
      <c r="L454" s="325">
        <f t="shared" si="281"/>
        <v>7.2019427014289423</v>
      </c>
      <c r="M454" s="325">
        <f t="shared" si="282"/>
        <v>7.2119427014289421</v>
      </c>
      <c r="N454" s="330">
        <f t="shared" si="283"/>
        <v>-9.872661235842628E-2</v>
      </c>
      <c r="O454" s="330">
        <f t="shared" si="284"/>
        <v>5.278024166789308E-2</v>
      </c>
      <c r="P454" s="334">
        <f t="shared" si="306"/>
        <v>130.09963514462922</v>
      </c>
      <c r="Q454" s="330">
        <f t="shared" si="285"/>
        <v>20179.442669578471</v>
      </c>
      <c r="R454" s="279">
        <f>IF(H454&gt;0, rate1(1,$L$52,$L$51,$L$54,L454,$L$53,$L$50,P454),"")</f>
        <v>2462.663712198646</v>
      </c>
      <c r="S454" s="325">
        <f t="shared" si="286"/>
        <v>155.25038361472903</v>
      </c>
      <c r="T454" s="325">
        <f t="shared" si="287"/>
        <v>6.4004127603997153E-4</v>
      </c>
      <c r="U454" s="330">
        <f t="shared" si="288"/>
        <v>7.2219427014289419</v>
      </c>
      <c r="V454" s="338">
        <f t="shared" si="289"/>
        <v>7.2219427014289419</v>
      </c>
      <c r="W454" s="330">
        <f t="shared" si="290"/>
        <v>3.1381163034467363E-3</v>
      </c>
      <c r="X454" s="330">
        <f t="shared" si="291"/>
        <v>20267.079088904455</v>
      </c>
      <c r="Y454" s="330">
        <f t="shared" si="307"/>
        <v>130.46067470884137</v>
      </c>
      <c r="Z454" s="110">
        <f>IF(H454&gt;0, rate1(1,$L$52,$L$51,$L$54,U454,$L$53,$L$50,Y454),"")</f>
        <v>2463.1580973425785</v>
      </c>
      <c r="AA454" s="338">
        <f t="shared" si="292"/>
        <v>155.89331779257793</v>
      </c>
      <c r="AB454" s="338">
        <f t="shared" si="293"/>
        <v>-2.0259855932901362E-5</v>
      </c>
      <c r="AC454" s="330">
        <f t="shared" si="294"/>
        <v>6.4004127603997153E-4</v>
      </c>
      <c r="AD454" s="330">
        <f t="shared" si="295"/>
        <v>-31.247984698335255</v>
      </c>
      <c r="AE454" s="330">
        <f t="shared" si="296"/>
        <v>274.6144429383238</v>
      </c>
      <c r="AF454" s="330">
        <f t="shared" si="297"/>
        <v>2177.7714555412344</v>
      </c>
      <c r="AG454" s="330">
        <f t="shared" si="298"/>
        <v>2159.4674784566801</v>
      </c>
      <c r="AH454" s="330">
        <f t="shared" si="299"/>
        <v>7.2025445522813536</v>
      </c>
      <c r="AI454" s="330">
        <f t="shared" si="300"/>
        <v>0.25989796043591673</v>
      </c>
      <c r="AJ454" s="330">
        <f t="shared" si="301"/>
        <v>11.407438819314248</v>
      </c>
      <c r="AK454" s="339">
        <f t="shared" si="302"/>
        <v>1977.2562912287008</v>
      </c>
      <c r="AL454" s="44">
        <f t="shared" si="308"/>
        <v>35.276140552499406</v>
      </c>
    </row>
    <row r="455" spans="2:38" ht="15" x14ac:dyDescent="0.15">
      <c r="B455" s="330">
        <f t="shared" si="273"/>
        <v>2177.7714555412344</v>
      </c>
      <c r="C455" s="330">
        <f t="shared" si="274"/>
        <v>2159.4674784566801</v>
      </c>
      <c r="D455" s="330">
        <f t="shared" si="275"/>
        <v>7.2025445522813536</v>
      </c>
      <c r="E455" s="330">
        <f t="shared" si="305"/>
        <v>198.68094404807593</v>
      </c>
      <c r="F455" s="330">
        <f t="shared" si="276"/>
        <v>198.68094404807593</v>
      </c>
      <c r="G455" s="330">
        <f t="shared" si="277"/>
        <v>20785.649807088546</v>
      </c>
      <c r="H455" s="315">
        <f t="shared" si="278"/>
        <v>0.02</v>
      </c>
      <c r="I455" s="330">
        <f t="shared" si="279"/>
        <v>14.643181667643512</v>
      </c>
      <c r="J455" s="330">
        <f t="shared" si="304"/>
        <v>859</v>
      </c>
      <c r="K455" s="337">
        <f t="shared" si="280"/>
        <v>-1</v>
      </c>
      <c r="L455" s="325">
        <f t="shared" si="281"/>
        <v>7.182544552281354</v>
      </c>
      <c r="M455" s="325">
        <f t="shared" si="282"/>
        <v>7.1925445522813538</v>
      </c>
      <c r="N455" s="330">
        <f t="shared" si="283"/>
        <v>-9.8469649311404339E-2</v>
      </c>
      <c r="O455" s="330">
        <f t="shared" si="284"/>
        <v>5.278024166789308E-2</v>
      </c>
      <c r="P455" s="334">
        <f t="shared" si="306"/>
        <v>129.63271277310554</v>
      </c>
      <c r="Q455" s="330">
        <f t="shared" si="285"/>
        <v>20010.135942865993</v>
      </c>
      <c r="R455" s="279">
        <f>IF(H455&gt;0, rate1(1,$L$52,$L$51,$L$54,L455,$L$53,$L$50,P455),"")</f>
        <v>2462.0200172352752</v>
      </c>
      <c r="S455" s="325">
        <f t="shared" si="286"/>
        <v>153.98807329097835</v>
      </c>
      <c r="T455" s="325">
        <f t="shared" si="287"/>
        <v>6.4364265261461441E-4</v>
      </c>
      <c r="U455" s="330">
        <f t="shared" si="288"/>
        <v>7.2025445522813536</v>
      </c>
      <c r="V455" s="338">
        <f t="shared" si="289"/>
        <v>7.2025445522813536</v>
      </c>
      <c r="W455" s="330">
        <f t="shared" si="290"/>
        <v>3.1212809733176528E-3</v>
      </c>
      <c r="X455" s="330">
        <f t="shared" si="291"/>
        <v>20097.301886127665</v>
      </c>
      <c r="Y455" s="330">
        <f t="shared" si="307"/>
        <v>129.99342747667288</v>
      </c>
      <c r="Z455" s="110">
        <f>IF(H455&gt;0, rate1(1,$L$52,$L$51,$L$54,U455,$L$53,$L$50,Y455),"")</f>
        <v>2462.5177250459442</v>
      </c>
      <c r="AA455" s="338">
        <f t="shared" si="292"/>
        <v>154.62760049496336</v>
      </c>
      <c r="AB455" s="338">
        <f t="shared" si="293"/>
        <v>-2.0317188859693108E-5</v>
      </c>
      <c r="AC455" s="330">
        <f t="shared" si="294"/>
        <v>6.4364265261461441E-4</v>
      </c>
      <c r="AD455" s="330">
        <f t="shared" si="295"/>
        <v>-31.073142711651744</v>
      </c>
      <c r="AE455" s="330">
        <f t="shared" si="296"/>
        <v>272.40659913341835</v>
      </c>
      <c r="AF455" s="330">
        <f t="shared" si="297"/>
        <v>2177.6723422492705</v>
      </c>
      <c r="AG455" s="330">
        <f t="shared" si="298"/>
        <v>2159.4668348140276</v>
      </c>
      <c r="AH455" s="330">
        <f t="shared" si="299"/>
        <v>7.1831447117782732</v>
      </c>
      <c r="AI455" s="330">
        <f t="shared" si="300"/>
        <v>0.26142868380793782</v>
      </c>
      <c r="AJ455" s="330">
        <f t="shared" si="301"/>
        <v>11.407511438393083</v>
      </c>
      <c r="AK455" s="339">
        <f t="shared" si="302"/>
        <v>1977.2617372644772</v>
      </c>
      <c r="AL455" s="44">
        <f t="shared" si="308"/>
        <v>35.276363804847421</v>
      </c>
    </row>
    <row r="456" spans="2:38" ht="15" x14ac:dyDescent="0.15">
      <c r="B456" s="330">
        <f t="shared" si="273"/>
        <v>2177.6723422492705</v>
      </c>
      <c r="C456" s="330">
        <f t="shared" si="274"/>
        <v>2159.4668348140276</v>
      </c>
      <c r="D456" s="330">
        <f t="shared" si="275"/>
        <v>7.1831447117782732</v>
      </c>
      <c r="E456" s="330">
        <f t="shared" si="305"/>
        <v>198.68094404807593</v>
      </c>
      <c r="F456" s="330">
        <f t="shared" si="276"/>
        <v>198.68094404807593</v>
      </c>
      <c r="G456" s="330">
        <f t="shared" si="277"/>
        <v>20617.67941916933</v>
      </c>
      <c r="H456" s="315">
        <f t="shared" si="278"/>
        <v>0.02</v>
      </c>
      <c r="I456" s="330">
        <f t="shared" si="279"/>
        <v>14.564405948194327</v>
      </c>
      <c r="J456" s="330">
        <f t="shared" si="304"/>
        <v>859</v>
      </c>
      <c r="K456" s="337">
        <f t="shared" si="280"/>
        <v>-1</v>
      </c>
      <c r="L456" s="325">
        <f t="shared" si="281"/>
        <v>7.1631447117782736</v>
      </c>
      <c r="M456" s="325">
        <f t="shared" si="282"/>
        <v>7.1731447117782734</v>
      </c>
      <c r="N456" s="330">
        <f t="shared" si="283"/>
        <v>-9.8212618572944166E-2</v>
      </c>
      <c r="O456" s="330">
        <f t="shared" si="284"/>
        <v>5.278024166789308E-2</v>
      </c>
      <c r="P456" s="334">
        <f t="shared" si="306"/>
        <v>129.16617044868988</v>
      </c>
      <c r="Q456" s="330">
        <f t="shared" si="285"/>
        <v>19841.725348257503</v>
      </c>
      <c r="R456" s="279">
        <f>IF(H456&gt;0, rate1(1,$L$52,$L$51,$L$54,L456,$L$53,$L$50,P456),"")</f>
        <v>2461.3719275303438</v>
      </c>
      <c r="S456" s="325">
        <f t="shared" si="286"/>
        <v>152.73227342466032</v>
      </c>
      <c r="T456" s="325">
        <f t="shared" si="287"/>
        <v>6.4727573347610656E-4</v>
      </c>
      <c r="U456" s="330">
        <f t="shared" si="288"/>
        <v>7.1831447117782732</v>
      </c>
      <c r="V456" s="338">
        <f t="shared" si="289"/>
        <v>7.1831447117782732</v>
      </c>
      <c r="W456" s="330">
        <f t="shared" si="290"/>
        <v>3.1044894617551222E-3</v>
      </c>
      <c r="X456" s="330">
        <f t="shared" si="291"/>
        <v>19928.422040875677</v>
      </c>
      <c r="Y456" s="330">
        <f t="shared" si="307"/>
        <v>129.52655967877442</v>
      </c>
      <c r="Z456" s="110">
        <f>IF(H456&gt;0, rate1(1,$L$52,$L$51,$L$54,U456,$L$53,$L$50,Y456),"")</f>
        <v>2461.872990487343</v>
      </c>
      <c r="AA456" s="338">
        <f t="shared" si="292"/>
        <v>153.36840250768691</v>
      </c>
      <c r="AB456" s="338">
        <f t="shared" si="293"/>
        <v>-2.0374890139039835E-5</v>
      </c>
      <c r="AC456" s="330">
        <f t="shared" si="294"/>
        <v>6.4727573347610656E-4</v>
      </c>
      <c r="AD456" s="330">
        <f t="shared" si="295"/>
        <v>-30.898732897945536</v>
      </c>
      <c r="AE456" s="330">
        <f t="shared" si="296"/>
        <v>270.21044178381084</v>
      </c>
      <c r="AF456" s="330">
        <f t="shared" si="297"/>
        <v>2177.5734823549642</v>
      </c>
      <c r="AG456" s="330">
        <f t="shared" si="298"/>
        <v>2159.466187538294</v>
      </c>
      <c r="AH456" s="330">
        <f t="shared" si="299"/>
        <v>7.1637431795692121</v>
      </c>
      <c r="AI456" s="330">
        <f t="shared" si="300"/>
        <v>0.262973558053683</v>
      </c>
      <c r="AJ456" s="330">
        <f t="shared" si="301"/>
        <v>11.407584486603653</v>
      </c>
      <c r="AK456" s="339">
        <f t="shared" si="302"/>
        <v>1977.2671712295485</v>
      </c>
      <c r="AL456" s="44">
        <f t="shared" si="308"/>
        <v>35.276588372086813</v>
      </c>
    </row>
    <row r="457" spans="2:38" ht="15" x14ac:dyDescent="0.15">
      <c r="B457" s="330">
        <f t="shared" si="273"/>
        <v>2177.5734823549642</v>
      </c>
      <c r="C457" s="330">
        <f t="shared" si="274"/>
        <v>2159.466187538294</v>
      </c>
      <c r="D457" s="330">
        <f t="shared" si="275"/>
        <v>7.1637431795692121</v>
      </c>
      <c r="E457" s="330">
        <f t="shared" si="305"/>
        <v>198.68094404807593</v>
      </c>
      <c r="F457" s="330">
        <f t="shared" si="276"/>
        <v>198.68094404807593</v>
      </c>
      <c r="G457" s="330">
        <f t="shared" si="277"/>
        <v>20450.601867944817</v>
      </c>
      <c r="H457" s="315">
        <f t="shared" si="278"/>
        <v>0.02</v>
      </c>
      <c r="I457" s="330">
        <f t="shared" si="279"/>
        <v>14.485835853336177</v>
      </c>
      <c r="J457" s="330">
        <f t="shared" si="304"/>
        <v>859</v>
      </c>
      <c r="K457" s="337">
        <f t="shared" si="280"/>
        <v>-1</v>
      </c>
      <c r="L457" s="325">
        <f t="shared" si="281"/>
        <v>7.1437431795692126</v>
      </c>
      <c r="M457" s="325">
        <f t="shared" si="282"/>
        <v>7.1537431795692124</v>
      </c>
      <c r="N457" s="330">
        <f t="shared" si="283"/>
        <v>-9.7955520126490114E-2</v>
      </c>
      <c r="O457" s="330">
        <f t="shared" si="284"/>
        <v>5.278024166789308E-2</v>
      </c>
      <c r="P457" s="334">
        <f t="shared" si="306"/>
        <v>128.70000903121695</v>
      </c>
      <c r="Q457" s="330">
        <f t="shared" si="285"/>
        <v>19674.208663685218</v>
      </c>
      <c r="R457" s="279">
        <f>IF(H457&gt;0, rate1(1,$L$52,$L$51,$L$54,L457,$L$53,$L$50,P457),"")</f>
        <v>2460.7193997828522</v>
      </c>
      <c r="S457" s="325">
        <f t="shared" si="286"/>
        <v>151.48296798807462</v>
      </c>
      <c r="T457" s="325">
        <f t="shared" si="287"/>
        <v>6.5094091003210959E-4</v>
      </c>
      <c r="U457" s="330">
        <f t="shared" si="288"/>
        <v>7.1637431795692121</v>
      </c>
      <c r="V457" s="338">
        <f t="shared" si="289"/>
        <v>7.1637431795692121</v>
      </c>
      <c r="W457" s="330">
        <f t="shared" si="290"/>
        <v>3.0877417802983587E-3</v>
      </c>
      <c r="X457" s="330">
        <f t="shared" si="291"/>
        <v>19760.437331403482</v>
      </c>
      <c r="Y457" s="330">
        <f t="shared" si="307"/>
        <v>129.06007217218365</v>
      </c>
      <c r="Z457" s="110">
        <f>IF(H457&gt;0, rate1(1,$L$52,$L$51,$L$54,U457,$L$53,$L$50,Y457),"")</f>
        <v>2461.2238507828988</v>
      </c>
      <c r="AA457" s="338">
        <f t="shared" si="292"/>
        <v>152.11570780614974</v>
      </c>
      <c r="AB457" s="338">
        <f t="shared" si="293"/>
        <v>-2.0432963754233238E-5</v>
      </c>
      <c r="AC457" s="330">
        <f t="shared" si="294"/>
        <v>6.5094091003210959E-4</v>
      </c>
      <c r="AD457" s="330">
        <f t="shared" si="295"/>
        <v>-30.724755030396601</v>
      </c>
      <c r="AE457" s="330">
        <f t="shared" si="296"/>
        <v>268.0259391510931</v>
      </c>
      <c r="AF457" s="330">
        <f t="shared" si="297"/>
        <v>2177.4748758939277</v>
      </c>
      <c r="AG457" s="330">
        <f t="shared" si="298"/>
        <v>2159.465536597384</v>
      </c>
      <c r="AH457" s="330">
        <f t="shared" si="299"/>
        <v>7.1443399553017359</v>
      </c>
      <c r="AI457" s="330">
        <f t="shared" si="300"/>
        <v>0.26453276634855327</v>
      </c>
      <c r="AJ457" s="330">
        <f t="shared" si="301"/>
        <v>11.407657967927639</v>
      </c>
      <c r="AK457" s="339">
        <f t="shared" si="302"/>
        <v>1977.2725931340642</v>
      </c>
      <c r="AL457" s="44">
        <f t="shared" si="308"/>
        <v>35.276814266373179</v>
      </c>
    </row>
    <row r="458" spans="2:38" ht="15" x14ac:dyDescent="0.15">
      <c r="B458" s="330">
        <f t="shared" si="273"/>
        <v>2177.4748758939277</v>
      </c>
      <c r="C458" s="330">
        <f t="shared" si="274"/>
        <v>2159.465536597384</v>
      </c>
      <c r="D458" s="330">
        <f t="shared" si="275"/>
        <v>7.1443399553017359</v>
      </c>
      <c r="E458" s="330">
        <f t="shared" si="305"/>
        <v>198.68094404807593</v>
      </c>
      <c r="F458" s="330">
        <f t="shared" si="276"/>
        <v>198.68094404807593</v>
      </c>
      <c r="G458" s="330">
        <f t="shared" si="277"/>
        <v>20284.414929429215</v>
      </c>
      <c r="H458" s="315">
        <f t="shared" si="278"/>
        <v>0.02</v>
      </c>
      <c r="I458" s="330">
        <f t="shared" si="279"/>
        <v>14.407471437234927</v>
      </c>
      <c r="J458" s="330">
        <f t="shared" si="304"/>
        <v>859</v>
      </c>
      <c r="K458" s="337">
        <f t="shared" si="280"/>
        <v>-1</v>
      </c>
      <c r="L458" s="325">
        <f t="shared" si="281"/>
        <v>7.1243399553017364</v>
      </c>
      <c r="M458" s="325">
        <f t="shared" si="282"/>
        <v>7.1343399553017361</v>
      </c>
      <c r="N458" s="330">
        <f t="shared" si="283"/>
        <v>-9.7698353955571804E-2</v>
      </c>
      <c r="O458" s="330">
        <f t="shared" si="284"/>
        <v>5.278024166789308E-2</v>
      </c>
      <c r="P458" s="334">
        <f t="shared" si="306"/>
        <v>128.23422938433905</v>
      </c>
      <c r="Q458" s="330">
        <f t="shared" si="285"/>
        <v>19507.583665865397</v>
      </c>
      <c r="R458" s="279">
        <f>IF(H458&gt;0, rate1(1,$L$52,$L$51,$L$54,L458,$L$53,$L$50,P458),"")</f>
        <v>2460.0623901325648</v>
      </c>
      <c r="S458" s="325">
        <f t="shared" si="286"/>
        <v>150.24014094347098</v>
      </c>
      <c r="T458" s="325">
        <f t="shared" si="287"/>
        <v>6.5463858006257103E-4</v>
      </c>
      <c r="U458" s="330">
        <f t="shared" si="288"/>
        <v>7.1443399553017359</v>
      </c>
      <c r="V458" s="338">
        <f t="shared" si="289"/>
        <v>7.1443399553017359</v>
      </c>
      <c r="W458" s="330">
        <f t="shared" si="290"/>
        <v>3.0710379404865762E-3</v>
      </c>
      <c r="X458" s="330">
        <f t="shared" si="291"/>
        <v>19593.345534750242</v>
      </c>
      <c r="Y458" s="330">
        <f t="shared" si="307"/>
        <v>128.59396581773518</v>
      </c>
      <c r="Z458" s="110">
        <f>IF(H458&gt;0, rate1(1,$L$52,$L$51,$L$54,U458,$L$53,$L$50,Y458),"")</f>
        <v>2460.5702624961473</v>
      </c>
      <c r="AA458" s="338">
        <f t="shared" si="292"/>
        <v>150.86950035571977</v>
      </c>
      <c r="AB458" s="338">
        <f t="shared" si="293"/>
        <v>-2.0491413751279448E-5</v>
      </c>
      <c r="AC458" s="330">
        <f t="shared" si="294"/>
        <v>6.5463858006257103E-4</v>
      </c>
      <c r="AD458" s="330">
        <f t="shared" si="295"/>
        <v>-30.551208879391709</v>
      </c>
      <c r="AE458" s="330">
        <f t="shared" si="296"/>
        <v>265.85305961310183</v>
      </c>
      <c r="AF458" s="330">
        <f t="shared" si="297"/>
        <v>2177.376522901392</v>
      </c>
      <c r="AG458" s="330">
        <f t="shared" si="298"/>
        <v>2159.4648819588037</v>
      </c>
      <c r="AH458" s="330">
        <f t="shared" si="299"/>
        <v>7.1249350386218957</v>
      </c>
      <c r="AI458" s="330">
        <f t="shared" si="300"/>
        <v>0.26610649497685901</v>
      </c>
      <c r="AJ458" s="330">
        <f t="shared" si="301"/>
        <v>11.407731886398466</v>
      </c>
      <c r="AK458" s="339">
        <f t="shared" si="302"/>
        <v>1977.2780029883497</v>
      </c>
      <c r="AL458" s="44">
        <f t="shared" si="308"/>
        <v>35.277041500019472</v>
      </c>
    </row>
    <row r="459" spans="2:38" ht="15" x14ac:dyDescent="0.15">
      <c r="B459" s="330">
        <f t="shared" si="273"/>
        <v>2177.376522901392</v>
      </c>
      <c r="C459" s="330">
        <f t="shared" si="274"/>
        <v>2159.4648819588037</v>
      </c>
      <c r="D459" s="330">
        <f t="shared" si="275"/>
        <v>7.1249350386218957</v>
      </c>
      <c r="E459" s="330">
        <f t="shared" si="305"/>
        <v>198.68094404807593</v>
      </c>
      <c r="F459" s="330">
        <f t="shared" si="276"/>
        <v>198.68094404807593</v>
      </c>
      <c r="G459" s="330">
        <f t="shared" si="277"/>
        <v>20119.116378424042</v>
      </c>
      <c r="H459" s="315">
        <f t="shared" si="278"/>
        <v>0.02</v>
      </c>
      <c r="I459" s="330">
        <f t="shared" si="279"/>
        <v>14.329312754070635</v>
      </c>
      <c r="J459" s="330">
        <f t="shared" si="304"/>
        <v>859</v>
      </c>
      <c r="K459" s="337">
        <f t="shared" si="280"/>
        <v>-1</v>
      </c>
      <c r="L459" s="325">
        <f t="shared" si="281"/>
        <v>7.1049350386218961</v>
      </c>
      <c r="M459" s="325">
        <f t="shared" si="282"/>
        <v>7.1149350386218959</v>
      </c>
      <c r="N459" s="330">
        <f t="shared" si="283"/>
        <v>-9.7441120043605167E-2</v>
      </c>
      <c r="O459" s="330">
        <f t="shared" si="284"/>
        <v>5.278024166789308E-2</v>
      </c>
      <c r="P459" s="334">
        <f t="shared" si="306"/>
        <v>127.76883237556441</v>
      </c>
      <c r="Q459" s="330">
        <f t="shared" si="285"/>
        <v>19341.848130301816</v>
      </c>
      <c r="R459" s="279">
        <f>IF(H459&gt;0, rate1(1,$L$52,$L$51,$L$54,L459,$L$53,$L$50,P459),"")</f>
        <v>2459.4008541510711</v>
      </c>
      <c r="S459" s="325">
        <f t="shared" si="286"/>
        <v>149.00377624304971</v>
      </c>
      <c r="T459" s="325">
        <f t="shared" si="287"/>
        <v>6.5836914784923276E-4</v>
      </c>
      <c r="U459" s="330">
        <f t="shared" si="288"/>
        <v>7.1249350386218957</v>
      </c>
      <c r="V459" s="338">
        <f t="shared" si="289"/>
        <v>7.1249350386218957</v>
      </c>
      <c r="W459" s="330">
        <f t="shared" si="290"/>
        <v>3.0543779538589888E-3</v>
      </c>
      <c r="X459" s="330">
        <f t="shared" si="291"/>
        <v>19427.144426742681</v>
      </c>
      <c r="Y459" s="330">
        <f t="shared" si="307"/>
        <v>128.12824148009892</v>
      </c>
      <c r="Z459" s="110">
        <f>IF(H459&gt;0, rate1(1,$L$52,$L$51,$L$54,U459,$L$53,$L$50,Y459),"")</f>
        <v>2459.9121816292213</v>
      </c>
      <c r="AA459" s="338">
        <f t="shared" si="292"/>
        <v>149.62976411173182</v>
      </c>
      <c r="AB459" s="338">
        <f t="shared" si="293"/>
        <v>-2.0550244240197225E-5</v>
      </c>
      <c r="AC459" s="330">
        <f t="shared" si="294"/>
        <v>6.5836914784923276E-4</v>
      </c>
      <c r="AD459" s="330">
        <f t="shared" si="295"/>
        <v>-30.378094212549616</v>
      </c>
      <c r="AE459" s="330">
        <f t="shared" si="296"/>
        <v>263.69177143749596</v>
      </c>
      <c r="AF459" s="330">
        <f t="shared" si="297"/>
        <v>2177.2784234122005</v>
      </c>
      <c r="AG459" s="330">
        <f t="shared" si="298"/>
        <v>2159.4642235896558</v>
      </c>
      <c r="AH459" s="330">
        <f t="shared" si="299"/>
        <v>7.1055284291737495</v>
      </c>
      <c r="AI459" s="330">
        <f t="shared" si="300"/>
        <v>0.26769493339729961</v>
      </c>
      <c r="AJ459" s="330">
        <f t="shared" si="301"/>
        <v>11.407806246102187</v>
      </c>
      <c r="AK459" s="339">
        <f t="shared" si="302"/>
        <v>1977.2834008029092</v>
      </c>
      <c r="AL459" s="44">
        <f t="shared" si="308"/>
        <v>35.277270085498657</v>
      </c>
    </row>
    <row r="460" spans="2:38" ht="15" x14ac:dyDescent="0.15">
      <c r="B460" s="330">
        <f t="shared" si="273"/>
        <v>2177.2784234122005</v>
      </c>
      <c r="C460" s="330">
        <f t="shared" si="274"/>
        <v>2159.4642235896558</v>
      </c>
      <c r="D460" s="330">
        <f t="shared" si="275"/>
        <v>7.1055284291737495</v>
      </c>
      <c r="E460" s="330">
        <f t="shared" si="305"/>
        <v>198.68094404807593</v>
      </c>
      <c r="F460" s="330">
        <f t="shared" si="276"/>
        <v>198.68094404807593</v>
      </c>
      <c r="G460" s="330">
        <f t="shared" si="277"/>
        <v>19954.703988513491</v>
      </c>
      <c r="H460" s="315">
        <f t="shared" si="278"/>
        <v>0.02</v>
      </c>
      <c r="I460" s="330">
        <f t="shared" si="279"/>
        <v>14.251359858035721</v>
      </c>
      <c r="J460" s="330">
        <f t="shared" si="304"/>
        <v>859</v>
      </c>
      <c r="K460" s="337">
        <f t="shared" si="280"/>
        <v>-1</v>
      </c>
      <c r="L460" s="325">
        <f t="shared" si="281"/>
        <v>7.0855284291737499</v>
      </c>
      <c r="M460" s="325">
        <f t="shared" si="282"/>
        <v>7.0955284291737497</v>
      </c>
      <c r="N460" s="330">
        <f t="shared" si="283"/>
        <v>-9.718381837406298E-2</v>
      </c>
      <c r="O460" s="330">
        <f t="shared" si="284"/>
        <v>5.278024166789308E-2</v>
      </c>
      <c r="P460" s="334">
        <f t="shared" si="306"/>
        <v>127.30381887627473</v>
      </c>
      <c r="Q460" s="330">
        <f t="shared" si="285"/>
        <v>19176.999831281297</v>
      </c>
      <c r="R460" s="279">
        <f>IF(H460&gt;0, rate1(1,$L$52,$L$51,$L$54,L460,$L$53,$L$50,P460),"")</f>
        <v>2458.7347468326475</v>
      </c>
      <c r="S460" s="325">
        <f t="shared" si="286"/>
        <v>147.77385782890241</v>
      </c>
      <c r="T460" s="325">
        <f t="shared" si="287"/>
        <v>6.6213302431113001E-4</v>
      </c>
      <c r="U460" s="330">
        <f t="shared" si="288"/>
        <v>7.1055284291737495</v>
      </c>
      <c r="V460" s="338">
        <f t="shared" si="289"/>
        <v>7.1055284291737495</v>
      </c>
      <c r="W460" s="330">
        <f t="shared" si="290"/>
        <v>3.0377618319903377E-3</v>
      </c>
      <c r="X460" s="330">
        <f t="shared" si="291"/>
        <v>19261.831781990702</v>
      </c>
      <c r="Y460" s="330">
        <f t="shared" si="307"/>
        <v>127.66290002779701</v>
      </c>
      <c r="Z460" s="110">
        <f>IF(H460&gt;0, rate1(1,$L$52,$L$51,$L$54,U460,$L$53,$L$50,Y460),"")</f>
        <v>2459.249563613846</v>
      </c>
      <c r="AA460" s="338">
        <f t="shared" si="292"/>
        <v>148.3964830194291</v>
      </c>
      <c r="AB460" s="338">
        <f t="shared" si="293"/>
        <v>-2.0609459396598455E-5</v>
      </c>
      <c r="AC460" s="330">
        <f t="shared" si="294"/>
        <v>6.6213302431113001E-4</v>
      </c>
      <c r="AD460" s="330">
        <f t="shared" si="295"/>
        <v>-30.205410794617293</v>
      </c>
      <c r="AE460" s="330">
        <f t="shared" si="296"/>
        <v>261.5420429787099</v>
      </c>
      <c r="AF460" s="330">
        <f t="shared" si="297"/>
        <v>2177.1805774608019</v>
      </c>
      <c r="AG460" s="330">
        <f t="shared" si="298"/>
        <v>2159.4635614566314</v>
      </c>
      <c r="AH460" s="330">
        <f t="shared" si="299"/>
        <v>7.0861201265997007</v>
      </c>
      <c r="AI460" s="330">
        <f t="shared" si="300"/>
        <v>0.26929827431124592</v>
      </c>
      <c r="AJ460" s="330">
        <f t="shared" si="301"/>
        <v>11.407881051178384</v>
      </c>
      <c r="AK460" s="339">
        <f t="shared" si="302"/>
        <v>1977.2887865884281</v>
      </c>
      <c r="AL460" s="44">
        <f t="shared" si="308"/>
        <v>35.277500035446444</v>
      </c>
    </row>
    <row r="461" spans="2:38" ht="15" x14ac:dyDescent="0.15">
      <c r="B461" s="330">
        <f t="shared" si="273"/>
        <v>2177.1805774608019</v>
      </c>
      <c r="C461" s="330">
        <f t="shared" si="274"/>
        <v>2159.4635614566314</v>
      </c>
      <c r="D461" s="330">
        <f t="shared" si="275"/>
        <v>7.0861201265997007</v>
      </c>
      <c r="E461" s="330">
        <f t="shared" si="305"/>
        <v>198.68094404807593</v>
      </c>
      <c r="F461" s="330">
        <f t="shared" si="276"/>
        <v>198.68094404807593</v>
      </c>
      <c r="G461" s="330">
        <f t="shared" si="277"/>
        <v>19791.175532067267</v>
      </c>
      <c r="H461" s="315">
        <f t="shared" si="278"/>
        <v>0.02</v>
      </c>
      <c r="I461" s="330">
        <f t="shared" si="279"/>
        <v>14.173612803336438</v>
      </c>
      <c r="J461" s="330">
        <f t="shared" si="304"/>
        <v>859</v>
      </c>
      <c r="K461" s="337">
        <f t="shared" si="280"/>
        <v>-1</v>
      </c>
      <c r="L461" s="325">
        <f t="shared" si="281"/>
        <v>7.0661201265997011</v>
      </c>
      <c r="M461" s="325">
        <f t="shared" si="282"/>
        <v>7.0761201265997009</v>
      </c>
      <c r="N461" s="330">
        <f t="shared" si="283"/>
        <v>-9.6926448930290121E-2</v>
      </c>
      <c r="O461" s="330">
        <f t="shared" si="284"/>
        <v>5.278024166789308E-2</v>
      </c>
      <c r="P461" s="334">
        <f t="shared" si="306"/>
        <v>126.83918976176167</v>
      </c>
      <c r="Q461" s="330">
        <f t="shared" si="285"/>
        <v>19013.03654187639</v>
      </c>
      <c r="R461" s="279">
        <f>IF(H461&gt;0, rate1(1,$L$52,$L$51,$L$54,L461,$L$53,$L$50,P461),"")</f>
        <v>2458.0640225849629</v>
      </c>
      <c r="S461" s="325">
        <f t="shared" si="286"/>
        <v>146.55036963300557</v>
      </c>
      <c r="T461" s="325">
        <f t="shared" si="287"/>
        <v>6.6593062714085131E-4</v>
      </c>
      <c r="U461" s="330">
        <f t="shared" si="288"/>
        <v>7.0861201265997007</v>
      </c>
      <c r="V461" s="338">
        <f t="shared" si="289"/>
        <v>7.0861201265997007</v>
      </c>
      <c r="W461" s="330">
        <f t="shared" si="290"/>
        <v>3.0211895864269422E-3</v>
      </c>
      <c r="X461" s="330">
        <f t="shared" si="291"/>
        <v>19097.405373889942</v>
      </c>
      <c r="Y461" s="330">
        <f t="shared" si="307"/>
        <v>127.19794233324055</v>
      </c>
      <c r="Z461" s="110">
        <f>IF(H461&gt;0, rate1(1,$L$52,$L$51,$L$54,U461,$L$53,$L$50,Y461),"")</f>
        <v>2458.5823633021778</v>
      </c>
      <c r="AA461" s="338">
        <f t="shared" si="292"/>
        <v>147.16964101395629</v>
      </c>
      <c r="AB461" s="338">
        <f t="shared" si="293"/>
        <v>-2.0669063462627502E-5</v>
      </c>
      <c r="AC461" s="330">
        <f t="shared" si="294"/>
        <v>6.6593062714085131E-4</v>
      </c>
      <c r="AD461" s="330">
        <f t="shared" si="295"/>
        <v>-30.033158387487397</v>
      </c>
      <c r="AE461" s="330">
        <f t="shared" si="296"/>
        <v>259.40384249139197</v>
      </c>
      <c r="AF461" s="330">
        <f t="shared" si="297"/>
        <v>2177.0829850812447</v>
      </c>
      <c r="AG461" s="330">
        <f t="shared" si="298"/>
        <v>2159.4628955260041</v>
      </c>
      <c r="AH461" s="330">
        <f t="shared" si="299"/>
        <v>7.0667101305403781</v>
      </c>
      <c r="AI461" s="330">
        <f t="shared" si="300"/>
        <v>0.27091671373170406</v>
      </c>
      <c r="AJ461" s="330">
        <f t="shared" si="301"/>
        <v>11.407956305821088</v>
      </c>
      <c r="AK461" s="339">
        <f t="shared" si="302"/>
        <v>1977.2941603557767</v>
      </c>
      <c r="AL461" s="44">
        <f t="shared" si="308"/>
        <v>35.277731362664078</v>
      </c>
    </row>
    <row r="462" spans="2:38" ht="15" x14ac:dyDescent="0.15">
      <c r="B462" s="330">
        <f t="shared" si="273"/>
        <v>2177.0829850812447</v>
      </c>
      <c r="C462" s="330">
        <f t="shared" si="274"/>
        <v>2159.4628955260041</v>
      </c>
      <c r="D462" s="330">
        <f t="shared" si="275"/>
        <v>7.0667101305403781</v>
      </c>
      <c r="E462" s="330">
        <f t="shared" si="305"/>
        <v>198.68094404807593</v>
      </c>
      <c r="F462" s="330">
        <f t="shared" si="276"/>
        <v>198.68094404807593</v>
      </c>
      <c r="G462" s="330">
        <f t="shared" si="277"/>
        <v>19628.528780239114</v>
      </c>
      <c r="H462" s="315">
        <f t="shared" si="278"/>
        <v>0.02</v>
      </c>
      <c r="I462" s="330">
        <f t="shared" si="279"/>
        <v>14.09607164419249</v>
      </c>
      <c r="J462" s="330">
        <f t="shared" si="304"/>
        <v>859</v>
      </c>
      <c r="K462" s="337">
        <f t="shared" si="280"/>
        <v>-1</v>
      </c>
      <c r="L462" s="325">
        <f t="shared" si="281"/>
        <v>7.0467101305403785</v>
      </c>
      <c r="M462" s="325">
        <f t="shared" si="282"/>
        <v>7.0567101305403783</v>
      </c>
      <c r="N462" s="330">
        <f t="shared" si="283"/>
        <v>-9.6669011695666995E-2</v>
      </c>
      <c r="O462" s="330">
        <f t="shared" si="284"/>
        <v>5.278024166789308E-2</v>
      </c>
      <c r="P462" s="334">
        <f t="shared" si="306"/>
        <v>126.37494591125342</v>
      </c>
      <c r="Q462" s="330">
        <f t="shared" si="285"/>
        <v>18849.956033943945</v>
      </c>
      <c r="R462" s="279">
        <f>IF(H462&gt;0, rate1(1,$L$52,$L$51,$L$54,L462,$L$53,$L$50,P462),"")</f>
        <v>2457.3886352196027</v>
      </c>
      <c r="S462" s="325">
        <f t="shared" si="286"/>
        <v>145.33329557718247</v>
      </c>
      <c r="T462" s="325">
        <f t="shared" si="287"/>
        <v>6.6976238094676552E-4</v>
      </c>
      <c r="U462" s="330">
        <f t="shared" si="288"/>
        <v>7.0667101305403781</v>
      </c>
      <c r="V462" s="338">
        <f t="shared" si="289"/>
        <v>7.0667101305403781</v>
      </c>
      <c r="W462" s="330">
        <f t="shared" si="290"/>
        <v>3.004661228715122E-3</v>
      </c>
      <c r="X462" s="330">
        <f t="shared" si="291"/>
        <v>18933.862974620468</v>
      </c>
      <c r="Y462" s="330">
        <f t="shared" si="307"/>
        <v>126.73336927275564</v>
      </c>
      <c r="Z462" s="110">
        <f>IF(H462&gt;0, rate1(1,$L$52,$L$51,$L$54,U462,$L$53,$L$50,Y462),"")</f>
        <v>2457.9105349574584</v>
      </c>
      <c r="AA462" s="338">
        <f t="shared" si="292"/>
        <v>145.94922202032308</v>
      </c>
      <c r="AB462" s="338">
        <f t="shared" si="293"/>
        <v>-2.0729060748555404E-5</v>
      </c>
      <c r="AC462" s="330">
        <f t="shared" si="294"/>
        <v>6.6976238094676552E-4</v>
      </c>
      <c r="AD462" s="330">
        <f t="shared" si="295"/>
        <v>-29.861336750099813</v>
      </c>
      <c r="AE462" s="330">
        <f t="shared" si="296"/>
        <v>257.27713830529109</v>
      </c>
      <c r="AF462" s="330">
        <f t="shared" si="297"/>
        <v>2176.9856463071683</v>
      </c>
      <c r="AG462" s="330">
        <f t="shared" si="298"/>
        <v>2159.4622257636233</v>
      </c>
      <c r="AH462" s="330">
        <f t="shared" si="299"/>
        <v>7.0472984406343411</v>
      </c>
      <c r="AI462" s="330">
        <f t="shared" si="300"/>
        <v>0.2725504510550944</v>
      </c>
      <c r="AJ462" s="330">
        <f t="shared" si="301"/>
        <v>11.408032014279714</v>
      </c>
      <c r="AK462" s="339">
        <f t="shared" si="302"/>
        <v>1977.2995221160127</v>
      </c>
      <c r="AL462" s="44">
        <f t="shared" si="308"/>
        <v>35.277964080121173</v>
      </c>
    </row>
    <row r="463" spans="2:38" ht="15" x14ac:dyDescent="0.15">
      <c r="B463" s="330">
        <f t="shared" si="273"/>
        <v>2176.9856463071683</v>
      </c>
      <c r="C463" s="330">
        <f t="shared" si="274"/>
        <v>2159.4622257636233</v>
      </c>
      <c r="D463" s="330">
        <f t="shared" si="275"/>
        <v>7.0472984406343411</v>
      </c>
      <c r="E463" s="330">
        <f t="shared" si="305"/>
        <v>198.68094404807593</v>
      </c>
      <c r="F463" s="330">
        <f t="shared" si="276"/>
        <v>198.68094404807593</v>
      </c>
      <c r="G463" s="330">
        <f t="shared" si="277"/>
        <v>19466.761502963909</v>
      </c>
      <c r="H463" s="315">
        <f t="shared" si="278"/>
        <v>0.02</v>
      </c>
      <c r="I463" s="330">
        <f t="shared" si="279"/>
        <v>14.018736434835956</v>
      </c>
      <c r="J463" s="330">
        <f t="shared" si="304"/>
        <v>859</v>
      </c>
      <c r="K463" s="337">
        <f t="shared" si="280"/>
        <v>-1</v>
      </c>
      <c r="L463" s="325">
        <f t="shared" si="281"/>
        <v>7.0272984406343415</v>
      </c>
      <c r="M463" s="325">
        <f t="shared" si="282"/>
        <v>7.0372984406343413</v>
      </c>
      <c r="N463" s="330">
        <f t="shared" si="283"/>
        <v>-9.6411506653581114E-2</v>
      </c>
      <c r="O463" s="330">
        <f t="shared" si="284"/>
        <v>5.278024166789308E-2</v>
      </c>
      <c r="P463" s="334">
        <f t="shared" si="306"/>
        <v>125.91108820793698</v>
      </c>
      <c r="Q463" s="330">
        <f t="shared" si="285"/>
        <v>18687.756078122373</v>
      </c>
      <c r="R463" s="279">
        <f>IF(H463&gt;0, rate1(1,$L$52,$L$51,$L$54,L463,$L$53,$L$50,P463),"")</f>
        <v>2456.708537942392</v>
      </c>
      <c r="S463" s="325">
        <f t="shared" si="286"/>
        <v>144.12261957305549</v>
      </c>
      <c r="T463" s="325">
        <f t="shared" si="287"/>
        <v>6.736287173975937E-4</v>
      </c>
      <c r="U463" s="330">
        <f t="shared" si="288"/>
        <v>7.0472984406343411</v>
      </c>
      <c r="V463" s="338">
        <f t="shared" si="289"/>
        <v>7.0472984406343411</v>
      </c>
      <c r="W463" s="330">
        <f t="shared" si="290"/>
        <v>2.9881767704083018E-3</v>
      </c>
      <c r="X463" s="330">
        <f t="shared" si="291"/>
        <v>18771.202355143989</v>
      </c>
      <c r="Y463" s="330">
        <f t="shared" si="307"/>
        <v>126.26918172660562</v>
      </c>
      <c r="Z463" s="110">
        <f>IF(H463&gt;0, rate1(1,$L$52,$L$51,$L$54,U463,$L$53,$L$50,Y463),"")</f>
        <v>2457.2340322444807</v>
      </c>
      <c r="AA463" s="338">
        <f t="shared" si="292"/>
        <v>144.73520995335605</v>
      </c>
      <c r="AB463" s="338">
        <f t="shared" si="293"/>
        <v>-2.0789455634273634E-5</v>
      </c>
      <c r="AC463" s="330">
        <f t="shared" si="294"/>
        <v>6.736287173975937E-4</v>
      </c>
      <c r="AD463" s="330">
        <f t="shared" si="295"/>
        <v>-29.689945638400484</v>
      </c>
      <c r="AE463" s="330">
        <f t="shared" si="296"/>
        <v>255.16189873605231</v>
      </c>
      <c r="AF463" s="330">
        <f t="shared" si="297"/>
        <v>2176.8885611717974</v>
      </c>
      <c r="AG463" s="330">
        <f t="shared" si="298"/>
        <v>2159.461552134906</v>
      </c>
      <c r="AH463" s="330">
        <f t="shared" si="299"/>
        <v>7.0278850565185103</v>
      </c>
      <c r="AI463" s="330">
        <f t="shared" si="300"/>
        <v>0.27419968913438514</v>
      </c>
      <c r="AJ463" s="330">
        <f t="shared" si="301"/>
        <v>11.40810818086003</v>
      </c>
      <c r="AK463" s="339">
        <f t="shared" si="302"/>
        <v>1977.3048718803852</v>
      </c>
      <c r="AL463" s="44">
        <f t="shared" si="308"/>
        <v>35.278198200958627</v>
      </c>
    </row>
    <row r="464" spans="2:38" ht="15" x14ac:dyDescent="0.15">
      <c r="B464" s="330">
        <f t="shared" si="273"/>
        <v>2176.8885611717974</v>
      </c>
      <c r="C464" s="330">
        <f t="shared" si="274"/>
        <v>2159.461552134906</v>
      </c>
      <c r="D464" s="330">
        <f t="shared" si="275"/>
        <v>7.0278850565185103</v>
      </c>
      <c r="E464" s="330">
        <f t="shared" si="305"/>
        <v>198.68094404807593</v>
      </c>
      <c r="F464" s="330">
        <f t="shared" si="276"/>
        <v>198.68094404807593</v>
      </c>
      <c r="G464" s="330">
        <f t="shared" si="277"/>
        <v>19305.871468961315</v>
      </c>
      <c r="H464" s="315">
        <f t="shared" si="278"/>
        <v>0.02</v>
      </c>
      <c r="I464" s="330">
        <f t="shared" si="279"/>
        <v>13.941607229513103</v>
      </c>
      <c r="J464" s="330">
        <f t="shared" si="304"/>
        <v>859</v>
      </c>
      <c r="K464" s="337">
        <f t="shared" si="280"/>
        <v>-1</v>
      </c>
      <c r="L464" s="325">
        <f t="shared" si="281"/>
        <v>7.0078850565185107</v>
      </c>
      <c r="M464" s="325">
        <f t="shared" si="282"/>
        <v>7.0178850565185105</v>
      </c>
      <c r="N464" s="330">
        <f t="shared" si="283"/>
        <v>-9.615393378729209E-2</v>
      </c>
      <c r="O464" s="330">
        <f t="shared" si="284"/>
        <v>5.278024166789308E-2</v>
      </c>
      <c r="P464" s="334">
        <f t="shared" si="306"/>
        <v>125.4476175389983</v>
      </c>
      <c r="Q464" s="330">
        <f t="shared" si="285"/>
        <v>18526.434443835009</v>
      </c>
      <c r="R464" s="279">
        <f>IF(H464&gt;0, rate1(1,$L$52,$L$51,$L$54,L464,$L$53,$L$50,P464),"")</f>
        <v>2456.023683343562</v>
      </c>
      <c r="S464" s="325">
        <f t="shared" si="286"/>
        <v>142.91832552204269</v>
      </c>
      <c r="T464" s="325">
        <f t="shared" si="287"/>
        <v>6.7753007536970622E-4</v>
      </c>
      <c r="U464" s="330">
        <f t="shared" si="288"/>
        <v>7.0278850565185103</v>
      </c>
      <c r="V464" s="338">
        <f t="shared" si="289"/>
        <v>7.0278850565185103</v>
      </c>
      <c r="W464" s="330">
        <f t="shared" si="290"/>
        <v>2.9717362230954336E-3</v>
      </c>
      <c r="X464" s="330">
        <f t="shared" si="291"/>
        <v>18609.421285207187</v>
      </c>
      <c r="Y464" s="330">
        <f t="shared" si="307"/>
        <v>125.80538057903077</v>
      </c>
      <c r="Z464" s="110">
        <f>IF(H464&gt;0, rate1(1,$L$52,$L$51,$L$54,U464,$L$53,$L$50,Y464),"")</f>
        <v>2456.5528082198953</v>
      </c>
      <c r="AA464" s="338">
        <f t="shared" si="292"/>
        <v>143.52758871769566</v>
      </c>
      <c r="AB464" s="338">
        <f t="shared" si="293"/>
        <v>-2.0850252570971016E-5</v>
      </c>
      <c r="AC464" s="330">
        <f t="shared" si="294"/>
        <v>6.7753007536970622E-4</v>
      </c>
      <c r="AD464" s="330">
        <f t="shared" si="295"/>
        <v>-29.518984805341148</v>
      </c>
      <c r="AE464" s="330">
        <f t="shared" si="296"/>
        <v>253.05809202365083</v>
      </c>
      <c r="AF464" s="330">
        <f t="shared" si="297"/>
        <v>2176.7917297079348</v>
      </c>
      <c r="AG464" s="330">
        <f t="shared" si="298"/>
        <v>2159.4608746048307</v>
      </c>
      <c r="AH464" s="330">
        <f t="shared" si="299"/>
        <v>7.0084699778278603</v>
      </c>
      <c r="AI464" s="330">
        <f t="shared" si="300"/>
        <v>0.27586463435374359</v>
      </c>
      <c r="AJ464" s="330">
        <f t="shared" si="301"/>
        <v>11.408184809925128</v>
      </c>
      <c r="AK464" s="339">
        <f t="shared" si="302"/>
        <v>1977.3102096603377</v>
      </c>
      <c r="AL464" s="44">
        <f t="shared" si="308"/>
        <v>35.278433738491593</v>
      </c>
    </row>
    <row r="465" spans="2:38" ht="15" x14ac:dyDescent="0.15">
      <c r="B465" s="330">
        <f t="shared" si="273"/>
        <v>2176.7917297079348</v>
      </c>
      <c r="C465" s="330">
        <f t="shared" si="274"/>
        <v>2159.4608746048307</v>
      </c>
      <c r="D465" s="330">
        <f t="shared" si="275"/>
        <v>7.0084699778278603</v>
      </c>
      <c r="E465" s="330">
        <f t="shared" si="305"/>
        <v>198.68094404807593</v>
      </c>
      <c r="F465" s="330">
        <f t="shared" si="276"/>
        <v>198.68094404807593</v>
      </c>
      <c r="G465" s="330">
        <f t="shared" si="277"/>
        <v>19145.856445732596</v>
      </c>
      <c r="H465" s="315">
        <f t="shared" si="278"/>
        <v>0.02</v>
      </c>
      <c r="I465" s="330">
        <f t="shared" si="279"/>
        <v>13.864684082483292</v>
      </c>
      <c r="J465" s="330">
        <f t="shared" si="304"/>
        <v>859</v>
      </c>
      <c r="K465" s="337">
        <f t="shared" si="280"/>
        <v>-1</v>
      </c>
      <c r="L465" s="325">
        <f t="shared" si="281"/>
        <v>6.9884699778278607</v>
      </c>
      <c r="M465" s="325">
        <f t="shared" si="282"/>
        <v>6.9984699778278605</v>
      </c>
      <c r="N465" s="330">
        <f t="shared" si="283"/>
        <v>-9.5896293080109274E-2</v>
      </c>
      <c r="O465" s="330">
        <f t="shared" si="284"/>
        <v>5.278024166789308E-2</v>
      </c>
      <c r="P465" s="334">
        <f t="shared" si="306"/>
        <v>124.98453479564483</v>
      </c>
      <c r="Q465" s="330">
        <f t="shared" si="285"/>
        <v>18365.988899287167</v>
      </c>
      <c r="R465" s="279">
        <f>IF(H465&gt;0, rate1(1,$L$52,$L$51,$L$54,L465,$L$53,$L$50,P465),"")</f>
        <v>2455.3340233876997</v>
      </c>
      <c r="S465" s="325">
        <f t="shared" si="286"/>
        <v>141.72039731530685</v>
      </c>
      <c r="T465" s="325">
        <f t="shared" si="287"/>
        <v>6.8146690110061365E-4</v>
      </c>
      <c r="U465" s="330">
        <f t="shared" si="288"/>
        <v>7.0084699778278603</v>
      </c>
      <c r="V465" s="338">
        <f t="shared" si="289"/>
        <v>7.0084699778278603</v>
      </c>
      <c r="W465" s="330">
        <f t="shared" si="290"/>
        <v>2.955339598322837E-3</v>
      </c>
      <c r="X465" s="330">
        <f t="shared" si="291"/>
        <v>18448.517533338825</v>
      </c>
      <c r="Y465" s="330">
        <f t="shared" si="307"/>
        <v>125.34196671827091</v>
      </c>
      <c r="Z465" s="110">
        <f>IF(H465&gt;0, rate1(1,$L$52,$L$51,$L$54,U465,$L$53,$L$50,Y465),"")</f>
        <v>2455.866815322307</v>
      </c>
      <c r="AA465" s="338">
        <f t="shared" si="292"/>
        <v>142.32634220774594</v>
      </c>
      <c r="AB465" s="338">
        <f t="shared" si="293"/>
        <v>-2.0911456082112188E-5</v>
      </c>
      <c r="AC465" s="330">
        <f t="shared" si="294"/>
        <v>6.8146690110061365E-4</v>
      </c>
      <c r="AD465" s="330">
        <f t="shared" si="295"/>
        <v>-29.348454000771998</v>
      </c>
      <c r="AE465" s="330">
        <f t="shared" si="296"/>
        <v>250.96568649043584</v>
      </c>
      <c r="AF465" s="330">
        <f t="shared" si="297"/>
        <v>2176.6951519479535</v>
      </c>
      <c r="AG465" s="330">
        <f t="shared" si="298"/>
        <v>2159.4601931379298</v>
      </c>
      <c r="AH465" s="330">
        <f t="shared" si="299"/>
        <v>6.9890532041953994</v>
      </c>
      <c r="AI465" s="330">
        <f t="shared" si="300"/>
        <v>0.27754549670613565</v>
      </c>
      <c r="AJ465" s="330">
        <f t="shared" si="301"/>
        <v>11.408261905896435</v>
      </c>
      <c r="AK465" s="339">
        <f t="shared" si="302"/>
        <v>1977.3155354675114</v>
      </c>
      <c r="AL465" s="44">
        <f t="shared" si="308"/>
        <v>35.278670706212502</v>
      </c>
    </row>
    <row r="466" spans="2:38" ht="15" x14ac:dyDescent="0.15">
      <c r="B466" s="330">
        <f t="shared" si="273"/>
        <v>2176.6951519479535</v>
      </c>
      <c r="C466" s="330">
        <f t="shared" si="274"/>
        <v>2159.4601931379298</v>
      </c>
      <c r="D466" s="330">
        <f t="shared" si="275"/>
        <v>6.9890532041953994</v>
      </c>
      <c r="E466" s="330">
        <f t="shared" si="305"/>
        <v>198.68094404807593</v>
      </c>
      <c r="F466" s="330">
        <f t="shared" si="276"/>
        <v>198.68094404807593</v>
      </c>
      <c r="G466" s="330">
        <f t="shared" si="277"/>
        <v>18986.714199560385</v>
      </c>
      <c r="H466" s="315">
        <f t="shared" si="278"/>
        <v>0.02</v>
      </c>
      <c r="I466" s="330">
        <f t="shared" si="279"/>
        <v>13.787967048018983</v>
      </c>
      <c r="J466" s="330">
        <f t="shared" si="304"/>
        <v>859</v>
      </c>
      <c r="K466" s="337">
        <f t="shared" si="280"/>
        <v>-1</v>
      </c>
      <c r="L466" s="325">
        <f t="shared" si="281"/>
        <v>6.9690532041953999</v>
      </c>
      <c r="M466" s="325">
        <f t="shared" si="282"/>
        <v>6.9790532041953997</v>
      </c>
      <c r="N466" s="330">
        <f t="shared" si="283"/>
        <v>-9.5638584515270963E-2</v>
      </c>
      <c r="O466" s="330">
        <f t="shared" si="284"/>
        <v>5.278024166789308E-2</v>
      </c>
      <c r="P466" s="334">
        <f t="shared" si="306"/>
        <v>124.5218408731356</v>
      </c>
      <c r="Q466" s="330">
        <f t="shared" si="285"/>
        <v>18206.417211465741</v>
      </c>
      <c r="R466" s="279">
        <f>IF(H466&gt;0, rate1(1,$L$52,$L$51,$L$54,L466,$L$53,$L$50,P466),"")</f>
        <v>2454.6395094035097</v>
      </c>
      <c r="S466" s="325">
        <f t="shared" si="286"/>
        <v>140.52881883372297</v>
      </c>
      <c r="T466" s="325">
        <f t="shared" si="287"/>
        <v>6.8543964834421657E-4</v>
      </c>
      <c r="U466" s="330">
        <f t="shared" si="288"/>
        <v>6.9890532041953994</v>
      </c>
      <c r="V466" s="338">
        <f t="shared" si="289"/>
        <v>6.9890532041953994</v>
      </c>
      <c r="W466" s="330">
        <f t="shared" si="290"/>
        <v>2.9389869076865693E-3</v>
      </c>
      <c r="X466" s="330">
        <f t="shared" si="291"/>
        <v>18288.488866849326</v>
      </c>
      <c r="Y466" s="330">
        <f t="shared" si="307"/>
        <v>124.87894103659504</v>
      </c>
      <c r="Z466" s="110">
        <f>IF(H466&gt;0, rate1(1,$L$52,$L$51,$L$54,U466,$L$53,$L$50,Y466),"")</f>
        <v>2455.1760053621801</v>
      </c>
      <c r="AA466" s="338">
        <f t="shared" si="292"/>
        <v>141.13145430764246</v>
      </c>
      <c r="AB466" s="338">
        <f t="shared" si="293"/>
        <v>-2.0973070765642397E-5</v>
      </c>
      <c r="AC466" s="330">
        <f t="shared" si="294"/>
        <v>6.8543964834421657E-4</v>
      </c>
      <c r="AD466" s="330">
        <f t="shared" si="295"/>
        <v>-29.178352971429408</v>
      </c>
      <c r="AE466" s="330">
        <f t="shared" si="296"/>
        <v>248.88465039790196</v>
      </c>
      <c r="AF466" s="330">
        <f t="shared" si="297"/>
        <v>2176.5988279237899</v>
      </c>
      <c r="AG466" s="330">
        <f t="shared" si="298"/>
        <v>2159.4595076982814</v>
      </c>
      <c r="AH466" s="330">
        <f t="shared" si="299"/>
        <v>6.9696347352524137</v>
      </c>
      <c r="AI466" s="330">
        <f t="shared" si="300"/>
        <v>0.27924248987207984</v>
      </c>
      <c r="AJ466" s="330">
        <f t="shared" si="301"/>
        <v>11.408339473254733</v>
      </c>
      <c r="AK466" s="339">
        <f t="shared" si="302"/>
        <v>1977.3208493137486</v>
      </c>
      <c r="AL466" s="44">
        <f t="shared" si="308"/>
        <v>35.278909117794171</v>
      </c>
    </row>
    <row r="467" spans="2:38" ht="15" x14ac:dyDescent="0.15">
      <c r="B467" s="330">
        <f t="shared" si="273"/>
        <v>2176.5988279237899</v>
      </c>
      <c r="C467" s="330">
        <f t="shared" si="274"/>
        <v>2159.4595076982814</v>
      </c>
      <c r="D467" s="330">
        <f t="shared" si="275"/>
        <v>6.9696347352524137</v>
      </c>
      <c r="E467" s="330">
        <f t="shared" si="305"/>
        <v>198.68094404807593</v>
      </c>
      <c r="F467" s="330">
        <f t="shared" si="276"/>
        <v>198.68094404807593</v>
      </c>
      <c r="G467" s="330">
        <f t="shared" si="277"/>
        <v>18828.442495510204</v>
      </c>
      <c r="H467" s="315">
        <f t="shared" si="278"/>
        <v>0.02</v>
      </c>
      <c r="I467" s="330">
        <f t="shared" si="279"/>
        <v>13.711456180406822</v>
      </c>
      <c r="J467" s="330">
        <f t="shared" si="304"/>
        <v>859</v>
      </c>
      <c r="K467" s="337">
        <f t="shared" si="280"/>
        <v>-1</v>
      </c>
      <c r="L467" s="325">
        <f t="shared" si="281"/>
        <v>6.9496347352524142</v>
      </c>
      <c r="M467" s="325">
        <f t="shared" si="282"/>
        <v>6.9596347352524139</v>
      </c>
      <c r="N467" s="330">
        <f t="shared" si="283"/>
        <v>-9.538080807600835E-2</v>
      </c>
      <c r="O467" s="330">
        <f t="shared" si="284"/>
        <v>5.278024166789308E-2</v>
      </c>
      <c r="P467" s="334">
        <f t="shared" si="306"/>
        <v>124.05953667081744</v>
      </c>
      <c r="Q467" s="330">
        <f t="shared" si="285"/>
        <v>18047.71714614088</v>
      </c>
      <c r="R467" s="279">
        <f>IF(H467&gt;0, rate1(1,$L$52,$L$51,$L$54,L467,$L$53,$L$50,P467),"")</f>
        <v>2453.940092073386</v>
      </c>
      <c r="S467" s="325">
        <f t="shared" si="286"/>
        <v>139.34357394786059</v>
      </c>
      <c r="T467" s="325">
        <f t="shared" si="287"/>
        <v>6.8944877853130936E-4</v>
      </c>
      <c r="U467" s="330">
        <f t="shared" si="288"/>
        <v>6.9696347352524137</v>
      </c>
      <c r="V467" s="338">
        <f t="shared" si="289"/>
        <v>6.9696347352524137</v>
      </c>
      <c r="W467" s="330">
        <f t="shared" si="290"/>
        <v>2.9226781627045284E-3</v>
      </c>
      <c r="X467" s="330">
        <f t="shared" si="291"/>
        <v>18129.333051832422</v>
      </c>
      <c r="Y467" s="330">
        <f t="shared" si="307"/>
        <v>124.41630443033742</v>
      </c>
      <c r="Z467" s="110">
        <f>IF(H467&gt;0, rate1(1,$L$52,$L$51,$L$54,U467,$L$53,$L$50,Y467),"")</f>
        <v>2454.4803295115662</v>
      </c>
      <c r="AA467" s="338">
        <f t="shared" si="292"/>
        <v>139.94290889123459</v>
      </c>
      <c r="AB467" s="338">
        <f t="shared" si="293"/>
        <v>-2.1035101294679382E-5</v>
      </c>
      <c r="AC467" s="330">
        <f t="shared" si="294"/>
        <v>6.8944877853130936E-4</v>
      </c>
      <c r="AD467" s="330">
        <f t="shared" si="295"/>
        <v>-29.008681460869042</v>
      </c>
      <c r="AE467" s="330">
        <f t="shared" si="296"/>
        <v>246.8149520262528</v>
      </c>
      <c r="AF467" s="330">
        <f t="shared" si="297"/>
        <v>2176.5027576669354</v>
      </c>
      <c r="AG467" s="330">
        <f t="shared" si="298"/>
        <v>2159.4588182495027</v>
      </c>
      <c r="AH467" s="330">
        <f t="shared" si="299"/>
        <v>6.950214570628078</v>
      </c>
      <c r="AI467" s="330">
        <f t="shared" si="300"/>
        <v>0.28095583130099133</v>
      </c>
      <c r="AJ467" s="330">
        <f t="shared" si="301"/>
        <v>11.408417516541206</v>
      </c>
      <c r="AK467" s="339">
        <f t="shared" si="302"/>
        <v>1977.3261512110962</v>
      </c>
      <c r="AL467" s="44">
        <f t="shared" si="308"/>
        <v>35.279148987092974</v>
      </c>
    </row>
    <row r="468" spans="2:38" ht="15" x14ac:dyDescent="0.15">
      <c r="B468" s="330">
        <f t="shared" si="273"/>
        <v>2176.5027576669354</v>
      </c>
      <c r="C468" s="330">
        <f t="shared" si="274"/>
        <v>2159.4588182495027</v>
      </c>
      <c r="D468" s="330">
        <f t="shared" si="275"/>
        <v>6.950214570628078</v>
      </c>
      <c r="E468" s="330">
        <f t="shared" si="305"/>
        <v>198.68094404807593</v>
      </c>
      <c r="F468" s="330">
        <f t="shared" si="276"/>
        <v>198.68094404807593</v>
      </c>
      <c r="G468" s="330">
        <f t="shared" si="277"/>
        <v>18671.039097427089</v>
      </c>
      <c r="H468" s="315">
        <f t="shared" si="278"/>
        <v>0.02</v>
      </c>
      <c r="I468" s="330">
        <f t="shared" si="279"/>
        <v>13.635151533946193</v>
      </c>
      <c r="J468" s="330">
        <f t="shared" si="304"/>
        <v>859</v>
      </c>
      <c r="K468" s="337">
        <f t="shared" si="280"/>
        <v>-1</v>
      </c>
      <c r="L468" s="325">
        <f t="shared" si="281"/>
        <v>6.9302145706280784</v>
      </c>
      <c r="M468" s="325">
        <f t="shared" si="282"/>
        <v>6.9402145706280782</v>
      </c>
      <c r="N468" s="330">
        <f t="shared" si="283"/>
        <v>-9.5122963745509992E-2</v>
      </c>
      <c r="O468" s="330">
        <f t="shared" si="284"/>
        <v>5.278024166789308E-2</v>
      </c>
      <c r="P468" s="334">
        <f t="shared" si="306"/>
        <v>123.59762309214713</v>
      </c>
      <c r="Q468" s="330">
        <f t="shared" si="285"/>
        <v>17889.8864678625</v>
      </c>
      <c r="R468" s="279">
        <f>IF(H468&gt;0, rate1(1,$L$52,$L$51,$L$54,L468,$L$53,$L$50,P468),"")</f>
        <v>2453.2357214227563</v>
      </c>
      <c r="S468" s="325">
        <f t="shared" si="286"/>
        <v>138.16464651792691</v>
      </c>
      <c r="T468" s="325">
        <f t="shared" si="287"/>
        <v>6.9349476093373498E-4</v>
      </c>
      <c r="U468" s="330">
        <f t="shared" si="288"/>
        <v>6.950214570628078</v>
      </c>
      <c r="V468" s="338">
        <f t="shared" si="289"/>
        <v>6.950214570628078</v>
      </c>
      <c r="W468" s="330">
        <f t="shared" si="290"/>
        <v>2.9064133749940879E-3</v>
      </c>
      <c r="X468" s="330">
        <f t="shared" si="291"/>
        <v>17971.04785316173</v>
      </c>
      <c r="Y468" s="330">
        <f t="shared" si="307"/>
        <v>123.95405779991945</v>
      </c>
      <c r="Z468" s="110">
        <f>IF(H468&gt;0, rate1(1,$L$52,$L$51,$L$54,U468,$L$53,$L$50,Y468),"")</f>
        <v>2453.779738293601</v>
      </c>
      <c r="AA468" s="338">
        <f t="shared" si="292"/>
        <v>138.76068982202972</v>
      </c>
      <c r="AB468" s="338">
        <f t="shared" si="293"/>
        <v>-2.1097552420424327E-5</v>
      </c>
      <c r="AC468" s="330">
        <f t="shared" si="294"/>
        <v>6.9349476093373498E-4</v>
      </c>
      <c r="AD468" s="330">
        <f t="shared" si="295"/>
        <v>-28.839439209420426</v>
      </c>
      <c r="AE468" s="330">
        <f t="shared" si="296"/>
        <v>244.75655964101372</v>
      </c>
      <c r="AF468" s="330">
        <f t="shared" si="297"/>
        <v>2176.4069412084291</v>
      </c>
      <c r="AG468" s="330">
        <f t="shared" si="298"/>
        <v>2159.4581247547417</v>
      </c>
      <c r="AH468" s="330">
        <f t="shared" si="299"/>
        <v>6.9307927099496007</v>
      </c>
      <c r="AI468" s="330">
        <f t="shared" si="300"/>
        <v>0.28268574229448368</v>
      </c>
      <c r="AJ468" s="330">
        <f t="shared" si="301"/>
        <v>11.408496040358511</v>
      </c>
      <c r="AK468" s="339">
        <f t="shared" si="302"/>
        <v>1977.3314411718097</v>
      </c>
      <c r="AL468" s="44">
        <f t="shared" si="308"/>
        <v>35.279390328152061</v>
      </c>
    </row>
    <row r="469" spans="2:38" ht="15" x14ac:dyDescent="0.15">
      <c r="B469" s="330">
        <f t="shared" si="273"/>
        <v>2176.4069412084291</v>
      </c>
      <c r="C469" s="330">
        <f t="shared" si="274"/>
        <v>2159.4581247547417</v>
      </c>
      <c r="D469" s="330">
        <f t="shared" si="275"/>
        <v>6.9307927099496007</v>
      </c>
      <c r="E469" s="330">
        <f t="shared" si="305"/>
        <v>198.68094404807593</v>
      </c>
      <c r="F469" s="330">
        <f t="shared" si="276"/>
        <v>198.68094404807593</v>
      </c>
      <c r="G469" s="330">
        <f t="shared" si="277"/>
        <v>18514.501767936483</v>
      </c>
      <c r="H469" s="315">
        <f t="shared" si="278"/>
        <v>0.02</v>
      </c>
      <c r="I469" s="330">
        <f t="shared" si="279"/>
        <v>13.559053162949931</v>
      </c>
      <c r="J469" s="330">
        <f t="shared" si="304"/>
        <v>859</v>
      </c>
      <c r="K469" s="337">
        <f t="shared" si="280"/>
        <v>-1</v>
      </c>
      <c r="L469" s="325">
        <f t="shared" si="281"/>
        <v>6.9107927099496012</v>
      </c>
      <c r="M469" s="325">
        <f t="shared" si="282"/>
        <v>6.9207927099496009</v>
      </c>
      <c r="N469" s="330">
        <f t="shared" si="283"/>
        <v>-9.4865051506950238E-2</v>
      </c>
      <c r="O469" s="330">
        <f t="shared" si="284"/>
        <v>5.278024166789308E-2</v>
      </c>
      <c r="P469" s="334">
        <f t="shared" si="306"/>
        <v>123.13610104472566</v>
      </c>
      <c r="Q469" s="330">
        <f t="shared" si="285"/>
        <v>17732.922939961209</v>
      </c>
      <c r="R469" s="279">
        <f>IF(H469&gt;0, rate1(1,$L$52,$L$51,$L$54,L469,$L$53,$L$50,P469),"")</f>
        <v>2452.5263468092376</v>
      </c>
      <c r="S469" s="325">
        <f t="shared" si="286"/>
        <v>136.99202039374183</v>
      </c>
      <c r="T469" s="325">
        <f t="shared" si="287"/>
        <v>6.9757807283313072E-4</v>
      </c>
      <c r="U469" s="330">
        <f t="shared" si="288"/>
        <v>6.9307927099496007</v>
      </c>
      <c r="V469" s="338">
        <f t="shared" si="289"/>
        <v>6.9307927099496007</v>
      </c>
      <c r="W469" s="330">
        <f t="shared" si="290"/>
        <v>2.890192556129989E-3</v>
      </c>
      <c r="X469" s="330">
        <f t="shared" si="291"/>
        <v>17813.631034491616</v>
      </c>
      <c r="Y469" s="330">
        <f t="shared" si="307"/>
        <v>123.49220204988382</v>
      </c>
      <c r="Z469" s="110">
        <f>IF(H469&gt;0, rate1(1,$L$52,$L$51,$L$54,U469,$L$53,$L$50,Y469),"")</f>
        <v>2453.0741815718179</v>
      </c>
      <c r="AA469" s="338">
        <f t="shared" si="292"/>
        <v>137.58478095316826</v>
      </c>
      <c r="AB469" s="338">
        <f t="shared" si="293"/>
        <v>-2.1160428972836796E-5</v>
      </c>
      <c r="AC469" s="330">
        <f t="shared" si="294"/>
        <v>6.9757807283313072E-4</v>
      </c>
      <c r="AD469" s="330">
        <f t="shared" si="295"/>
        <v>-28.670625954127786</v>
      </c>
      <c r="AE469" s="330">
        <f t="shared" si="296"/>
        <v>242.70944151143192</v>
      </c>
      <c r="AF469" s="330">
        <f t="shared" si="297"/>
        <v>2176.3113785788491</v>
      </c>
      <c r="AG469" s="330">
        <f t="shared" si="298"/>
        <v>2159.4574271766687</v>
      </c>
      <c r="AH469" s="330">
        <f t="shared" si="299"/>
        <v>6.9113691528422061</v>
      </c>
      <c r="AI469" s="330">
        <f t="shared" si="300"/>
        <v>0.28443244809202034</v>
      </c>
      <c r="AJ469" s="330">
        <f t="shared" si="301"/>
        <v>11.408575049371869</v>
      </c>
      <c r="AK469" s="339">
        <f t="shared" si="302"/>
        <v>1977.3367192083565</v>
      </c>
      <c r="AL469" s="44">
        <f t="shared" si="308"/>
        <v>35.279633155204692</v>
      </c>
    </row>
    <row r="470" spans="2:38" ht="15" x14ac:dyDescent="0.15">
      <c r="B470" s="330">
        <f t="shared" si="273"/>
        <v>2176.3113785788491</v>
      </c>
      <c r="C470" s="330">
        <f t="shared" si="274"/>
        <v>2159.4574271766687</v>
      </c>
      <c r="D470" s="330">
        <f t="shared" si="275"/>
        <v>6.9113691528422061</v>
      </c>
      <c r="E470" s="330">
        <f t="shared" si="305"/>
        <v>198.68094404807593</v>
      </c>
      <c r="F470" s="330">
        <f t="shared" si="276"/>
        <v>198.68094404807593</v>
      </c>
      <c r="G470" s="330">
        <f t="shared" si="277"/>
        <v>18358.828268443842</v>
      </c>
      <c r="H470" s="315">
        <f t="shared" si="278"/>
        <v>0.02</v>
      </c>
      <c r="I470" s="330">
        <f t="shared" si="279"/>
        <v>13.483161121744343</v>
      </c>
      <c r="J470" s="330">
        <f t="shared" si="304"/>
        <v>859</v>
      </c>
      <c r="K470" s="337">
        <f t="shared" si="280"/>
        <v>-1</v>
      </c>
      <c r="L470" s="325">
        <f t="shared" si="281"/>
        <v>6.8913691528422065</v>
      </c>
      <c r="M470" s="325">
        <f t="shared" si="282"/>
        <v>6.9013691528422063</v>
      </c>
      <c r="N470" s="330">
        <f t="shared" si="283"/>
        <v>-9.4607071343403959E-2</v>
      </c>
      <c r="O470" s="330">
        <f t="shared" si="284"/>
        <v>5.278024166789308E-2</v>
      </c>
      <c r="P470" s="334">
        <f t="shared" si="306"/>
        <v>122.67497144032987</v>
      </c>
      <c r="Q470" s="330">
        <f t="shared" si="285"/>
        <v>17576.82432454787</v>
      </c>
      <c r="R470" s="279">
        <f>IF(H470&gt;0, rate1(1,$L$52,$L$51,$L$54,L470,$L$53,$L$50,P470),"")</f>
        <v>2451.8119169115685</v>
      </c>
      <c r="S470" s="325">
        <f t="shared" si="286"/>
        <v>135.82567941470259</v>
      </c>
      <c r="T470" s="325">
        <f t="shared" si="287"/>
        <v>7.0169919969331274E-4</v>
      </c>
      <c r="U470" s="330">
        <f t="shared" si="288"/>
        <v>6.9113691528422061</v>
      </c>
      <c r="V470" s="338">
        <f t="shared" si="289"/>
        <v>6.9113691528422061</v>
      </c>
      <c r="W470" s="330">
        <f t="shared" si="290"/>
        <v>2.8740157176727621E-3</v>
      </c>
      <c r="X470" s="330">
        <f t="shared" si="291"/>
        <v>17657.080358256768</v>
      </c>
      <c r="Y470" s="330">
        <f t="shared" si="307"/>
        <v>123.0307380889256</v>
      </c>
      <c r="Z470" s="110">
        <f>IF(H470&gt;0, rate1(1,$L$52,$L$51,$L$54,U470,$L$53,$L$50,Y470),"")</f>
        <v>2452.3636085392432</v>
      </c>
      <c r="AA470" s="338">
        <f t="shared" si="292"/>
        <v>136.41516612738897</v>
      </c>
      <c r="AB470" s="338">
        <f t="shared" si="293"/>
        <v>-2.1223735862562782E-5</v>
      </c>
      <c r="AC470" s="330">
        <f t="shared" si="294"/>
        <v>7.0169919969331274E-4</v>
      </c>
      <c r="AD470" s="330">
        <f t="shared" si="295"/>
        <v>-28.502241428722272</v>
      </c>
      <c r="AE470" s="330">
        <f t="shared" si="296"/>
        <v>240.67356586374081</v>
      </c>
      <c r="AF470" s="330">
        <f t="shared" si="297"/>
        <v>2176.2160698083062</v>
      </c>
      <c r="AG470" s="330">
        <f t="shared" si="298"/>
        <v>2159.4567254774688</v>
      </c>
      <c r="AH470" s="330">
        <f t="shared" si="299"/>
        <v>6.8919438989292825</v>
      </c>
      <c r="AI470" s="330">
        <f t="shared" si="300"/>
        <v>0.28619617795854835</v>
      </c>
      <c r="AJ470" s="330">
        <f t="shared" si="301"/>
        <v>11.40865454831019</v>
      </c>
      <c r="AK470" s="339">
        <f t="shared" si="302"/>
        <v>1977.3419853334196</v>
      </c>
      <c r="AL470" s="44">
        <f t="shared" si="308"/>
        <v>35.279877482677605</v>
      </c>
    </row>
    <row r="471" spans="2:38" ht="15" x14ac:dyDescent="0.15">
      <c r="B471" s="330">
        <f t="shared" si="273"/>
        <v>2176.2160698083062</v>
      </c>
      <c r="C471" s="330">
        <f t="shared" si="274"/>
        <v>2159.4567254774688</v>
      </c>
      <c r="D471" s="330">
        <f t="shared" si="275"/>
        <v>6.8919438989292825</v>
      </c>
      <c r="E471" s="330">
        <f t="shared" si="305"/>
        <v>198.68094404807593</v>
      </c>
      <c r="F471" s="330">
        <f t="shared" si="276"/>
        <v>198.68094404807593</v>
      </c>
      <c r="G471" s="330">
        <f t="shared" si="277"/>
        <v>18204.016359135276</v>
      </c>
      <c r="H471" s="315">
        <f t="shared" si="278"/>
        <v>0.02</v>
      </c>
      <c r="I471" s="330">
        <f t="shared" si="279"/>
        <v>13.407475464669915</v>
      </c>
      <c r="J471" s="330">
        <f t="shared" si="304"/>
        <v>859</v>
      </c>
      <c r="K471" s="337">
        <f t="shared" si="280"/>
        <v>-1</v>
      </c>
      <c r="L471" s="325">
        <f t="shared" si="281"/>
        <v>6.8719438989292829</v>
      </c>
      <c r="M471" s="325">
        <f t="shared" si="282"/>
        <v>6.8819438989292827</v>
      </c>
      <c r="N471" s="330">
        <f t="shared" si="283"/>
        <v>-9.4349023238073926E-2</v>
      </c>
      <c r="O471" s="330">
        <f t="shared" si="284"/>
        <v>5.278024166789308E-2</v>
      </c>
      <c r="P471" s="334">
        <f t="shared" si="306"/>
        <v>122.21423519494772</v>
      </c>
      <c r="Q471" s="330">
        <f t="shared" si="285"/>
        <v>17421.588382514441</v>
      </c>
      <c r="R471" s="279">
        <f>IF(H471&gt;0, rate1(1,$L$52,$L$51,$L$54,L471,$L$53,$L$50,P471),"")</f>
        <v>2451.0923797183295</v>
      </c>
      <c r="S471" s="325">
        <f t="shared" si="286"/>
        <v>134.66560740975711</v>
      </c>
      <c r="T471" s="325">
        <f t="shared" si="287"/>
        <v>7.0585863533948064E-4</v>
      </c>
      <c r="U471" s="330">
        <f t="shared" si="288"/>
        <v>6.8919438989292825</v>
      </c>
      <c r="V471" s="338">
        <f t="shared" si="289"/>
        <v>6.8919438989292825</v>
      </c>
      <c r="W471" s="330">
        <f t="shared" si="290"/>
        <v>2.8578828712113591E-3</v>
      </c>
      <c r="X471" s="330">
        <f t="shared" si="291"/>
        <v>17501.393585673108</v>
      </c>
      <c r="Y471" s="330">
        <f t="shared" si="307"/>
        <v>122.56966682992766</v>
      </c>
      <c r="Z471" s="110">
        <f>IF(H471&gt;0, rate1(1,$L$52,$L$51,$L$54,U471,$L$53,$L$50,Y471),"")</f>
        <v>2451.6479677072825</v>
      </c>
      <c r="AA471" s="338">
        <f t="shared" si="292"/>
        <v>135.25182917700283</v>
      </c>
      <c r="AB471" s="338">
        <f t="shared" si="293"/>
        <v>-2.1287478083024217E-5</v>
      </c>
      <c r="AC471" s="330">
        <f t="shared" si="294"/>
        <v>7.0585863533948064E-4</v>
      </c>
      <c r="AD471" s="330">
        <f t="shared" si="295"/>
        <v>-28.334285363500666</v>
      </c>
      <c r="AE471" s="330">
        <f t="shared" si="296"/>
        <v>238.64890101328314</v>
      </c>
      <c r="AF471" s="330">
        <f t="shared" si="297"/>
        <v>2176.121014926433</v>
      </c>
      <c r="AG471" s="330">
        <f t="shared" si="298"/>
        <v>2159.4560196188336</v>
      </c>
      <c r="AH471" s="330">
        <f t="shared" si="299"/>
        <v>6.8725169478318984</v>
      </c>
      <c r="AI471" s="330">
        <f t="shared" si="300"/>
        <v>0.28797716527542522</v>
      </c>
      <c r="AJ471" s="330">
        <f t="shared" si="301"/>
        <v>11.408734541967211</v>
      </c>
      <c r="AK471" s="339">
        <f t="shared" si="302"/>
        <v>1977.3472395599019</v>
      </c>
      <c r="AL471" s="44">
        <f t="shared" si="308"/>
        <v>35.280123325194474</v>
      </c>
    </row>
    <row r="472" spans="2:38" ht="15" x14ac:dyDescent="0.15">
      <c r="B472" s="330">
        <f t="shared" si="273"/>
        <v>2176.121014926433</v>
      </c>
      <c r="C472" s="330">
        <f t="shared" si="274"/>
        <v>2159.4560196188336</v>
      </c>
      <c r="D472" s="330">
        <f t="shared" si="275"/>
        <v>6.8725169478318984</v>
      </c>
      <c r="E472" s="330">
        <f t="shared" si="305"/>
        <v>198.68094404807593</v>
      </c>
      <c r="F472" s="330">
        <f t="shared" si="276"/>
        <v>198.68094404807593</v>
      </c>
      <c r="G472" s="330">
        <f t="shared" si="277"/>
        <v>18050.063798973835</v>
      </c>
      <c r="H472" s="315">
        <f t="shared" si="278"/>
        <v>0.02</v>
      </c>
      <c r="I472" s="330">
        <f t="shared" si="279"/>
        <v>13.331996246079507</v>
      </c>
      <c r="J472" s="330">
        <f t="shared" si="304"/>
        <v>859</v>
      </c>
      <c r="K472" s="337">
        <f t="shared" si="280"/>
        <v>-1</v>
      </c>
      <c r="L472" s="325">
        <f t="shared" si="281"/>
        <v>6.8525169478318988</v>
      </c>
      <c r="M472" s="325">
        <f t="shared" si="282"/>
        <v>6.8625169478318986</v>
      </c>
      <c r="N472" s="330">
        <f t="shared" si="283"/>
        <v>-9.4090907173935534E-2</v>
      </c>
      <c r="O472" s="330">
        <f t="shared" si="284"/>
        <v>5.278024166789308E-2</v>
      </c>
      <c r="P472" s="334">
        <f t="shared" si="306"/>
        <v>121.75389322879923</v>
      </c>
      <c r="Q472" s="330">
        <f t="shared" si="285"/>
        <v>17267.212873529901</v>
      </c>
      <c r="R472" s="279">
        <f>IF(H472&gt;0, rate1(1,$L$52,$L$51,$L$54,L472,$L$53,$L$50,P472),"")</f>
        <v>2450.3676825164175</v>
      </c>
      <c r="S472" s="325">
        <f t="shared" si="286"/>
        <v>133.51178819733954</v>
      </c>
      <c r="T472" s="325">
        <f t="shared" si="287"/>
        <v>7.1005688213801198E-4</v>
      </c>
      <c r="U472" s="330">
        <f t="shared" si="288"/>
        <v>6.8725169478318984</v>
      </c>
      <c r="V472" s="338">
        <f t="shared" si="289"/>
        <v>6.8725169478318984</v>
      </c>
      <c r="W472" s="330">
        <f t="shared" si="290"/>
        <v>2.8417940283631538E-3</v>
      </c>
      <c r="X472" s="330">
        <f t="shared" si="291"/>
        <v>17346.568476733588</v>
      </c>
      <c r="Y472" s="330">
        <f t="shared" si="307"/>
        <v>122.10898918998105</v>
      </c>
      <c r="Z472" s="110">
        <f>IF(H472&gt;0, rate1(1,$L$52,$L$51,$L$54,U472,$L$53,$L$50,Y472),"")</f>
        <v>2450.9272068943633</v>
      </c>
      <c r="AA472" s="338">
        <f t="shared" si="292"/>
        <v>134.09475392382868</v>
      </c>
      <c r="AB472" s="338">
        <f t="shared" si="293"/>
        <v>-2.1351660712258711E-5</v>
      </c>
      <c r="AC472" s="330">
        <f t="shared" si="294"/>
        <v>7.1005688213801198E-4</v>
      </c>
      <c r="AD472" s="330">
        <f t="shared" si="295"/>
        <v>-28.16675748537094</v>
      </c>
      <c r="AE472" s="330">
        <f t="shared" si="296"/>
        <v>236.63541512445946</v>
      </c>
      <c r="AF472" s="330">
        <f t="shared" si="297"/>
        <v>2176.0262139623769</v>
      </c>
      <c r="AG472" s="330">
        <f t="shared" si="298"/>
        <v>2159.4553095619513</v>
      </c>
      <c r="AH472" s="330">
        <f t="shared" si="299"/>
        <v>6.8530882991693218</v>
      </c>
      <c r="AI472" s="330">
        <f t="shared" si="300"/>
        <v>0.28977564763211999</v>
      </c>
      <c r="AJ472" s="330">
        <f t="shared" si="301"/>
        <v>11.408815035202664</v>
      </c>
      <c r="AK472" s="339">
        <f t="shared" si="302"/>
        <v>1977.3524819009297</v>
      </c>
      <c r="AL472" s="44">
        <f t="shared" si="308"/>
        <v>35.280370697579443</v>
      </c>
    </row>
    <row r="473" spans="2:38" ht="15" x14ac:dyDescent="0.15">
      <c r="B473" s="330">
        <f t="shared" si="273"/>
        <v>2176.0262139623769</v>
      </c>
      <c r="C473" s="330">
        <f t="shared" si="274"/>
        <v>2159.4553095619513</v>
      </c>
      <c r="D473" s="330">
        <f t="shared" si="275"/>
        <v>6.8530882991693218</v>
      </c>
      <c r="E473" s="330">
        <f t="shared" si="305"/>
        <v>198.68094404807593</v>
      </c>
      <c r="F473" s="330">
        <f t="shared" si="276"/>
        <v>198.68094404807593</v>
      </c>
      <c r="G473" s="330">
        <f t="shared" si="277"/>
        <v>17896.96834570292</v>
      </c>
      <c r="H473" s="315">
        <f t="shared" si="278"/>
        <v>0.02</v>
      </c>
      <c r="I473" s="330">
        <f t="shared" si="279"/>
        <v>13.256723520340529</v>
      </c>
      <c r="J473" s="330">
        <f t="shared" si="304"/>
        <v>859</v>
      </c>
      <c r="K473" s="337">
        <f t="shared" si="280"/>
        <v>-1</v>
      </c>
      <c r="L473" s="325">
        <f t="shared" si="281"/>
        <v>6.8330882991693223</v>
      </c>
      <c r="M473" s="325">
        <f t="shared" si="282"/>
        <v>6.843088299169322</v>
      </c>
      <c r="N473" s="330">
        <f t="shared" si="283"/>
        <v>-9.383272313405655E-2</v>
      </c>
      <c r="O473" s="330">
        <f t="shared" si="284"/>
        <v>5.278024166789308E-2</v>
      </c>
      <c r="P473" s="334">
        <f t="shared" si="306"/>
        <v>121.29394646638147</v>
      </c>
      <c r="Q473" s="330">
        <f t="shared" si="285"/>
        <v>17113.695556044029</v>
      </c>
      <c r="R473" s="279">
        <f>IF(H473&gt;0, rate1(1,$L$52,$L$51,$L$54,L473,$L$53,$L$50,P473),"")</f>
        <v>2449.6377718793265</v>
      </c>
      <c r="S473" s="325">
        <f t="shared" si="286"/>
        <v>132.36420558536415</v>
      </c>
      <c r="T473" s="325">
        <f t="shared" si="287"/>
        <v>7.1429445118580202E-4</v>
      </c>
      <c r="U473" s="330">
        <f t="shared" si="288"/>
        <v>6.8530882991693218</v>
      </c>
      <c r="V473" s="338">
        <f t="shared" si="289"/>
        <v>6.8530882991693218</v>
      </c>
      <c r="W473" s="330">
        <f t="shared" si="290"/>
        <v>2.825749200681571E-3</v>
      </c>
      <c r="X473" s="330">
        <f t="shared" si="291"/>
        <v>17192.602790212073</v>
      </c>
      <c r="Y473" s="330">
        <f t="shared" si="307"/>
        <v>121.64870609042987</v>
      </c>
      <c r="Z473" s="110">
        <f>IF(H473&gt;0, rate1(1,$L$52,$L$51,$L$54,U473,$L$53,$L$50,Y473),"")</f>
        <v>2450.2012732143912</v>
      </c>
      <c r="AA473" s="338">
        <f t="shared" si="292"/>
        <v>132.94392417918786</v>
      </c>
      <c r="AB473" s="338">
        <f t="shared" si="293"/>
        <v>-2.1416288914099841E-5</v>
      </c>
      <c r="AC473" s="330">
        <f t="shared" si="294"/>
        <v>7.1429445118580202E-4</v>
      </c>
      <c r="AD473" s="330">
        <f t="shared" si="295"/>
        <v>-27.999657517705689</v>
      </c>
      <c r="AE473" s="330">
        <f t="shared" si="296"/>
        <v>234.63307648305144</v>
      </c>
      <c r="AF473" s="330">
        <f t="shared" si="297"/>
        <v>2175.9316669447917</v>
      </c>
      <c r="AG473" s="330">
        <f t="shared" si="298"/>
        <v>2159.4545952675003</v>
      </c>
      <c r="AH473" s="330">
        <f t="shared" si="299"/>
        <v>6.833657952558525</v>
      </c>
      <c r="AI473" s="330">
        <f t="shared" si="300"/>
        <v>0.29159186692235139</v>
      </c>
      <c r="AJ473" s="330">
        <f t="shared" si="301"/>
        <v>11.408896032943476</v>
      </c>
      <c r="AK473" s="339">
        <f t="shared" si="302"/>
        <v>1977.3577123698567</v>
      </c>
      <c r="AL473" s="44">
        <f t="shared" si="308"/>
        <v>35.280619614860761</v>
      </c>
    </row>
    <row r="474" spans="2:38" ht="15" x14ac:dyDescent="0.15">
      <c r="B474" s="330">
        <f t="shared" si="273"/>
        <v>2175.9316669447917</v>
      </c>
      <c r="C474" s="330">
        <f t="shared" si="274"/>
        <v>2159.4545952675003</v>
      </c>
      <c r="D474" s="330">
        <f t="shared" si="275"/>
        <v>6.833657952558525</v>
      </c>
      <c r="E474" s="330">
        <f t="shared" si="305"/>
        <v>198.68094404807593</v>
      </c>
      <c r="F474" s="330">
        <f t="shared" si="276"/>
        <v>198.68094404807593</v>
      </c>
      <c r="G474" s="330">
        <f t="shared" si="277"/>
        <v>17744.727755842356</v>
      </c>
      <c r="H474" s="315">
        <f t="shared" si="278"/>
        <v>0.02</v>
      </c>
      <c r="I474" s="330">
        <f t="shared" si="279"/>
        <v>13.181657341833125</v>
      </c>
      <c r="J474" s="330">
        <f t="shared" si="304"/>
        <v>859</v>
      </c>
      <c r="K474" s="337">
        <f t="shared" si="280"/>
        <v>-1</v>
      </c>
      <c r="L474" s="325">
        <f t="shared" si="281"/>
        <v>6.8136579525585255</v>
      </c>
      <c r="M474" s="325">
        <f t="shared" si="282"/>
        <v>6.8236579525585253</v>
      </c>
      <c r="N474" s="330">
        <f t="shared" si="283"/>
        <v>-9.3574471101426582E-2</v>
      </c>
      <c r="O474" s="330">
        <f t="shared" si="284"/>
        <v>5.278024166789308E-2</v>
      </c>
      <c r="P474" s="334">
        <f t="shared" si="306"/>
        <v>120.83439583648956</v>
      </c>
      <c r="Q474" s="330">
        <f t="shared" si="285"/>
        <v>16961.034187283236</v>
      </c>
      <c r="R474" s="279">
        <f>IF(H474&gt;0, rate1(1,$L$52,$L$51,$L$54,L474,$L$53,$L$50,P474),"")</f>
        <v>2448.9025936551543</v>
      </c>
      <c r="S474" s="325">
        <f t="shared" si="286"/>
        <v>131.2228433711586</v>
      </c>
      <c r="T474" s="325">
        <f t="shared" si="287"/>
        <v>7.1857186250128522E-4</v>
      </c>
      <c r="U474" s="330">
        <f t="shared" si="288"/>
        <v>6.833657952558525</v>
      </c>
      <c r="V474" s="338">
        <f t="shared" si="289"/>
        <v>6.833657952558525</v>
      </c>
      <c r="W474" s="330">
        <f t="shared" si="290"/>
        <v>2.8097483997484574E-3</v>
      </c>
      <c r="X474" s="330">
        <f t="shared" si="291"/>
        <v>17039.494283659125</v>
      </c>
      <c r="Y474" s="330">
        <f t="shared" si="307"/>
        <v>121.18881845689201</v>
      </c>
      <c r="Z474" s="110">
        <f>IF(H474&gt;0, rate1(1,$L$52,$L$51,$L$54,U474,$L$53,$L$50,Y474),"")</f>
        <v>2449.4701130649319</v>
      </c>
      <c r="AA474" s="338">
        <f t="shared" si="292"/>
        <v>131.79932374383822</v>
      </c>
      <c r="AB474" s="338">
        <f t="shared" si="293"/>
        <v>-2.1481367940794274E-5</v>
      </c>
      <c r="AC474" s="330">
        <f t="shared" si="294"/>
        <v>7.1857186250128522E-4</v>
      </c>
      <c r="AD474" s="330">
        <f t="shared" si="295"/>
        <v>-27.832985180329448</v>
      </c>
      <c r="AE474" s="330">
        <f t="shared" si="296"/>
        <v>232.64185330361417</v>
      </c>
      <c r="AF474" s="330">
        <f t="shared" si="297"/>
        <v>2175.837373901828</v>
      </c>
      <c r="AG474" s="330">
        <f t="shared" si="298"/>
        <v>2159.453876695638</v>
      </c>
      <c r="AH474" s="330">
        <f t="shared" si="299"/>
        <v>6.8142259076146292</v>
      </c>
      <c r="AI474" s="330">
        <f t="shared" si="300"/>
        <v>0.29342606944148303</v>
      </c>
      <c r="AJ474" s="330">
        <f t="shared" si="301"/>
        <v>11.408977540184987</v>
      </c>
      <c r="AK474" s="339">
        <f t="shared" si="302"/>
        <v>1977.3629309802689</v>
      </c>
      <c r="AL474" s="44">
        <f t="shared" si="308"/>
        <v>35.280870092274448</v>
      </c>
    </row>
    <row r="475" spans="2:38" ht="15" x14ac:dyDescent="0.15">
      <c r="B475" s="330">
        <f t="shared" si="273"/>
        <v>2175.837373901828</v>
      </c>
      <c r="C475" s="330">
        <f t="shared" si="274"/>
        <v>2159.453876695638</v>
      </c>
      <c r="D475" s="330">
        <f t="shared" si="275"/>
        <v>6.8142259076146292</v>
      </c>
      <c r="E475" s="330">
        <f t="shared" si="305"/>
        <v>198.68094404807593</v>
      </c>
      <c r="F475" s="330">
        <f t="shared" si="276"/>
        <v>198.68094404807593</v>
      </c>
      <c r="G475" s="330">
        <f t="shared" si="277"/>
        <v>17593.339784691379</v>
      </c>
      <c r="H475" s="315">
        <f t="shared" si="278"/>
        <v>0.02</v>
      </c>
      <c r="I475" s="330">
        <f t="shared" si="279"/>
        <v>13.10679776495199</v>
      </c>
      <c r="J475" s="330">
        <f t="shared" si="304"/>
        <v>859</v>
      </c>
      <c r="K475" s="337">
        <f t="shared" si="280"/>
        <v>-1</v>
      </c>
      <c r="L475" s="325">
        <f t="shared" si="281"/>
        <v>6.7942259076146296</v>
      </c>
      <c r="M475" s="325">
        <f t="shared" si="282"/>
        <v>6.8042259076146294</v>
      </c>
      <c r="N475" s="330">
        <f t="shared" si="283"/>
        <v>-9.3316151059077868E-2</v>
      </c>
      <c r="O475" s="330">
        <f t="shared" si="284"/>
        <v>5.278024166789308E-2</v>
      </c>
      <c r="P475" s="334">
        <f t="shared" si="306"/>
        <v>120.375242272261</v>
      </c>
      <c r="Q475" s="330">
        <f t="shared" si="285"/>
        <v>16809.22652325371</v>
      </c>
      <c r="R475" s="279">
        <f>IF(H475&gt;0, rate1(1,$L$52,$L$51,$L$54,L475,$L$53,$L$50,P475),"")</f>
        <v>2448.1620929544074</v>
      </c>
      <c r="S475" s="325">
        <f t="shared" si="286"/>
        <v>130.08768534145173</v>
      </c>
      <c r="T475" s="325">
        <f t="shared" si="287"/>
        <v>7.2288964522251636E-4</v>
      </c>
      <c r="U475" s="330">
        <f t="shared" si="288"/>
        <v>6.8142259076146292</v>
      </c>
      <c r="V475" s="338">
        <f t="shared" si="289"/>
        <v>6.8142259076146292</v>
      </c>
      <c r="W475" s="330">
        <f t="shared" si="290"/>
        <v>2.7937916371953975E-3</v>
      </c>
      <c r="X475" s="330">
        <f t="shared" si="291"/>
        <v>16887.240713405237</v>
      </c>
      <c r="Y475" s="330">
        <f t="shared" si="307"/>
        <v>120.72932721930326</v>
      </c>
      <c r="Z475" s="110">
        <f>IF(H475&gt;0, rate1(1,$L$52,$L$51,$L$54,U475,$L$53,$L$50,Y475),"")</f>
        <v>2448.7336721151983</v>
      </c>
      <c r="AA475" s="338">
        <f t="shared" si="292"/>
        <v>130.6609364079624</v>
      </c>
      <c r="AB475" s="338">
        <f t="shared" si="293"/>
        <v>-2.1546903135151449E-5</v>
      </c>
      <c r="AC475" s="330">
        <f t="shared" si="294"/>
        <v>7.2288964522251636E-4</v>
      </c>
      <c r="AD475" s="330">
        <f t="shared" si="295"/>
        <v>-27.666740189429188</v>
      </c>
      <c r="AE475" s="330">
        <f t="shared" si="296"/>
        <v>230.66171383622483</v>
      </c>
      <c r="AF475" s="330">
        <f t="shared" si="297"/>
        <v>2175.7433348611235</v>
      </c>
      <c r="AG475" s="330">
        <f t="shared" si="298"/>
        <v>2159.4531538059928</v>
      </c>
      <c r="AH475" s="330">
        <f t="shared" si="299"/>
        <v>6.7947921639503983</v>
      </c>
      <c r="AI475" s="330">
        <f t="shared" si="300"/>
        <v>0.29527850598738065</v>
      </c>
      <c r="AJ475" s="330">
        <f t="shared" si="301"/>
        <v>11.409059561992205</v>
      </c>
      <c r="AK475" s="339">
        <f t="shared" si="302"/>
        <v>1977.3681377459875</v>
      </c>
      <c r="AL475" s="44">
        <f t="shared" si="308"/>
        <v>35.2811221452681</v>
      </c>
    </row>
    <row r="476" spans="2:38" ht="15" x14ac:dyDescent="0.15">
      <c r="B476" s="330">
        <f t="shared" si="273"/>
        <v>2175.7433348611235</v>
      </c>
      <c r="C476" s="330">
        <f t="shared" si="274"/>
        <v>2159.4531538059928</v>
      </c>
      <c r="D476" s="330">
        <f t="shared" si="275"/>
        <v>6.7947921639503983</v>
      </c>
      <c r="E476" s="330">
        <f t="shared" si="305"/>
        <v>198.68094404807593</v>
      </c>
      <c r="F476" s="330">
        <f t="shared" si="276"/>
        <v>198.68094404807593</v>
      </c>
      <c r="G476" s="330">
        <f t="shared" si="277"/>
        <v>17442.802186324712</v>
      </c>
      <c r="H476" s="315">
        <f t="shared" si="278"/>
        <v>0.02</v>
      </c>
      <c r="I476" s="330">
        <f t="shared" si="279"/>
        <v>13.03214484410455</v>
      </c>
      <c r="J476" s="330">
        <f t="shared" si="304"/>
        <v>859</v>
      </c>
      <c r="K476" s="337">
        <f t="shared" si="280"/>
        <v>-1</v>
      </c>
      <c r="L476" s="325">
        <f t="shared" si="281"/>
        <v>6.7747921639503987</v>
      </c>
      <c r="M476" s="325">
        <f t="shared" si="282"/>
        <v>6.7847921639503985</v>
      </c>
      <c r="N476" s="330">
        <f t="shared" si="283"/>
        <v>-9.3057762989850801E-2</v>
      </c>
      <c r="O476" s="330">
        <f t="shared" si="284"/>
        <v>5.278024166789308E-2</v>
      </c>
      <c r="P476" s="334">
        <f t="shared" si="306"/>
        <v>119.91648671119702</v>
      </c>
      <c r="Q476" s="330">
        <f t="shared" si="285"/>
        <v>16658.270318737294</v>
      </c>
      <c r="R476" s="279">
        <f>IF(H476&gt;0, rate1(1,$L$52,$L$51,$L$54,L476,$L$53,$L$50,P476),"")</f>
        <v>2447.4162141375223</v>
      </c>
      <c r="S476" s="325">
        <f t="shared" si="286"/>
        <v>128.95871527230528</v>
      </c>
      <c r="T476" s="325">
        <f t="shared" si="287"/>
        <v>7.2724833780815352E-4</v>
      </c>
      <c r="U476" s="330">
        <f t="shared" si="288"/>
        <v>6.7947921639503983</v>
      </c>
      <c r="V476" s="338">
        <f t="shared" si="289"/>
        <v>6.7947921639503983</v>
      </c>
      <c r="W476" s="330">
        <f t="shared" si="290"/>
        <v>2.7778789245900271E-3</v>
      </c>
      <c r="X476" s="330">
        <f t="shared" si="291"/>
        <v>16735.839834556504</v>
      </c>
      <c r="Y476" s="330">
        <f t="shared" si="307"/>
        <v>120.27023331193828</v>
      </c>
      <c r="Z476" s="110">
        <f>IF(H476&gt;0, rate1(1,$L$52,$L$51,$L$54,U476,$L$53,$L$50,Y476),"")</f>
        <v>2447.9918952937583</v>
      </c>
      <c r="AA476" s="338">
        <f t="shared" si="292"/>
        <v>129.52874595109913</v>
      </c>
      <c r="AB476" s="338">
        <f t="shared" si="293"/>
        <v>-2.1612899931715796E-5</v>
      </c>
      <c r="AC476" s="330">
        <f t="shared" si="294"/>
        <v>7.2724833780815352E-4</v>
      </c>
      <c r="AD476" s="330">
        <f t="shared" si="295"/>
        <v>-27.500922257557576</v>
      </c>
      <c r="AE476" s="330">
        <f t="shared" si="296"/>
        <v>228.69262623556085</v>
      </c>
      <c r="AF476" s="330">
        <f t="shared" si="297"/>
        <v>2175.6495498497957</v>
      </c>
      <c r="AG476" s="330">
        <f t="shared" si="298"/>
        <v>2159.4524265576551</v>
      </c>
      <c r="AH476" s="330">
        <f t="shared" si="299"/>
        <v>6.7753567211765811</v>
      </c>
      <c r="AI476" s="330">
        <f t="shared" si="300"/>
        <v>0.29714943196306243</v>
      </c>
      <c r="AJ476" s="330">
        <f t="shared" si="301"/>
        <v>11.409142103501084</v>
      </c>
      <c r="AK476" s="339">
        <f t="shared" si="302"/>
        <v>1977.3733326810745</v>
      </c>
      <c r="AL476" s="44">
        <f t="shared" si="308"/>
        <v>35.281375789504743</v>
      </c>
    </row>
    <row r="477" spans="2:38" ht="15" x14ac:dyDescent="0.15">
      <c r="B477" s="330">
        <f t="shared" si="273"/>
        <v>2175.6495498497957</v>
      </c>
      <c r="C477" s="330">
        <f t="shared" si="274"/>
        <v>2159.4524265576551</v>
      </c>
      <c r="D477" s="330">
        <f t="shared" si="275"/>
        <v>6.7753567211765811</v>
      </c>
      <c r="E477" s="330">
        <f t="shared" si="305"/>
        <v>198.68094404807593</v>
      </c>
      <c r="F477" s="330">
        <f t="shared" si="276"/>
        <v>198.68094404807593</v>
      </c>
      <c r="G477" s="330">
        <f t="shared" si="277"/>
        <v>17293.112713594546</v>
      </c>
      <c r="H477" s="315">
        <f t="shared" si="278"/>
        <v>0.02</v>
      </c>
      <c r="I477" s="330">
        <f t="shared" si="279"/>
        <v>12.957698633712425</v>
      </c>
      <c r="J477" s="330">
        <f t="shared" si="304"/>
        <v>859</v>
      </c>
      <c r="K477" s="337">
        <f t="shared" si="280"/>
        <v>-1</v>
      </c>
      <c r="L477" s="325">
        <f t="shared" si="281"/>
        <v>6.7553567211765815</v>
      </c>
      <c r="M477" s="325">
        <f t="shared" si="282"/>
        <v>6.7653567211765813</v>
      </c>
      <c r="N477" s="330">
        <f t="shared" si="283"/>
        <v>-9.2799306876734988E-2</v>
      </c>
      <c r="O477" s="330">
        <f t="shared" si="284"/>
        <v>5.278024166789308E-2</v>
      </c>
      <c r="P477" s="334">
        <f t="shared" si="306"/>
        <v>119.45813009520482</v>
      </c>
      <c r="Q477" s="330">
        <f t="shared" si="285"/>
        <v>16508.163327293722</v>
      </c>
      <c r="R477" s="279">
        <f>IF(H477&gt;0, rate1(1,$L$52,$L$51,$L$54,L477,$L$53,$L$50,P477),"")</f>
        <v>2446.6649008021654</v>
      </c>
      <c r="S477" s="325">
        <f t="shared" si="286"/>
        <v>127.8359169290932</v>
      </c>
      <c r="T477" s="325">
        <f t="shared" si="287"/>
        <v>7.3164848824811858E-4</v>
      </c>
      <c r="U477" s="330">
        <f t="shared" si="288"/>
        <v>6.7753567211765811</v>
      </c>
      <c r="V477" s="338">
        <f t="shared" si="289"/>
        <v>6.7753567211765811</v>
      </c>
      <c r="W477" s="330">
        <f t="shared" si="290"/>
        <v>2.7620102735497198E-3</v>
      </c>
      <c r="X477" s="330">
        <f t="shared" si="291"/>
        <v>16585.289400997124</v>
      </c>
      <c r="Y477" s="330">
        <f t="shared" si="307"/>
        <v>119.81153767345269</v>
      </c>
      <c r="Z477" s="110">
        <f>IF(H477&gt;0, rate1(1,$L$52,$L$51,$L$54,U477,$L$53,$L$50,Y477),"")</f>
        <v>2447.2447267760244</v>
      </c>
      <c r="AA477" s="338">
        <f t="shared" si="292"/>
        <v>128.40273614212489</v>
      </c>
      <c r="AB477" s="338">
        <f t="shared" si="293"/>
        <v>-2.1679363859725451E-5</v>
      </c>
      <c r="AC477" s="330">
        <f t="shared" si="294"/>
        <v>7.3164848824811858E-4</v>
      </c>
      <c r="AD477" s="330">
        <f t="shared" si="295"/>
        <v>-27.335531093474422</v>
      </c>
      <c r="AE477" s="330">
        <f t="shared" si="296"/>
        <v>226.73455878335619</v>
      </c>
      <c r="AF477" s="330">
        <f t="shared" si="297"/>
        <v>2175.5560188944305</v>
      </c>
      <c r="AG477" s="330">
        <f t="shared" si="298"/>
        <v>2159.4516949091667</v>
      </c>
      <c r="AH477" s="330">
        <f t="shared" si="299"/>
        <v>6.7559195789017954</v>
      </c>
      <c r="AI477" s="330">
        <f t="shared" si="300"/>
        <v>0.29903910748392221</v>
      </c>
      <c r="AJ477" s="330">
        <f t="shared" si="301"/>
        <v>11.40922516991983</v>
      </c>
      <c r="AK477" s="339">
        <f t="shared" si="302"/>
        <v>1977.3785157998361</v>
      </c>
      <c r="AL477" s="44">
        <f t="shared" si="308"/>
        <v>35.281631040866799</v>
      </c>
    </row>
    <row r="478" spans="2:38" ht="15" x14ac:dyDescent="0.15">
      <c r="B478" s="330">
        <f t="shared" si="273"/>
        <v>2175.5560188944305</v>
      </c>
      <c r="C478" s="330">
        <f t="shared" si="274"/>
        <v>2159.4516949091667</v>
      </c>
      <c r="D478" s="330">
        <f t="shared" si="275"/>
        <v>6.7559195789017954</v>
      </c>
      <c r="E478" s="330">
        <f t="shared" si="305"/>
        <v>198.68094404807593</v>
      </c>
      <c r="F478" s="330">
        <f t="shared" si="276"/>
        <v>198.68094404807593</v>
      </c>
      <c r="G478" s="330">
        <f t="shared" si="277"/>
        <v>17144.269118129647</v>
      </c>
      <c r="H478" s="315">
        <f t="shared" si="278"/>
        <v>0.02</v>
      </c>
      <c r="I478" s="330">
        <f t="shared" si="279"/>
        <v>12.883459188211056</v>
      </c>
      <c r="J478" s="330">
        <f t="shared" si="304"/>
        <v>859</v>
      </c>
      <c r="K478" s="337">
        <f t="shared" si="280"/>
        <v>-1</v>
      </c>
      <c r="L478" s="325">
        <f t="shared" si="281"/>
        <v>6.7359195789017958</v>
      </c>
      <c r="M478" s="325">
        <f t="shared" si="282"/>
        <v>6.7459195789017956</v>
      </c>
      <c r="N478" s="330">
        <f t="shared" si="283"/>
        <v>-9.2540782702577928E-2</v>
      </c>
      <c r="O478" s="330">
        <f t="shared" si="284"/>
        <v>5.278024166789308E-2</v>
      </c>
      <c r="P478" s="334">
        <f t="shared" si="306"/>
        <v>119.00017337062934</v>
      </c>
      <c r="Q478" s="330">
        <f t="shared" si="285"/>
        <v>16358.903301259525</v>
      </c>
      <c r="R478" s="279">
        <f>IF(H478&gt;0, rate1(1,$L$52,$L$51,$L$54,L478,$L$53,$L$50,P478),"")</f>
        <v>2445.9080957702608</v>
      </c>
      <c r="S478" s="325">
        <f t="shared" si="286"/>
        <v>126.71927406645469</v>
      </c>
      <c r="T478" s="325">
        <f t="shared" si="287"/>
        <v>7.3609065427518504E-4</v>
      </c>
      <c r="U478" s="330">
        <f t="shared" si="288"/>
        <v>6.7559195789017954</v>
      </c>
      <c r="V478" s="338">
        <f t="shared" si="289"/>
        <v>6.7559195789017954</v>
      </c>
      <c r="W478" s="330">
        <f t="shared" si="290"/>
        <v>2.7461856956634279E-3</v>
      </c>
      <c r="X478" s="330">
        <f t="shared" si="291"/>
        <v>16435.587165388111</v>
      </c>
      <c r="Y478" s="330">
        <f t="shared" si="307"/>
        <v>119.35324124691451</v>
      </c>
      <c r="Z478" s="110">
        <f>IF(H478&gt;0, rate1(1,$L$52,$L$51,$L$54,U478,$L$53,$L$50,Y478),"")</f>
        <v>2446.4921099714779</v>
      </c>
      <c r="AA478" s="338">
        <f t="shared" si="292"/>
        <v>127.28289073920577</v>
      </c>
      <c r="AB478" s="338">
        <f t="shared" si="293"/>
        <v>-2.1746300544661571E-5</v>
      </c>
      <c r="AC478" s="330">
        <f t="shared" si="294"/>
        <v>7.3609065427518504E-4</v>
      </c>
      <c r="AD478" s="330">
        <f t="shared" si="295"/>
        <v>-27.170566402169083</v>
      </c>
      <c r="AE478" s="330">
        <f t="shared" si="296"/>
        <v>224.78747963583774</v>
      </c>
      <c r="AF478" s="330">
        <f t="shared" si="297"/>
        <v>2175.4627420210736</v>
      </c>
      <c r="AG478" s="330">
        <f t="shared" si="298"/>
        <v>2159.4509588185124</v>
      </c>
      <c r="AH478" s="330">
        <f t="shared" si="299"/>
        <v>6.7364807367322976</v>
      </c>
      <c r="AI478" s="330">
        <f t="shared" si="300"/>
        <v>0.300947797485979</v>
      </c>
      <c r="AJ478" s="330">
        <f t="shared" si="301"/>
        <v>11.409308766530243</v>
      </c>
      <c r="AK478" s="339">
        <f t="shared" si="302"/>
        <v>1977.3836871168276</v>
      </c>
      <c r="AL478" s="44">
        <f t="shared" si="308"/>
        <v>35.281887915460125</v>
      </c>
    </row>
    <row r="479" spans="2:38" ht="15" x14ac:dyDescent="0.15">
      <c r="B479" s="330">
        <f t="shared" si="273"/>
        <v>2175.4627420210736</v>
      </c>
      <c r="C479" s="330">
        <f t="shared" si="274"/>
        <v>2159.4509588185124</v>
      </c>
      <c r="D479" s="330">
        <f t="shared" si="275"/>
        <v>6.7364807367322976</v>
      </c>
      <c r="E479" s="330">
        <f t="shared" si="305"/>
        <v>198.68094404807593</v>
      </c>
      <c r="F479" s="330">
        <f t="shared" si="276"/>
        <v>198.68094404807593</v>
      </c>
      <c r="G479" s="330">
        <f t="shared" si="277"/>
        <v>16996.269150333286</v>
      </c>
      <c r="H479" s="315">
        <f t="shared" si="278"/>
        <v>0.02</v>
      </c>
      <c r="I479" s="330">
        <f t="shared" si="279"/>
        <v>12.809426562048976</v>
      </c>
      <c r="J479" s="330">
        <f t="shared" si="304"/>
        <v>859</v>
      </c>
      <c r="K479" s="337">
        <f t="shared" si="280"/>
        <v>-1</v>
      </c>
      <c r="L479" s="325">
        <f t="shared" si="281"/>
        <v>6.7164807367322981</v>
      </c>
      <c r="M479" s="325">
        <f t="shared" si="282"/>
        <v>6.7264807367322978</v>
      </c>
      <c r="N479" s="330">
        <f t="shared" si="283"/>
        <v>-9.2282190450177382E-2</v>
      </c>
      <c r="O479" s="330">
        <f t="shared" si="284"/>
        <v>5.278024166789308E-2</v>
      </c>
      <c r="P479" s="334">
        <f t="shared" si="306"/>
        <v>118.5426174882827</v>
      </c>
      <c r="Q479" s="330">
        <f t="shared" si="285"/>
        <v>16210.487991745969</v>
      </c>
      <c r="R479" s="279">
        <f>IF(H479&gt;0, rate1(1,$L$52,$L$51,$L$54,L479,$L$53,$L$50,P479),"")</f>
        <v>2445.1457410747507</v>
      </c>
      <c r="S479" s="325">
        <f t="shared" si="286"/>
        <v>125.60877042823901</v>
      </c>
      <c r="T479" s="325">
        <f t="shared" si="287"/>
        <v>7.4057540358543064E-4</v>
      </c>
      <c r="U479" s="330">
        <f t="shared" si="288"/>
        <v>6.7364807367322976</v>
      </c>
      <c r="V479" s="338">
        <f t="shared" si="289"/>
        <v>6.7364807367322976</v>
      </c>
      <c r="W479" s="330">
        <f t="shared" si="290"/>
        <v>2.7304052025556302E-3</v>
      </c>
      <c r="X479" s="330">
        <f t="shared" si="291"/>
        <v>16286.730879165283</v>
      </c>
      <c r="Y479" s="330">
        <f t="shared" si="307"/>
        <v>118.89534497983331</v>
      </c>
      <c r="Z479" s="110">
        <f>IF(H479&gt;0, rate1(1,$L$52,$L$51,$L$54,U479,$L$53,$L$50,Y479),"")</f>
        <v>2445.7339875106236</v>
      </c>
      <c r="AA479" s="338">
        <f t="shared" si="292"/>
        <v>126.16919348974378</v>
      </c>
      <c r="AB479" s="338">
        <f t="shared" si="293"/>
        <v>-2.1813715710961711E-5</v>
      </c>
      <c r="AC479" s="330">
        <f t="shared" si="294"/>
        <v>7.4057540358543064E-4</v>
      </c>
      <c r="AD479" s="330">
        <f t="shared" si="295"/>
        <v>-27.006027884766034</v>
      </c>
      <c r="AE479" s="330">
        <f t="shared" si="296"/>
        <v>222.85135698375981</v>
      </c>
      <c r="AF479" s="330">
        <f t="shared" si="297"/>
        <v>2175.3697192552199</v>
      </c>
      <c r="AG479" s="330">
        <f t="shared" si="298"/>
        <v>2159.4502182431088</v>
      </c>
      <c r="AH479" s="330">
        <f t="shared" si="299"/>
        <v>6.7170401942722364</v>
      </c>
      <c r="AI479" s="330">
        <f t="shared" si="300"/>
        <v>0.30287577183841591</v>
      </c>
      <c r="AJ479" s="330">
        <f t="shared" si="301"/>
        <v>11.409392898689086</v>
      </c>
      <c r="AK479" s="339">
        <f t="shared" si="302"/>
        <v>1977.3888466468582</v>
      </c>
      <c r="AL479" s="44">
        <f t="shared" si="308"/>
        <v>35.282146429618166</v>
      </c>
    </row>
    <row r="480" spans="2:38" ht="15" x14ac:dyDescent="0.15">
      <c r="B480" s="330">
        <f t="shared" ref="B480:B543" si="309">IF(H480&gt;0, AF479,"")</f>
        <v>2175.3697192552199</v>
      </c>
      <c r="C480" s="330">
        <f t="shared" ref="C480:C543" si="310">IF(H480&gt;0, AG479,"")</f>
        <v>2159.4502182431088</v>
      </c>
      <c r="D480" s="330">
        <f t="shared" ref="D480:D543" si="311">IF(H480&gt;0, AH479,"")</f>
        <v>6.7170401942722364</v>
      </c>
      <c r="E480" s="330">
        <f t="shared" si="305"/>
        <v>198.68094404807593</v>
      </c>
      <c r="F480" s="330">
        <f t="shared" ref="F480:F543" si="312">IF(H480&gt;0, (E480+E479)/2,"")</f>
        <v>198.68094404807593</v>
      </c>
      <c r="G480" s="330">
        <f t="shared" ref="G480:G543" si="313">IF(H480&gt;0, F480*$S$53*$C$55*(B480-C480+N480)^1.5,"")</f>
        <v>16849.110559384651</v>
      </c>
      <c r="H480" s="315">
        <f t="shared" ref="H480:H543" si="314">dv(S479)</f>
        <v>0.02</v>
      </c>
      <c r="I480" s="330">
        <f t="shared" ref="I480:I543" si="315">IF(H480&gt;0, (B480-C480)*B$19,"")</f>
        <v>12.735600809688913</v>
      </c>
      <c r="J480" s="330">
        <f t="shared" si="304"/>
        <v>859</v>
      </c>
      <c r="K480" s="337">
        <f t="shared" ref="K480:K543" si="316">IF(H480&gt;0, IF((1-S479-0.015)&gt;0,1,-1),"")</f>
        <v>-1</v>
      </c>
      <c r="L480" s="325">
        <f t="shared" ref="L480:L543" si="317">IF(H480&gt;0, D480+K480*H480,"")</f>
        <v>6.6970401942722368</v>
      </c>
      <c r="M480" s="325">
        <f t="shared" ref="M480:M543" si="318">IF(H480&gt;0, (D480+L480)/2,"")</f>
        <v>6.7070401942722366</v>
      </c>
      <c r="N480" s="330">
        <f t="shared" ref="N480:N543" si="319">IF(H480&gt;0, 2*($P$53*M480/$S$52/$S$51)^2-(B480-C480)*2,"")</f>
        <v>-9.2023530102384399E-2</v>
      </c>
      <c r="O480" s="330">
        <f t="shared" ref="O480:O543" si="320">IF(wh(B479,$F$51,$F$52,$F$53)&gt;0,wh(B479,$F$51,$F$52,$F$53),O479)</f>
        <v>5.278024166789308E-2</v>
      </c>
      <c r="P480" s="334">
        <f t="shared" si="306"/>
        <v>118.08546340348498</v>
      </c>
      <c r="Q480" s="330">
        <f t="shared" ref="Q480:Q543" si="321">IF(H480&gt;0, M480/$S$54*(B480-C480+N480/2)*E480-J480,"")</f>
        <v>16062.915148640677</v>
      </c>
      <c r="R480" s="279">
        <f>IF(H480&gt;0, rate1(1,$L$52,$L$51,$L$54,L480,$L$53,$L$50,P480),"")</f>
        <v>2444.3777779460979</v>
      </c>
      <c r="S480" s="325">
        <f t="shared" ref="S480:S543" si="322">IF(H480&gt;0, Q480/O480/R480,"")</f>
        <v>124.50438974747746</v>
      </c>
      <c r="T480" s="325">
        <f t="shared" ref="T480:T543" si="323">IF(H480&gt;0, N480/(1-S480),"")</f>
        <v>7.4510331406470469E-4</v>
      </c>
      <c r="U480" s="330">
        <f t="shared" ref="U480:U543" si="324">L480-K480*H480</f>
        <v>6.7170401942722364</v>
      </c>
      <c r="V480" s="338">
        <f t="shared" ref="V480:V543" si="325">IF(H480&gt;0, (D480+U480)/2,"")</f>
        <v>6.7170401942722364</v>
      </c>
      <c r="W480" s="330">
        <f t="shared" ref="W480:W543" si="326">IF(H480&gt;0, 2*($P$53*V480/$S$52/$S$51)^2-(B480-C480)*2,"")</f>
        <v>2.7146688058294899E-3</v>
      </c>
      <c r="X480" s="330">
        <f t="shared" ref="X480:X543" si="327">IF(H480&gt;0, V480/$S$54*(B480-C480+W480/2)*F480-J480,"")</f>
        <v>16138.71829254094</v>
      </c>
      <c r="Y480" s="330">
        <f t="shared" si="307"/>
        <v>118.43784982420087</v>
      </c>
      <c r="Z480" s="110">
        <f>IF(H480&gt;0, rate1(1,$L$52,$L$51,$L$54,U480,$L$53,$L$50,Y480),"")</f>
        <v>2444.9703012317045</v>
      </c>
      <c r="AA480" s="338">
        <f t="shared" ref="AA480:AA543" si="328">IF(H480&gt;0, X480/O480/Z480,"")</f>
        <v>125.06162813034925</v>
      </c>
      <c r="AB480" s="338">
        <f t="shared" ref="AB480:AB543" si="329">IF(H480&gt;0, W480/(1-AA480),"")</f>
        <v>-2.1881615183844258E-5</v>
      </c>
      <c r="AC480" s="330">
        <f t="shared" ref="AC480:AC543" si="330">IF(H480&gt;0, delta_z(N480,S480,H480,AE479,AB480),"")</f>
        <v>7.4510331406470469E-4</v>
      </c>
      <c r="AD480" s="330">
        <f t="shared" ref="AD480:AD543" si="331">IF(H480&gt;0, H480/AC480*K480,"")</f>
        <v>-26.841915238432563</v>
      </c>
      <c r="AE480" s="330">
        <f t="shared" ref="AE480:AE543" si="332">IF(H480&gt;0, (AD480-AD479)/(AC480+AC479)*2,"")</f>
        <v>220.92615904607524</v>
      </c>
      <c r="AF480" s="330">
        <f t="shared" ref="AF480:AF543" si="333">IF(H480&gt;0, B480-(AC480-N480),"")</f>
        <v>2175.2769506218033</v>
      </c>
      <c r="AG480" s="330">
        <f t="shared" ref="AG480:AG543" si="334">IF(H480&gt;0, C480-AC480,"")</f>
        <v>2159.4494731397949</v>
      </c>
      <c r="AH480" s="330">
        <f t="shared" ref="AH480:AH543" si="335">IF(H480&gt;0, $S$54*$S$53*$C$55*SQRT(AF480-AG480),"")</f>
        <v>6.6975979511233339</v>
      </c>
      <c r="AI480" s="330">
        <f t="shared" ref="AI480:AI543" si="336">IF(H480&gt;0, AC480/R480*1000000,"")</f>
        <v>0.30482330545926573</v>
      </c>
      <c r="AJ480" s="330">
        <f t="shared" ref="AJ480:AJ543" si="337">IF(H480&gt;0, AJ479+AI480/3600,"")</f>
        <v>11.409477571829491</v>
      </c>
      <c r="AK480" s="339">
        <f t="shared" ref="AK480:AK543" si="338">IF(H480&gt;0, AK479+AI479*G479/1000000,"")</f>
        <v>1977.3939944049955</v>
      </c>
      <c r="AL480" s="44">
        <f t="shared" si="308"/>
        <v>35.282406599906174</v>
      </c>
    </row>
    <row r="481" spans="2:38" ht="15" x14ac:dyDescent="0.15">
      <c r="B481" s="330">
        <f t="shared" si="309"/>
        <v>2175.2769506218033</v>
      </c>
      <c r="C481" s="330">
        <f t="shared" si="310"/>
        <v>2159.4494731397949</v>
      </c>
      <c r="D481" s="330">
        <f t="shared" si="311"/>
        <v>6.6975979511233339</v>
      </c>
      <c r="E481" s="330">
        <f t="shared" si="305"/>
        <v>198.68094404807593</v>
      </c>
      <c r="F481" s="330">
        <f t="shared" si="312"/>
        <v>198.68094404807593</v>
      </c>
      <c r="G481" s="330">
        <f t="shared" si="313"/>
        <v>16702.791093236468</v>
      </c>
      <c r="H481" s="315">
        <f t="shared" si="314"/>
        <v>0.02</v>
      </c>
      <c r="I481" s="330">
        <f t="shared" si="315"/>
        <v>12.66198198560669</v>
      </c>
      <c r="J481" s="330">
        <f t="shared" si="304"/>
        <v>859</v>
      </c>
      <c r="K481" s="337">
        <f t="shared" si="316"/>
        <v>-1</v>
      </c>
      <c r="L481" s="325">
        <f t="shared" si="317"/>
        <v>6.6775979511233343</v>
      </c>
      <c r="M481" s="325">
        <f t="shared" si="318"/>
        <v>6.6875979511233341</v>
      </c>
      <c r="N481" s="330">
        <f t="shared" si="319"/>
        <v>-9.1764801641950555E-2</v>
      </c>
      <c r="O481" s="330">
        <f t="shared" si="320"/>
        <v>5.278024166789308E-2</v>
      </c>
      <c r="P481" s="334">
        <f t="shared" si="306"/>
        <v>117.62871207609271</v>
      </c>
      <c r="Q481" s="330">
        <f t="shared" si="321"/>
        <v>15916.182520604976</v>
      </c>
      <c r="R481" s="279">
        <f>IF(H481&gt;0, rate1(1,$L$52,$L$51,$L$54,L481,$L$53,$L$50,P481),"")</f>
        <v>2443.6041467985006</v>
      </c>
      <c r="S481" s="325">
        <f t="shared" si="322"/>
        <v>123.4061157463217</v>
      </c>
      <c r="T481" s="325">
        <f t="shared" si="323"/>
        <v>7.4967497401949123E-4</v>
      </c>
      <c r="U481" s="330">
        <f t="shared" si="324"/>
        <v>6.6975979511233339</v>
      </c>
      <c r="V481" s="338">
        <f t="shared" si="325"/>
        <v>6.6975979511233339</v>
      </c>
      <c r="W481" s="330">
        <f t="shared" si="326"/>
        <v>2.6989765170739588E-3</v>
      </c>
      <c r="X481" s="330">
        <f t="shared" si="327"/>
        <v>15991.547154501117</v>
      </c>
      <c r="Y481" s="330">
        <f t="shared" si="307"/>
        <v>117.98075673651911</v>
      </c>
      <c r="Z481" s="110">
        <f>IF(H481&gt;0, rate1(1,$L$52,$L$51,$L$54,U481,$L$53,$L$50,Y481),"")</f>
        <v>2444.2009921671161</v>
      </c>
      <c r="AA481" s="338">
        <f t="shared" si="328"/>
        <v>123.9601783867797</v>
      </c>
      <c r="AB481" s="338">
        <f t="shared" si="329"/>
        <v>-2.1950004891698698E-5</v>
      </c>
      <c r="AC481" s="330">
        <f t="shared" si="330"/>
        <v>7.4967497401949123E-4</v>
      </c>
      <c r="AD481" s="330">
        <f t="shared" si="331"/>
        <v>-26.678228156353008</v>
      </c>
      <c r="AE481" s="330">
        <f t="shared" si="332"/>
        <v>219.01185397781899</v>
      </c>
      <c r="AF481" s="330">
        <f t="shared" si="333"/>
        <v>2175.1844361451872</v>
      </c>
      <c r="AG481" s="330">
        <f t="shared" si="334"/>
        <v>2159.4487234648209</v>
      </c>
      <c r="AH481" s="330">
        <f t="shared" si="335"/>
        <v>6.6781540068853316</v>
      </c>
      <c r="AI481" s="330">
        <f t="shared" si="336"/>
        <v>0.30679067843360858</v>
      </c>
      <c r="AJ481" s="330">
        <f t="shared" si="337"/>
        <v>11.40956279146239</v>
      </c>
      <c r="AK481" s="339">
        <f t="shared" si="338"/>
        <v>1977.3991304065703</v>
      </c>
      <c r="AL481" s="44">
        <f t="shared" si="308"/>
        <v>35.282668443125566</v>
      </c>
    </row>
    <row r="482" spans="2:38" ht="15" x14ac:dyDescent="0.15">
      <c r="B482" s="330">
        <f t="shared" si="309"/>
        <v>2175.1844361451872</v>
      </c>
      <c r="C482" s="330">
        <f t="shared" si="310"/>
        <v>2159.4487234648209</v>
      </c>
      <c r="D482" s="330">
        <f t="shared" si="311"/>
        <v>6.6781540068853316</v>
      </c>
      <c r="E482" s="330">
        <f t="shared" si="305"/>
        <v>198.68094404807593</v>
      </c>
      <c r="F482" s="330">
        <f t="shared" si="312"/>
        <v>198.68094404807593</v>
      </c>
      <c r="G482" s="330">
        <f t="shared" si="313"/>
        <v>16557.308498617898</v>
      </c>
      <c r="H482" s="315">
        <f t="shared" si="314"/>
        <v>0.02</v>
      </c>
      <c r="I482" s="330">
        <f t="shared" si="315"/>
        <v>12.588570144293044</v>
      </c>
      <c r="J482" s="330">
        <f t="shared" si="304"/>
        <v>859</v>
      </c>
      <c r="K482" s="337">
        <f t="shared" si="316"/>
        <v>-1</v>
      </c>
      <c r="L482" s="325">
        <f t="shared" si="317"/>
        <v>6.658154006885332</v>
      </c>
      <c r="M482" s="325">
        <f t="shared" si="318"/>
        <v>6.6681540068853318</v>
      </c>
      <c r="N482" s="330">
        <f t="shared" si="319"/>
        <v>-9.150600505160611E-2</v>
      </c>
      <c r="O482" s="330">
        <f t="shared" si="320"/>
        <v>5.278024166789308E-2</v>
      </c>
      <c r="P482" s="334">
        <f t="shared" si="306"/>
        <v>117.17236447054501</v>
      </c>
      <c r="Q482" s="330">
        <f t="shared" si="321"/>
        <v>15770.287855076975</v>
      </c>
      <c r="R482" s="279">
        <f>IF(H482&gt;0, rate1(1,$L$52,$L$51,$L$54,L482,$L$53,$L$50,P482),"")</f>
        <v>2442.8247872158422</v>
      </c>
      <c r="S482" s="325">
        <f t="shared" si="322"/>
        <v>122.31393213602487</v>
      </c>
      <c r="T482" s="325">
        <f t="shared" si="323"/>
        <v>7.5429098241580183E-4</v>
      </c>
      <c r="U482" s="330">
        <f t="shared" si="324"/>
        <v>6.6781540068853316</v>
      </c>
      <c r="V482" s="338">
        <f t="shared" si="325"/>
        <v>6.6781540068853316</v>
      </c>
      <c r="W482" s="330">
        <f t="shared" si="326"/>
        <v>2.6833283479312797E-3</v>
      </c>
      <c r="X482" s="330">
        <f t="shared" si="327"/>
        <v>15845.215212808769</v>
      </c>
      <c r="Y482" s="330">
        <f t="shared" si="307"/>
        <v>117.52406667784625</v>
      </c>
      <c r="Z482" s="110">
        <f>IF(H482&gt;0, rate1(1,$L$52,$L$51,$L$54,U482,$L$53,$L$50,Y482),"")</f>
        <v>2443.4260005295782</v>
      </c>
      <c r="AA482" s="338">
        <f t="shared" si="328"/>
        <v>122.86482797392171</v>
      </c>
      <c r="AB482" s="338">
        <f t="shared" si="329"/>
        <v>-2.2018890869033147E-5</v>
      </c>
      <c r="AC482" s="330">
        <f t="shared" si="330"/>
        <v>7.5429098241580183E-4</v>
      </c>
      <c r="AD482" s="330">
        <f t="shared" si="331"/>
        <v>-26.514966327643339</v>
      </c>
      <c r="AE482" s="330">
        <f t="shared" si="332"/>
        <v>217.10840994916168</v>
      </c>
      <c r="AF482" s="330">
        <f t="shared" si="333"/>
        <v>2175.0921758491531</v>
      </c>
      <c r="AG482" s="330">
        <f t="shared" si="334"/>
        <v>2159.4479691738384</v>
      </c>
      <c r="AH482" s="330">
        <f t="shared" si="335"/>
        <v>6.6587083611554778</v>
      </c>
      <c r="AI482" s="330">
        <f t="shared" si="336"/>
        <v>0.30877817613578784</v>
      </c>
      <c r="AJ482" s="330">
        <f t="shared" si="337"/>
        <v>11.409648563177983</v>
      </c>
      <c r="AK482" s="339">
        <f t="shared" si="338"/>
        <v>1977.4042546671815</v>
      </c>
      <c r="AL482" s="44">
        <f t="shared" si="308"/>
        <v>35.282931976318338</v>
      </c>
    </row>
    <row r="483" spans="2:38" ht="15" x14ac:dyDescent="0.15">
      <c r="B483" s="330">
        <f t="shared" si="309"/>
        <v>2175.0921758491531</v>
      </c>
      <c r="C483" s="330">
        <f t="shared" si="310"/>
        <v>2159.4479691738384</v>
      </c>
      <c r="D483" s="330">
        <f t="shared" si="311"/>
        <v>6.6587083611554778</v>
      </c>
      <c r="E483" s="330">
        <f t="shared" si="305"/>
        <v>198.68094404807593</v>
      </c>
      <c r="F483" s="330">
        <f t="shared" si="312"/>
        <v>198.68094404807593</v>
      </c>
      <c r="G483" s="330">
        <f t="shared" si="313"/>
        <v>16412.660521030444</v>
      </c>
      <c r="H483" s="315">
        <f t="shared" si="314"/>
        <v>0.02</v>
      </c>
      <c r="I483" s="330">
        <f t="shared" si="315"/>
        <v>12.515365340251812</v>
      </c>
      <c r="J483" s="330">
        <f t="shared" si="304"/>
        <v>859</v>
      </c>
      <c r="K483" s="337">
        <f t="shared" si="316"/>
        <v>-1</v>
      </c>
      <c r="L483" s="325">
        <f t="shared" si="317"/>
        <v>6.6387083611554782</v>
      </c>
      <c r="M483" s="325">
        <f t="shared" si="318"/>
        <v>6.648708361155478</v>
      </c>
      <c r="N483" s="330">
        <f t="shared" si="319"/>
        <v>-9.1247140314038688E-2</v>
      </c>
      <c r="O483" s="330">
        <f t="shared" si="320"/>
        <v>5.278024166789308E-2</v>
      </c>
      <c r="P483" s="334">
        <f t="shared" si="306"/>
        <v>116.71642155588796</v>
      </c>
      <c r="Q483" s="330">
        <f t="shared" si="321"/>
        <v>15625.228898267396</v>
      </c>
      <c r="R483" s="279">
        <f>IF(H483&gt;0, rate1(1,$L$52,$L$51,$L$54,L483,$L$53,$L$50,P483),"")</f>
        <v>2442.0396379373251</v>
      </c>
      <c r="S483" s="325">
        <f t="shared" si="322"/>
        <v>121.22782261686649</v>
      </c>
      <c r="T483" s="325">
        <f t="shared" si="323"/>
        <v>7.5895194912427722E-4</v>
      </c>
      <c r="U483" s="330">
        <f t="shared" si="324"/>
        <v>6.6587083611554778</v>
      </c>
      <c r="V483" s="338">
        <f t="shared" si="325"/>
        <v>6.6587083611554778</v>
      </c>
      <c r="W483" s="330">
        <f t="shared" si="326"/>
        <v>2.6677243100223791E-3</v>
      </c>
      <c r="X483" s="330">
        <f t="shared" si="327"/>
        <v>15699.72021399951</v>
      </c>
      <c r="Y483" s="330">
        <f t="shared" si="307"/>
        <v>117.06778061382066</v>
      </c>
      <c r="Z483" s="110">
        <f>IF(H483&gt;0, rate1(1,$L$52,$L$51,$L$54,U483,$L$53,$L$50,Y483),"")</f>
        <v>2442.6452656979809</v>
      </c>
      <c r="AA483" s="338">
        <f t="shared" si="328"/>
        <v>121.77556059571639</v>
      </c>
      <c r="AB483" s="338">
        <f t="shared" si="329"/>
        <v>-2.2088279258353505E-5</v>
      </c>
      <c r="AC483" s="330">
        <f t="shared" si="330"/>
        <v>7.5895194912427722E-4</v>
      </c>
      <c r="AD483" s="330">
        <f t="shared" si="331"/>
        <v>-26.352129437281452</v>
      </c>
      <c r="AE483" s="330">
        <f t="shared" si="332"/>
        <v>215.21579512175626</v>
      </c>
      <c r="AF483" s="330">
        <f t="shared" si="333"/>
        <v>2175.00016975689</v>
      </c>
      <c r="AG483" s="330">
        <f t="shared" si="334"/>
        <v>2159.4472102218892</v>
      </c>
      <c r="AH483" s="330">
        <f t="shared" si="335"/>
        <v>6.6392610135286798</v>
      </c>
      <c r="AI483" s="330">
        <f t="shared" si="336"/>
        <v>0.31078608935493279</v>
      </c>
      <c r="AJ483" s="330">
        <f t="shared" si="337"/>
        <v>11.409734892647249</v>
      </c>
      <c r="AK483" s="339">
        <f t="shared" si="338"/>
        <v>1977.4093672027013</v>
      </c>
      <c r="AL483" s="44">
        <f t="shared" si="308"/>
        <v>35.28319721677164</v>
      </c>
    </row>
    <row r="484" spans="2:38" ht="15" x14ac:dyDescent="0.15">
      <c r="B484" s="330">
        <f t="shared" si="309"/>
        <v>2175.00016975689</v>
      </c>
      <c r="C484" s="330">
        <f t="shared" si="310"/>
        <v>2159.4472102218892</v>
      </c>
      <c r="D484" s="330">
        <f t="shared" si="311"/>
        <v>6.6392610135286798</v>
      </c>
      <c r="E484" s="330">
        <f t="shared" si="305"/>
        <v>198.68094404807593</v>
      </c>
      <c r="F484" s="330">
        <f t="shared" si="312"/>
        <v>198.68094404807593</v>
      </c>
      <c r="G484" s="330">
        <f t="shared" si="313"/>
        <v>16268.844904748796</v>
      </c>
      <c r="H484" s="315">
        <f t="shared" si="314"/>
        <v>0.02</v>
      </c>
      <c r="I484" s="330">
        <f t="shared" si="315"/>
        <v>12.442367628000648</v>
      </c>
      <c r="J484" s="330">
        <f t="shared" si="304"/>
        <v>859</v>
      </c>
      <c r="K484" s="337">
        <f t="shared" si="316"/>
        <v>-1</v>
      </c>
      <c r="L484" s="325">
        <f t="shared" si="317"/>
        <v>6.6192610135286802</v>
      </c>
      <c r="M484" s="325">
        <f t="shared" si="318"/>
        <v>6.62926101352868</v>
      </c>
      <c r="N484" s="330">
        <f t="shared" si="319"/>
        <v>-9.0988207411943023E-2</v>
      </c>
      <c r="O484" s="330">
        <f t="shared" si="320"/>
        <v>5.278024166789308E-2</v>
      </c>
      <c r="P484" s="334">
        <f t="shared" si="306"/>
        <v>116.26088430581484</v>
      </c>
      <c r="Q484" s="330">
        <f t="shared" si="321"/>
        <v>15481.003395160466</v>
      </c>
      <c r="R484" s="279">
        <f>IF(H484&gt;0, rate1(1,$L$52,$L$51,$L$54,L484,$L$53,$L$50,P484),"")</f>
        <v>2441.248636842824</v>
      </c>
      <c r="S484" s="325">
        <f t="shared" si="322"/>
        <v>120.14777087811507</v>
      </c>
      <c r="T484" s="325">
        <f t="shared" si="323"/>
        <v>7.6365849517253228E-4</v>
      </c>
      <c r="U484" s="330">
        <f t="shared" si="324"/>
        <v>6.6392610135286798</v>
      </c>
      <c r="V484" s="338">
        <f t="shared" si="325"/>
        <v>6.6392610135286798</v>
      </c>
      <c r="W484" s="330">
        <f t="shared" si="326"/>
        <v>2.6521644149397616E-3</v>
      </c>
      <c r="X484" s="330">
        <f t="shared" si="327"/>
        <v>15555.059903382549</v>
      </c>
      <c r="Y484" s="330">
        <f t="shared" si="307"/>
        <v>116.61189951470091</v>
      </c>
      <c r="Z484" s="110">
        <f>IF(H484&gt;0, rate1(1,$L$52,$L$51,$L$54,U484,$L$53,$L$50,Y484),"")</f>
        <v>2441.8587262029682</v>
      </c>
      <c r="AA484" s="338">
        <f t="shared" si="328"/>
        <v>120.69235994512252</v>
      </c>
      <c r="AB484" s="338">
        <f t="shared" si="329"/>
        <v>-2.2158176312638053E-5</v>
      </c>
      <c r="AC484" s="330">
        <f t="shared" si="330"/>
        <v>7.6365849517253228E-4</v>
      </c>
      <c r="AD484" s="330">
        <f t="shared" si="331"/>
        <v>-26.189717166023836</v>
      </c>
      <c r="AE484" s="330">
        <f t="shared" si="332"/>
        <v>213.33397766442152</v>
      </c>
      <c r="AF484" s="330">
        <f t="shared" si="333"/>
        <v>2174.9084178909829</v>
      </c>
      <c r="AG484" s="330">
        <f t="shared" si="334"/>
        <v>2159.4464465633941</v>
      </c>
      <c r="AH484" s="330">
        <f t="shared" si="335"/>
        <v>6.6198119635974741</v>
      </c>
      <c r="AI484" s="330">
        <f t="shared" si="336"/>
        <v>0.31281471442423142</v>
      </c>
      <c r="AJ484" s="330">
        <f t="shared" si="337"/>
        <v>11.409821785623478</v>
      </c>
      <c r="AK484" s="339">
        <f t="shared" si="338"/>
        <v>1977.4144680292807</v>
      </c>
      <c r="AL484" s="44">
        <f t="shared" si="308"/>
        <v>35.283464182022399</v>
      </c>
    </row>
    <row r="485" spans="2:38" ht="15" x14ac:dyDescent="0.15">
      <c r="B485" s="330">
        <f t="shared" si="309"/>
        <v>2174.9084178909829</v>
      </c>
      <c r="C485" s="330">
        <f t="shared" si="310"/>
        <v>2159.4464465633941</v>
      </c>
      <c r="D485" s="330">
        <f t="shared" si="311"/>
        <v>6.6198119635974741</v>
      </c>
      <c r="E485" s="330">
        <f t="shared" si="305"/>
        <v>198.68094404807593</v>
      </c>
      <c r="F485" s="330">
        <f t="shared" si="312"/>
        <v>198.68094404807593</v>
      </c>
      <c r="G485" s="330">
        <f t="shared" si="313"/>
        <v>16125.859392820448</v>
      </c>
      <c r="H485" s="315">
        <f t="shared" si="314"/>
        <v>0.02</v>
      </c>
      <c r="I485" s="330">
        <f t="shared" si="315"/>
        <v>12.369577062071039</v>
      </c>
      <c r="J485" s="330">
        <f t="shared" si="304"/>
        <v>859</v>
      </c>
      <c r="K485" s="337">
        <f t="shared" si="316"/>
        <v>-1</v>
      </c>
      <c r="L485" s="325">
        <f t="shared" si="317"/>
        <v>6.5998119635974746</v>
      </c>
      <c r="M485" s="325">
        <f t="shared" si="318"/>
        <v>6.6098119635974744</v>
      </c>
      <c r="N485" s="330">
        <f t="shared" si="319"/>
        <v>-9.0729206327914369E-2</v>
      </c>
      <c r="O485" s="330">
        <f t="shared" si="320"/>
        <v>5.278024166789308E-2</v>
      </c>
      <c r="P485" s="334">
        <f t="shared" si="306"/>
        <v>115.80575369870266</v>
      </c>
      <c r="Q485" s="330">
        <f t="shared" si="321"/>
        <v>15337.609089513453</v>
      </c>
      <c r="R485" s="279">
        <f>IF(H485&gt;0, rate1(1,$L$52,$L$51,$L$54,L485,$L$53,$L$50,P485),"")</f>
        <v>2440.4517209379333</v>
      </c>
      <c r="S485" s="325">
        <f t="shared" si="322"/>
        <v>119.07376059797912</v>
      </c>
      <c r="T485" s="325">
        <f t="shared" si="323"/>
        <v>7.6841125300338103E-4</v>
      </c>
      <c r="U485" s="330">
        <f t="shared" si="324"/>
        <v>6.6198119635974741</v>
      </c>
      <c r="V485" s="338">
        <f t="shared" si="325"/>
        <v>6.6198119635974741</v>
      </c>
      <c r="W485" s="330">
        <f t="shared" si="326"/>
        <v>2.6366486743434336E-3</v>
      </c>
      <c r="X485" s="330">
        <f t="shared" si="327"/>
        <v>15411.232025040228</v>
      </c>
      <c r="Y485" s="330">
        <f t="shared" si="307"/>
        <v>116.15642435540201</v>
      </c>
      <c r="Z485" s="110">
        <f>IF(H485&gt;0, rate1(1,$L$52,$L$51,$L$54,U485,$L$53,$L$50,Y485),"")</f>
        <v>2441.0663197122108</v>
      </c>
      <c r="AA485" s="338">
        <f t="shared" si="328"/>
        <v>119.61520970406853</v>
      </c>
      <c r="AB485" s="338">
        <f t="shared" si="329"/>
        <v>-2.222858839875234E-5</v>
      </c>
      <c r="AC485" s="330">
        <f t="shared" si="330"/>
        <v>7.6841125300338103E-4</v>
      </c>
      <c r="AD485" s="330">
        <f t="shared" si="331"/>
        <v>-26.02772919036364</v>
      </c>
      <c r="AE485" s="330">
        <f t="shared" si="332"/>
        <v>211.46292569650885</v>
      </c>
      <c r="AF485" s="330">
        <f t="shared" si="333"/>
        <v>2174.816920273402</v>
      </c>
      <c r="AG485" s="330">
        <f t="shared" si="334"/>
        <v>2159.4456781521412</v>
      </c>
      <c r="AH485" s="330">
        <f t="shared" si="335"/>
        <v>6.6003612109520837</v>
      </c>
      <c r="AI485" s="330">
        <f t="shared" si="336"/>
        <v>0.31486435335342727</v>
      </c>
      <c r="AJ485" s="330">
        <f t="shared" si="337"/>
        <v>11.409909247943855</v>
      </c>
      <c r="AK485" s="339">
        <f t="shared" si="338"/>
        <v>1977.4195571633536</v>
      </c>
      <c r="AL485" s="44">
        <f t="shared" si="308"/>
        <v>35.283732889862087</v>
      </c>
    </row>
    <row r="486" spans="2:38" ht="15" x14ac:dyDescent="0.15">
      <c r="B486" s="330">
        <f t="shared" si="309"/>
        <v>2174.816920273402</v>
      </c>
      <c r="C486" s="330">
        <f t="shared" si="310"/>
        <v>2159.4456781521412</v>
      </c>
      <c r="D486" s="330">
        <f t="shared" si="311"/>
        <v>6.6003612109520837</v>
      </c>
      <c r="E486" s="330">
        <f t="shared" si="305"/>
        <v>198.68094404807593</v>
      </c>
      <c r="F486" s="330">
        <f t="shared" si="312"/>
        <v>198.68094404807593</v>
      </c>
      <c r="G486" s="330">
        <f t="shared" si="313"/>
        <v>15983.701727065667</v>
      </c>
      <c r="H486" s="315">
        <f t="shared" si="314"/>
        <v>0.02</v>
      </c>
      <c r="I486" s="330">
        <f t="shared" si="315"/>
        <v>12.296993697008658</v>
      </c>
      <c r="J486" s="330">
        <f t="shared" si="304"/>
        <v>859</v>
      </c>
      <c r="K486" s="337">
        <f t="shared" si="316"/>
        <v>-1</v>
      </c>
      <c r="L486" s="325">
        <f t="shared" si="317"/>
        <v>6.5803612109520841</v>
      </c>
      <c r="M486" s="325">
        <f t="shared" si="318"/>
        <v>6.5903612109520839</v>
      </c>
      <c r="N486" s="330">
        <f t="shared" si="319"/>
        <v>-9.0470137044555088E-2</v>
      </c>
      <c r="O486" s="330">
        <f t="shared" si="320"/>
        <v>5.278024166789308E-2</v>
      </c>
      <c r="P486" s="334">
        <f t="shared" si="306"/>
        <v>115.35103071765096</v>
      </c>
      <c r="Q486" s="330">
        <f t="shared" si="321"/>
        <v>15195.043723856768</v>
      </c>
      <c r="R486" s="279">
        <f>IF(H486&gt;0, rate1(1,$L$52,$L$51,$L$54,L486,$L$53,$L$50,P486),"")</f>
        <v>2439.6488263387091</v>
      </c>
      <c r="S486" s="325">
        <f t="shared" si="322"/>
        <v>118.00577544356122</v>
      </c>
      <c r="T486" s="325">
        <f t="shared" si="323"/>
        <v>7.7321086674216489E-4</v>
      </c>
      <c r="U486" s="330">
        <f t="shared" si="324"/>
        <v>6.6003612109520837</v>
      </c>
      <c r="V486" s="338">
        <f t="shared" si="325"/>
        <v>6.6003612109520837</v>
      </c>
      <c r="W486" s="330">
        <f t="shared" si="326"/>
        <v>2.6211770998081363E-3</v>
      </c>
      <c r="X486" s="330">
        <f t="shared" si="327"/>
        <v>15268.234321828088</v>
      </c>
      <c r="Y486" s="330">
        <f t="shared" si="307"/>
        <v>115.70135611553387</v>
      </c>
      <c r="Z486" s="110">
        <f>IF(H486&gt;0, rate1(1,$L$52,$L$51,$L$54,U486,$L$53,$L$50,Y486),"")</f>
        <v>2440.2679830153834</v>
      </c>
      <c r="AA486" s="338">
        <f t="shared" si="328"/>
        <v>118.54409354340696</v>
      </c>
      <c r="AB486" s="338">
        <f t="shared" si="329"/>
        <v>-2.2299521998867445E-5</v>
      </c>
      <c r="AC486" s="330">
        <f t="shared" si="330"/>
        <v>7.7321086674216489E-4</v>
      </c>
      <c r="AD486" s="330">
        <f t="shared" si="331"/>
        <v>-25.866165182426499</v>
      </c>
      <c r="AE486" s="330">
        <f t="shared" si="332"/>
        <v>209.60260736763186</v>
      </c>
      <c r="AF486" s="330">
        <f t="shared" si="333"/>
        <v>2174.7256769254909</v>
      </c>
      <c r="AG486" s="330">
        <f t="shared" si="334"/>
        <v>2159.4449049412747</v>
      </c>
      <c r="AH486" s="330">
        <f t="shared" si="335"/>
        <v>6.5809087551802872</v>
      </c>
      <c r="AI486" s="330">
        <f t="shared" si="336"/>
        <v>0.31693531396588637</v>
      </c>
      <c r="AJ486" s="330">
        <f t="shared" si="337"/>
        <v>11.409997285531068</v>
      </c>
      <c r="AK486" s="339">
        <f t="shared" si="338"/>
        <v>1977.4246346216437</v>
      </c>
      <c r="AL486" s="44">
        <f t="shared" si="308"/>
        <v>35.284003358341614</v>
      </c>
    </row>
    <row r="487" spans="2:38" ht="15" x14ac:dyDescent="0.15">
      <c r="B487" s="330">
        <f t="shared" si="309"/>
        <v>2174.7256769254909</v>
      </c>
      <c r="C487" s="330">
        <f t="shared" si="310"/>
        <v>2159.4449049412747</v>
      </c>
      <c r="D487" s="330">
        <f t="shared" si="311"/>
        <v>6.5809087551802872</v>
      </c>
      <c r="E487" s="330">
        <f t="shared" si="305"/>
        <v>198.68094404807593</v>
      </c>
      <c r="F487" s="330">
        <f t="shared" si="312"/>
        <v>198.68094404807593</v>
      </c>
      <c r="G487" s="330">
        <f t="shared" si="313"/>
        <v>15842.369648076432</v>
      </c>
      <c r="H487" s="315">
        <f t="shared" si="314"/>
        <v>0.02</v>
      </c>
      <c r="I487" s="330">
        <f t="shared" si="315"/>
        <v>12.224617587372997</v>
      </c>
      <c r="J487" s="330">
        <f t="shared" si="304"/>
        <v>859</v>
      </c>
      <c r="K487" s="337">
        <f t="shared" si="316"/>
        <v>-1</v>
      </c>
      <c r="L487" s="325">
        <f t="shared" si="317"/>
        <v>6.5609087551802876</v>
      </c>
      <c r="M487" s="325">
        <f t="shared" si="318"/>
        <v>6.5709087551802874</v>
      </c>
      <c r="N487" s="330">
        <f t="shared" si="319"/>
        <v>-9.0210999544417803E-2</v>
      </c>
      <c r="O487" s="330">
        <f t="shared" si="320"/>
        <v>5.278024166789308E-2</v>
      </c>
      <c r="P487" s="334">
        <f t="shared" si="306"/>
        <v>114.8967163505166</v>
      </c>
      <c r="Q487" s="330">
        <f t="shared" si="321"/>
        <v>15053.305039492758</v>
      </c>
      <c r="R487" s="279">
        <f>IF(H487&gt;0, rate1(1,$L$52,$L$51,$L$54,L487,$L$53,$L$50,P487),"")</f>
        <v>2438.8398882560782</v>
      </c>
      <c r="S487" s="325">
        <f t="shared" si="322"/>
        <v>116.94379907080156</v>
      </c>
      <c r="T487" s="325">
        <f t="shared" si="323"/>
        <v>7.780579924703872E-4</v>
      </c>
      <c r="U487" s="330">
        <f t="shared" si="324"/>
        <v>6.5809087551802872</v>
      </c>
      <c r="V487" s="338">
        <f t="shared" si="325"/>
        <v>6.5809087551802872</v>
      </c>
      <c r="W487" s="330">
        <f t="shared" si="326"/>
        <v>2.6057497030258503E-3</v>
      </c>
      <c r="X487" s="330">
        <f t="shared" si="327"/>
        <v>15126.064535373738</v>
      </c>
      <c r="Y487" s="330">
        <f t="shared" si="307"/>
        <v>115.24669577943584</v>
      </c>
      <c r="Z487" s="110">
        <f>IF(H487&gt;0, rate1(1,$L$52,$L$51,$L$54,U487,$L$53,$L$50,Y487),"")</f>
        <v>2439.463652008817</v>
      </c>
      <c r="AA487" s="338">
        <f t="shared" si="328"/>
        <v>117.4789951228592</v>
      </c>
      <c r="AB487" s="338">
        <f t="shared" si="329"/>
        <v>-2.237098371493821E-5</v>
      </c>
      <c r="AC487" s="330">
        <f t="shared" si="330"/>
        <v>7.780579924703872E-4</v>
      </c>
      <c r="AD487" s="330">
        <f t="shared" si="331"/>
        <v>-25.705024809909908</v>
      </c>
      <c r="AE487" s="330">
        <f t="shared" si="332"/>
        <v>207.75299079798296</v>
      </c>
      <c r="AF487" s="330">
        <f t="shared" si="333"/>
        <v>2174.6346878679542</v>
      </c>
      <c r="AG487" s="330">
        <f t="shared" si="334"/>
        <v>2159.444126883282</v>
      </c>
      <c r="AH487" s="330">
        <f t="shared" si="335"/>
        <v>6.5614545958674784</v>
      </c>
      <c r="AI487" s="330">
        <f t="shared" si="336"/>
        <v>0.31902791003912395</v>
      </c>
      <c r="AJ487" s="330">
        <f t="shared" si="337"/>
        <v>11.410085904394968</v>
      </c>
      <c r="AK487" s="339">
        <f t="shared" si="338"/>
        <v>1977.4297004211689</v>
      </c>
      <c r="AL487" s="44">
        <f t="shared" si="308"/>
        <v>35.284275605776308</v>
      </c>
    </row>
    <row r="488" spans="2:38" ht="15" x14ac:dyDescent="0.15">
      <c r="B488" s="330">
        <f t="shared" si="309"/>
        <v>2174.6346878679542</v>
      </c>
      <c r="C488" s="330">
        <f t="shared" si="310"/>
        <v>2159.444126883282</v>
      </c>
      <c r="D488" s="330">
        <f t="shared" si="311"/>
        <v>6.5614545958674784</v>
      </c>
      <c r="E488" s="330">
        <f t="shared" si="305"/>
        <v>198.68094404807593</v>
      </c>
      <c r="F488" s="330">
        <f t="shared" si="312"/>
        <v>198.68094404807593</v>
      </c>
      <c r="G488" s="330">
        <f t="shared" si="313"/>
        <v>15701.860895216467</v>
      </c>
      <c r="H488" s="315">
        <f t="shared" si="314"/>
        <v>0.02</v>
      </c>
      <c r="I488" s="330">
        <f t="shared" si="315"/>
        <v>12.15244878773774</v>
      </c>
      <c r="J488" s="330">
        <f t="shared" si="304"/>
        <v>859</v>
      </c>
      <c r="K488" s="337">
        <f t="shared" si="316"/>
        <v>-1</v>
      </c>
      <c r="L488" s="325">
        <f t="shared" si="317"/>
        <v>6.5414545958674788</v>
      </c>
      <c r="M488" s="325">
        <f t="shared" si="318"/>
        <v>6.5514545958674786</v>
      </c>
      <c r="N488" s="330">
        <f t="shared" si="319"/>
        <v>-8.9951793810023162E-2</v>
      </c>
      <c r="O488" s="330">
        <f t="shared" si="320"/>
        <v>5.278024166789308E-2</v>
      </c>
      <c r="P488" s="334">
        <f t="shared" si="306"/>
        <v>114.44281158995361</v>
      </c>
      <c r="Q488" s="330">
        <f t="shared" si="321"/>
        <v>14912.390776495859</v>
      </c>
      <c r="R488" s="279">
        <f>IF(H488&gt;0, rate1(1,$L$52,$L$51,$L$54,L488,$L$53,$L$50,P488),"")</f>
        <v>2438.0248409799347</v>
      </c>
      <c r="S488" s="325">
        <f t="shared" si="322"/>
        <v>115.88781512443015</v>
      </c>
      <c r="T488" s="325">
        <f t="shared" si="323"/>
        <v>7.8295329850776752E-4</v>
      </c>
      <c r="U488" s="330">
        <f t="shared" si="324"/>
        <v>6.5614545958674784</v>
      </c>
      <c r="V488" s="338">
        <f t="shared" si="325"/>
        <v>6.5614545958674784</v>
      </c>
      <c r="W488" s="330">
        <f t="shared" si="326"/>
        <v>2.5903664955784222E-3</v>
      </c>
      <c r="X488" s="330">
        <f t="shared" si="327"/>
        <v>14984.720406076909</v>
      </c>
      <c r="Y488" s="330">
        <f t="shared" si="307"/>
        <v>114.79244433621624</v>
      </c>
      <c r="Z488" s="110">
        <f>IF(H488&gt;0, rate1(1,$L$52,$L$51,$L$54,U488,$L$53,$L$50,Y488),"")</f>
        <v>2438.6532616798404</v>
      </c>
      <c r="AA488" s="338">
        <f t="shared" si="328"/>
        <v>116.41989809096776</v>
      </c>
      <c r="AB488" s="338">
        <f t="shared" si="329"/>
        <v>-2.2442980269631103E-5</v>
      </c>
      <c r="AC488" s="330">
        <f t="shared" si="330"/>
        <v>7.8295329850776752E-4</v>
      </c>
      <c r="AD488" s="330">
        <f t="shared" si="331"/>
        <v>-25.544307736001681</v>
      </c>
      <c r="AE488" s="330">
        <f t="shared" si="332"/>
        <v>205.9140441034468</v>
      </c>
      <c r="AF488" s="330">
        <f t="shared" si="333"/>
        <v>2174.5439531208458</v>
      </c>
      <c r="AG488" s="330">
        <f t="shared" si="334"/>
        <v>2159.4433439299837</v>
      </c>
      <c r="AH488" s="330">
        <f t="shared" si="335"/>
        <v>6.5419987325963369</v>
      </c>
      <c r="AI488" s="330">
        <f t="shared" si="336"/>
        <v>0.32114246144968273</v>
      </c>
      <c r="AJ488" s="330">
        <f t="shared" si="337"/>
        <v>11.41017511063426</v>
      </c>
      <c r="AK488" s="339">
        <f t="shared" si="338"/>
        <v>1977.4347545792477</v>
      </c>
      <c r="AL488" s="44">
        <f t="shared" si="308"/>
        <v>35.284549650751032</v>
      </c>
    </row>
    <row r="489" spans="2:38" ht="15" x14ac:dyDescent="0.15">
      <c r="B489" s="330">
        <f t="shared" si="309"/>
        <v>2174.5439531208458</v>
      </c>
      <c r="C489" s="330">
        <f t="shared" si="310"/>
        <v>2159.4433439299837</v>
      </c>
      <c r="D489" s="330">
        <f t="shared" si="311"/>
        <v>6.5419987325963369</v>
      </c>
      <c r="E489" s="330">
        <f t="shared" si="305"/>
        <v>198.68094404807593</v>
      </c>
      <c r="F489" s="330">
        <f t="shared" si="312"/>
        <v>198.68094404807593</v>
      </c>
      <c r="G489" s="330">
        <f t="shared" si="313"/>
        <v>15562.173206618711</v>
      </c>
      <c r="H489" s="315">
        <f t="shared" si="314"/>
        <v>0.02</v>
      </c>
      <c r="I489" s="330">
        <f t="shared" si="315"/>
        <v>12.080487352689671</v>
      </c>
      <c r="J489" s="330">
        <f t="shared" si="304"/>
        <v>859</v>
      </c>
      <c r="K489" s="337">
        <f t="shared" si="316"/>
        <v>-1</v>
      </c>
      <c r="L489" s="325">
        <f t="shared" si="317"/>
        <v>6.5219987325963373</v>
      </c>
      <c r="M489" s="325">
        <f t="shared" si="318"/>
        <v>6.5319987325963371</v>
      </c>
      <c r="N489" s="330">
        <f t="shared" si="319"/>
        <v>-8.9692519823810102E-2</v>
      </c>
      <c r="O489" s="330">
        <f t="shared" si="320"/>
        <v>5.278024166789308E-2</v>
      </c>
      <c r="P489" s="334">
        <f t="shared" si="306"/>
        <v>113.98931743344431</v>
      </c>
      <c r="Q489" s="330">
        <f t="shared" si="321"/>
        <v>14772.298673709949</v>
      </c>
      <c r="R489" s="279">
        <f>IF(H489&gt;0, rate1(1,$L$52,$L$51,$L$54,L489,$L$53,$L$50,P489),"")</f>
        <v>2437.20361786288</v>
      </c>
      <c r="S489" s="325">
        <f t="shared" si="322"/>
        <v>114.83780723789725</v>
      </c>
      <c r="T489" s="325">
        <f t="shared" si="323"/>
        <v>7.8789746570198302E-4</v>
      </c>
      <c r="U489" s="330">
        <f t="shared" si="324"/>
        <v>6.5419987325963369</v>
      </c>
      <c r="V489" s="338">
        <f t="shared" si="325"/>
        <v>6.5419987325963369</v>
      </c>
      <c r="W489" s="330">
        <f t="shared" si="326"/>
        <v>2.575027489118753E-3</v>
      </c>
      <c r="X489" s="330">
        <f t="shared" si="327"/>
        <v>14844.199673106865</v>
      </c>
      <c r="Y489" s="330">
        <f t="shared" si="307"/>
        <v>114.33860277978305</v>
      </c>
      <c r="Z489" s="110">
        <f>IF(H489&gt;0, rate1(1,$L$52,$L$51,$L$54,U489,$L$53,$L$50,Y489),"")</f>
        <v>2437.8367460907748</v>
      </c>
      <c r="AA489" s="338">
        <f t="shared" si="328"/>
        <v>115.36678608502777</v>
      </c>
      <c r="AB489" s="338">
        <f t="shared" si="329"/>
        <v>-2.2515518510805303E-5</v>
      </c>
      <c r="AC489" s="330">
        <f t="shared" si="330"/>
        <v>7.8789746570198302E-4</v>
      </c>
      <c r="AD489" s="330">
        <f t="shared" si="331"/>
        <v>-25.384013619311308</v>
      </c>
      <c r="AE489" s="330">
        <f t="shared" si="332"/>
        <v>204.0857353766672</v>
      </c>
      <c r="AF489" s="330">
        <f t="shared" si="333"/>
        <v>2174.4534727035561</v>
      </c>
      <c r="AG489" s="330">
        <f t="shared" si="334"/>
        <v>2159.442556032518</v>
      </c>
      <c r="AH489" s="330">
        <f t="shared" si="335"/>
        <v>6.5225411649472766</v>
      </c>
      <c r="AI489" s="330">
        <f t="shared" si="336"/>
        <v>0.32327929432210084</v>
      </c>
      <c r="AJ489" s="330">
        <f t="shared" si="337"/>
        <v>11.410264910438238</v>
      </c>
      <c r="AK489" s="339">
        <f t="shared" si="338"/>
        <v>1977.4397971135049</v>
      </c>
      <c r="AL489" s="44">
        <f t="shared" si="308"/>
        <v>35.284825512125416</v>
      </c>
    </row>
    <row r="490" spans="2:38" ht="15" x14ac:dyDescent="0.15">
      <c r="B490" s="330">
        <f t="shared" si="309"/>
        <v>2174.4534727035561</v>
      </c>
      <c r="C490" s="330">
        <f t="shared" si="310"/>
        <v>2159.442556032518</v>
      </c>
      <c r="D490" s="330">
        <f t="shared" si="311"/>
        <v>6.5225411649472766</v>
      </c>
      <c r="E490" s="330">
        <f t="shared" si="305"/>
        <v>198.68094404807593</v>
      </c>
      <c r="F490" s="330">
        <f t="shared" si="312"/>
        <v>198.68094404807593</v>
      </c>
      <c r="G490" s="330">
        <f t="shared" si="313"/>
        <v>15423.304319188126</v>
      </c>
      <c r="H490" s="315">
        <f t="shared" si="314"/>
        <v>0.02</v>
      </c>
      <c r="I490" s="330">
        <f t="shared" si="315"/>
        <v>12.008733336830483</v>
      </c>
      <c r="J490" s="330">
        <f t="shared" si="304"/>
        <v>859</v>
      </c>
      <c r="K490" s="337">
        <f t="shared" si="316"/>
        <v>-1</v>
      </c>
      <c r="L490" s="325">
        <f t="shared" si="317"/>
        <v>6.5025411649472771</v>
      </c>
      <c r="M490" s="325">
        <f t="shared" si="318"/>
        <v>6.5125411649472769</v>
      </c>
      <c r="N490" s="330">
        <f t="shared" si="319"/>
        <v>-8.943317756827085E-2</v>
      </c>
      <c r="O490" s="330">
        <f t="shared" si="320"/>
        <v>5.278024166789308E-2</v>
      </c>
      <c r="P490" s="334">
        <f t="shared" si="306"/>
        <v>113.53623488334892</v>
      </c>
      <c r="Q490" s="330">
        <f t="shared" si="321"/>
        <v>14633.026468751301</v>
      </c>
      <c r="R490" s="279">
        <f>IF(H490&gt;0, rate1(1,$L$52,$L$51,$L$54,L490,$L$53,$L$50,P490),"")</f>
        <v>2436.3761513036611</v>
      </c>
      <c r="S490" s="325">
        <f t="shared" si="322"/>
        <v>113.79375903334402</v>
      </c>
      <c r="T490" s="325">
        <f t="shared" si="323"/>
        <v>7.9289118772814964E-4</v>
      </c>
      <c r="U490" s="330">
        <f t="shared" si="324"/>
        <v>6.5225411649472766</v>
      </c>
      <c r="V490" s="338">
        <f t="shared" si="325"/>
        <v>6.5225411649472766</v>
      </c>
      <c r="W490" s="330">
        <f t="shared" si="326"/>
        <v>2.5597326953068489E-3</v>
      </c>
      <c r="X490" s="330">
        <f t="shared" si="327"/>
        <v>14704.500074405403</v>
      </c>
      <c r="Y490" s="330">
        <f t="shared" si="307"/>
        <v>113.88517210889333</v>
      </c>
      <c r="Z490" s="110">
        <f>IF(H490&gt;0, rate1(1,$L$52,$L$51,$L$54,U490,$L$53,$L$50,Y490),"")</f>
        <v>2437.0140383626267</v>
      </c>
      <c r="AA490" s="338">
        <f t="shared" si="328"/>
        <v>114.3196427310591</v>
      </c>
      <c r="AB490" s="338">
        <f t="shared" si="329"/>
        <v>-2.2588605413995599E-5</v>
      </c>
      <c r="AC490" s="330">
        <f t="shared" si="330"/>
        <v>7.9289118772814964E-4</v>
      </c>
      <c r="AD490" s="330">
        <f t="shared" si="331"/>
        <v>-25.224142113756461</v>
      </c>
      <c r="AE490" s="330">
        <f t="shared" si="332"/>
        <v>202.26803274168708</v>
      </c>
      <c r="AF490" s="330">
        <f t="shared" si="333"/>
        <v>2174.3632466348004</v>
      </c>
      <c r="AG490" s="330">
        <f t="shared" si="334"/>
        <v>2159.4417631413303</v>
      </c>
      <c r="AH490" s="330">
        <f t="shared" si="335"/>
        <v>6.5030818924982148</v>
      </c>
      <c r="AI490" s="330">
        <f t="shared" si="336"/>
        <v>0.32543874118283739</v>
      </c>
      <c r="AJ490" s="330">
        <f t="shared" si="337"/>
        <v>11.410355310088567</v>
      </c>
      <c r="AK490" s="339">
        <f t="shared" si="338"/>
        <v>1977.4448280418774</v>
      </c>
      <c r="AL490" s="44">
        <f t="shared" si="308"/>
        <v>35.285103209039235</v>
      </c>
    </row>
    <row r="491" spans="2:38" ht="15" x14ac:dyDescent="0.15">
      <c r="B491" s="330">
        <f t="shared" si="309"/>
        <v>2174.3632466348004</v>
      </c>
      <c r="C491" s="330">
        <f t="shared" si="310"/>
        <v>2159.4417631413303</v>
      </c>
      <c r="D491" s="330">
        <f t="shared" si="311"/>
        <v>6.5030818924982148</v>
      </c>
      <c r="E491" s="330">
        <f t="shared" si="305"/>
        <v>198.68094404807593</v>
      </c>
      <c r="F491" s="330">
        <f t="shared" si="312"/>
        <v>198.68094404807593</v>
      </c>
      <c r="G491" s="330">
        <f t="shared" si="313"/>
        <v>15285.251968599949</v>
      </c>
      <c r="H491" s="315">
        <f t="shared" si="314"/>
        <v>0.02</v>
      </c>
      <c r="I491" s="330">
        <f t="shared" si="315"/>
        <v>11.937186794776062</v>
      </c>
      <c r="J491" s="330">
        <f t="shared" si="304"/>
        <v>859</v>
      </c>
      <c r="K491" s="337">
        <f t="shared" si="316"/>
        <v>-1</v>
      </c>
      <c r="L491" s="325">
        <f t="shared" si="317"/>
        <v>6.4830818924982152</v>
      </c>
      <c r="M491" s="325">
        <f t="shared" si="318"/>
        <v>6.493081892498215</v>
      </c>
      <c r="N491" s="330">
        <f t="shared" si="319"/>
        <v>-8.9173767025769735E-2</v>
      </c>
      <c r="O491" s="330">
        <f t="shared" si="320"/>
        <v>5.278024166789308E-2</v>
      </c>
      <c r="P491" s="334">
        <f t="shared" si="306"/>
        <v>113.08356494693977</v>
      </c>
      <c r="Q491" s="330">
        <f t="shared" si="321"/>
        <v>14494.571898006703</v>
      </c>
      <c r="R491" s="279">
        <f>IF(H491&gt;0, rate1(1,$L$52,$L$51,$L$54,L491,$L$53,$L$50,P491),"")</f>
        <v>2435.5423727302186</v>
      </c>
      <c r="S491" s="325">
        <f t="shared" si="322"/>
        <v>112.75565412153644</v>
      </c>
      <c r="T491" s="325">
        <f t="shared" si="323"/>
        <v>7.9793517139447408E-4</v>
      </c>
      <c r="U491" s="330">
        <f t="shared" si="324"/>
        <v>6.5030818924982148</v>
      </c>
      <c r="V491" s="338">
        <f t="shared" si="325"/>
        <v>6.5030818924982148</v>
      </c>
      <c r="W491" s="330">
        <f t="shared" si="326"/>
        <v>2.5444821257565309E-3</v>
      </c>
      <c r="X491" s="330">
        <f t="shared" si="327"/>
        <v>14565.619346684845</v>
      </c>
      <c r="Y491" s="330">
        <f t="shared" si="307"/>
        <v>113.43215332718718</v>
      </c>
      <c r="Z491" s="110">
        <f>IF(H491&gt;0, rate1(1,$L$52,$L$51,$L$54,U491,$L$53,$L$50,Y491),"")</f>
        <v>2436.1850706584055</v>
      </c>
      <c r="AA491" s="338">
        <f t="shared" si="328"/>
        <v>113.27845164373973</v>
      </c>
      <c r="AB491" s="338">
        <f t="shared" si="329"/>
        <v>-2.2662248085057225E-5</v>
      </c>
      <c r="AC491" s="330">
        <f t="shared" si="330"/>
        <v>7.9793517139447408E-4</v>
      </c>
      <c r="AD491" s="330">
        <f t="shared" si="331"/>
        <v>-25.064692868529576</v>
      </c>
      <c r="AE491" s="330">
        <f t="shared" si="332"/>
        <v>200.46090424956796</v>
      </c>
      <c r="AF491" s="330">
        <f t="shared" si="333"/>
        <v>2174.2732749326033</v>
      </c>
      <c r="AG491" s="330">
        <f t="shared" si="334"/>
        <v>2159.440965206159</v>
      </c>
      <c r="AH491" s="330">
        <f t="shared" si="335"/>
        <v>6.483620914824237</v>
      </c>
      <c r="AI491" s="330">
        <f t="shared" si="336"/>
        <v>0.32762114111773666</v>
      </c>
      <c r="AJ491" s="330">
        <f t="shared" si="337"/>
        <v>11.410446315961099</v>
      </c>
      <c r="AK491" s="339">
        <f t="shared" si="338"/>
        <v>1977.44984738262</v>
      </c>
      <c r="AL491" s="44">
        <f t="shared" si="308"/>
        <v>35.285382760917912</v>
      </c>
    </row>
    <row r="492" spans="2:38" ht="15" x14ac:dyDescent="0.15">
      <c r="B492" s="330">
        <f t="shared" si="309"/>
        <v>2174.2732749326033</v>
      </c>
      <c r="C492" s="330">
        <f t="shared" si="310"/>
        <v>2159.440965206159</v>
      </c>
      <c r="D492" s="330">
        <f t="shared" si="311"/>
        <v>6.483620914824237</v>
      </c>
      <c r="E492" s="330">
        <f t="shared" si="305"/>
        <v>198.68094404807593</v>
      </c>
      <c r="F492" s="330">
        <f t="shared" si="312"/>
        <v>198.68094404807593</v>
      </c>
      <c r="G492" s="330">
        <f t="shared" si="313"/>
        <v>15148.013889296877</v>
      </c>
      <c r="H492" s="315">
        <f t="shared" si="314"/>
        <v>0.02</v>
      </c>
      <c r="I492" s="330">
        <f t="shared" si="315"/>
        <v>11.86584778115539</v>
      </c>
      <c r="J492" s="330">
        <f t="shared" si="304"/>
        <v>859</v>
      </c>
      <c r="K492" s="337">
        <f t="shared" si="316"/>
        <v>-1</v>
      </c>
      <c r="L492" s="325">
        <f t="shared" si="317"/>
        <v>6.4636209148242374</v>
      </c>
      <c r="M492" s="325">
        <f t="shared" si="318"/>
        <v>6.4736209148242372</v>
      </c>
      <c r="N492" s="330">
        <f t="shared" si="319"/>
        <v>-8.8914288178671086E-2</v>
      </c>
      <c r="O492" s="330">
        <f t="shared" si="320"/>
        <v>5.278024166789308E-2</v>
      </c>
      <c r="P492" s="334">
        <f t="shared" si="306"/>
        <v>112.63130863643367</v>
      </c>
      <c r="Q492" s="330">
        <f t="shared" si="321"/>
        <v>14356.932696630734</v>
      </c>
      <c r="R492" s="279">
        <f>IF(H492&gt;0, rate1(1,$L$52,$L$51,$L$54,L492,$L$53,$L$50,P492),"")</f>
        <v>2434.7022125823796</v>
      </c>
      <c r="S492" s="325">
        <f t="shared" si="322"/>
        <v>111.72347610179104</v>
      </c>
      <c r="T492" s="325">
        <f t="shared" si="323"/>
        <v>8.0303013695966175E-4</v>
      </c>
      <c r="U492" s="330">
        <f t="shared" si="324"/>
        <v>6.483620914824237</v>
      </c>
      <c r="V492" s="338">
        <f t="shared" si="325"/>
        <v>6.483620914824237</v>
      </c>
      <c r="W492" s="330">
        <f t="shared" si="326"/>
        <v>2.5292757921278053E-3</v>
      </c>
      <c r="X492" s="330">
        <f t="shared" si="327"/>
        <v>14427.555225425431</v>
      </c>
      <c r="Y492" s="330">
        <f t="shared" si="307"/>
        <v>112.97954744321956</v>
      </c>
      <c r="Z492" s="110">
        <f>IF(H492&gt;0, rate1(1,$L$52,$L$51,$L$54,U492,$L$53,$L$50,Y492),"")</f>
        <v>2435.3497741660881</v>
      </c>
      <c r="AA492" s="338">
        <f t="shared" si="328"/>
        <v>112.24319642633337</v>
      </c>
      <c r="AB492" s="338">
        <f t="shared" si="329"/>
        <v>-2.2736453764187937E-5</v>
      </c>
      <c r="AC492" s="330">
        <f t="shared" si="330"/>
        <v>8.0303013695966175E-4</v>
      </c>
      <c r="AD492" s="330">
        <f t="shared" si="331"/>
        <v>-24.905665527973394</v>
      </c>
      <c r="AE492" s="330">
        <f t="shared" si="332"/>
        <v>198.66431799158676</v>
      </c>
      <c r="AF492" s="330">
        <f t="shared" si="333"/>
        <v>2174.1835576142876</v>
      </c>
      <c r="AG492" s="330">
        <f t="shared" si="334"/>
        <v>2159.4401621760221</v>
      </c>
      <c r="AH492" s="330">
        <f t="shared" si="335"/>
        <v>6.4641582314980468</v>
      </c>
      <c r="AI492" s="330">
        <f t="shared" si="336"/>
        <v>0.32982683993535439</v>
      </c>
      <c r="AJ492" s="330">
        <f t="shared" si="337"/>
        <v>11.410537934527747</v>
      </c>
      <c r="AK492" s="339">
        <f t="shared" si="338"/>
        <v>1977.4548551543121</v>
      </c>
      <c r="AL492" s="44">
        <f t="shared" si="308"/>
        <v>35.285664187478133</v>
      </c>
    </row>
    <row r="493" spans="2:38" ht="15" x14ac:dyDescent="0.15">
      <c r="B493" s="330">
        <f t="shared" si="309"/>
        <v>2174.1835576142876</v>
      </c>
      <c r="C493" s="330">
        <f t="shared" si="310"/>
        <v>2159.4401621760221</v>
      </c>
      <c r="D493" s="330">
        <f t="shared" si="311"/>
        <v>6.4641582314980468</v>
      </c>
      <c r="E493" s="330">
        <f t="shared" si="305"/>
        <v>198.68094404807593</v>
      </c>
      <c r="F493" s="330">
        <f t="shared" si="312"/>
        <v>198.68094404807593</v>
      </c>
      <c r="G493" s="330">
        <f t="shared" si="313"/>
        <v>15011.587814492166</v>
      </c>
      <c r="H493" s="315">
        <f t="shared" si="314"/>
        <v>0.02</v>
      </c>
      <c r="I493" s="330">
        <f t="shared" si="315"/>
        <v>11.794716350612362</v>
      </c>
      <c r="J493" s="330">
        <f t="shared" si="304"/>
        <v>859</v>
      </c>
      <c r="K493" s="337">
        <f t="shared" si="316"/>
        <v>-1</v>
      </c>
      <c r="L493" s="325">
        <f t="shared" si="317"/>
        <v>6.4441582314980472</v>
      </c>
      <c r="M493" s="325">
        <f t="shared" si="318"/>
        <v>6.454158231498047</v>
      </c>
      <c r="N493" s="330">
        <f t="shared" si="319"/>
        <v>-8.86547410092966E-2</v>
      </c>
      <c r="O493" s="330">
        <f t="shared" si="320"/>
        <v>5.278024166789308E-2</v>
      </c>
      <c r="P493" s="334">
        <f t="shared" si="306"/>
        <v>112.17946696904289</v>
      </c>
      <c r="Q493" s="330">
        <f t="shared" si="321"/>
        <v>14220.106598548764</v>
      </c>
      <c r="R493" s="279">
        <f>IF(H493&gt;0, rate1(1,$L$52,$L$51,$L$54,L493,$L$53,$L$50,P493),"")</f>
        <v>2433.8556002942096</v>
      </c>
      <c r="S493" s="325">
        <f t="shared" si="322"/>
        <v>110.69720856194255</v>
      </c>
      <c r="T493" s="325">
        <f t="shared" si="323"/>
        <v>8.0817681845783771E-4</v>
      </c>
      <c r="U493" s="330">
        <f t="shared" si="324"/>
        <v>6.4641582314980468</v>
      </c>
      <c r="V493" s="338">
        <f t="shared" si="325"/>
        <v>6.4641582314980468</v>
      </c>
      <c r="W493" s="330">
        <f t="shared" si="326"/>
        <v>2.5141137060629148E-3</v>
      </c>
      <c r="X493" s="330">
        <f t="shared" si="327"/>
        <v>14290.30544487826</v>
      </c>
      <c r="Y493" s="330">
        <f t="shared" si="307"/>
        <v>112.52735547051115</v>
      </c>
      <c r="Z493" s="110">
        <f>IF(H493&gt;0, rate1(1,$L$52,$L$51,$L$54,U493,$L$53,$L$50,Y493),"")</f>
        <v>2434.5080790812458</v>
      </c>
      <c r="AA493" s="338">
        <f t="shared" si="328"/>
        <v>111.2138606706576</v>
      </c>
      <c r="AB493" s="338">
        <f t="shared" si="329"/>
        <v>-2.2811229828665745E-5</v>
      </c>
      <c r="AC493" s="330">
        <f t="shared" si="330"/>
        <v>8.0817681845783771E-4</v>
      </c>
      <c r="AD493" s="330">
        <f t="shared" si="331"/>
        <v>-24.747059731512692</v>
      </c>
      <c r="AE493" s="330">
        <f t="shared" si="332"/>
        <v>196.87824202521918</v>
      </c>
      <c r="AF493" s="330">
        <f t="shared" si="333"/>
        <v>2174.0940946964597</v>
      </c>
      <c r="AG493" s="330">
        <f t="shared" si="334"/>
        <v>2159.4393539992038</v>
      </c>
      <c r="AH493" s="330">
        <f t="shared" si="335"/>
        <v>6.4446938420896327</v>
      </c>
      <c r="AI493" s="330">
        <f t="shared" si="336"/>
        <v>0.33205619033444039</v>
      </c>
      <c r="AJ493" s="330">
        <f t="shared" si="337"/>
        <v>11.410630172358395</v>
      </c>
      <c r="AK493" s="339">
        <f t="shared" si="338"/>
        <v>1977.4598513758644</v>
      </c>
      <c r="AL493" s="44">
        <f t="shared" si="308"/>
        <v>35.285947508733635</v>
      </c>
    </row>
    <row r="494" spans="2:38" ht="15" x14ac:dyDescent="0.15">
      <c r="B494" s="330">
        <f t="shared" si="309"/>
        <v>2174.0940946964597</v>
      </c>
      <c r="C494" s="330">
        <f t="shared" si="310"/>
        <v>2159.4393539992038</v>
      </c>
      <c r="D494" s="330">
        <f t="shared" si="311"/>
        <v>6.4446938420896327</v>
      </c>
      <c r="E494" s="330">
        <f t="shared" si="305"/>
        <v>198.68094404807593</v>
      </c>
      <c r="F494" s="330">
        <f t="shared" si="312"/>
        <v>198.68094404807593</v>
      </c>
      <c r="G494" s="330">
        <f t="shared" si="313"/>
        <v>14875.971476166824</v>
      </c>
      <c r="H494" s="315">
        <f t="shared" si="314"/>
        <v>0.02</v>
      </c>
      <c r="I494" s="330">
        <f t="shared" si="315"/>
        <v>11.7237925578047</v>
      </c>
      <c r="J494" s="330">
        <f t="shared" si="304"/>
        <v>859</v>
      </c>
      <c r="K494" s="337">
        <f t="shared" si="316"/>
        <v>-1</v>
      </c>
      <c r="L494" s="325">
        <f t="shared" si="317"/>
        <v>6.4246938420896331</v>
      </c>
      <c r="M494" s="325">
        <f t="shared" si="318"/>
        <v>6.4346938420896329</v>
      </c>
      <c r="N494" s="330">
        <f t="shared" si="319"/>
        <v>-8.8395125499932448E-2</v>
      </c>
      <c r="O494" s="330">
        <f t="shared" si="320"/>
        <v>5.278024166789308E-2</v>
      </c>
      <c r="P494" s="334">
        <f t="shared" si="306"/>
        <v>111.7280409670083</v>
      </c>
      <c r="Q494" s="330">
        <f t="shared" si="321"/>
        <v>14084.091336454299</v>
      </c>
      <c r="R494" s="279">
        <f>IF(H494&gt;0, rate1(1,$L$52,$L$51,$L$54,L494,$L$53,$L$50,P494),"")</f>
        <v>2433.0024642759572</v>
      </c>
      <c r="S494" s="325">
        <f t="shared" si="322"/>
        <v>109.67683507826766</v>
      </c>
      <c r="T494" s="325">
        <f t="shared" si="323"/>
        <v>8.1337596403383862E-4</v>
      </c>
      <c r="U494" s="330">
        <f t="shared" si="324"/>
        <v>6.4446938420896327</v>
      </c>
      <c r="V494" s="338">
        <f t="shared" si="325"/>
        <v>6.4446938420896327</v>
      </c>
      <c r="W494" s="330">
        <f t="shared" si="326"/>
        <v>2.4989958791934441E-3</v>
      </c>
      <c r="X494" s="330">
        <f t="shared" si="327"/>
        <v>14153.867738062654</v>
      </c>
      <c r="Y494" s="330">
        <f t="shared" si="307"/>
        <v>112.07557842758101</v>
      </c>
      <c r="Z494" s="110">
        <f>IF(H494&gt;0, rate1(1,$L$52,$L$51,$L$54,U494,$L$53,$L$50,Y494),"")</f>
        <v>2433.6599145892774</v>
      </c>
      <c r="AA494" s="338">
        <f t="shared" si="328"/>
        <v>110.19042795700847</v>
      </c>
      <c r="AB494" s="338">
        <f t="shared" si="329"/>
        <v>-2.2886583796313843E-5</v>
      </c>
      <c r="AC494" s="330">
        <f t="shared" si="330"/>
        <v>8.1337596403383862E-4</v>
      </c>
      <c r="AD494" s="330">
        <f t="shared" si="331"/>
        <v>-24.588875113560579</v>
      </c>
      <c r="AE494" s="330">
        <f t="shared" si="332"/>
        <v>195.10264440365191</v>
      </c>
      <c r="AF494" s="330">
        <f t="shared" si="333"/>
        <v>2174.0048861949958</v>
      </c>
      <c r="AG494" s="330">
        <f t="shared" si="334"/>
        <v>2159.43854062324</v>
      </c>
      <c r="AH494" s="330">
        <f t="shared" si="335"/>
        <v>6.4252277461664278</v>
      </c>
      <c r="AI494" s="330">
        <f t="shared" si="336"/>
        <v>0.33430955207679702</v>
      </c>
      <c r="AJ494" s="330">
        <f t="shared" si="337"/>
        <v>11.410723036122862</v>
      </c>
      <c r="AK494" s="339">
        <f t="shared" si="338"/>
        <v>1977.4648360665251</v>
      </c>
      <c r="AL494" s="44">
        <f t="shared" si="308"/>
        <v>35.286232745001129</v>
      </c>
    </row>
    <row r="495" spans="2:38" ht="15" x14ac:dyDescent="0.15">
      <c r="B495" s="330">
        <f t="shared" si="309"/>
        <v>2174.0048861949958</v>
      </c>
      <c r="C495" s="330">
        <f t="shared" si="310"/>
        <v>2159.43854062324</v>
      </c>
      <c r="D495" s="330">
        <f t="shared" si="311"/>
        <v>6.4252277461664278</v>
      </c>
      <c r="E495" s="330">
        <f t="shared" si="305"/>
        <v>198.68094404807593</v>
      </c>
      <c r="F495" s="330">
        <f t="shared" si="312"/>
        <v>198.68094404807593</v>
      </c>
      <c r="G495" s="330">
        <f t="shared" si="313"/>
        <v>14741.16260507064</v>
      </c>
      <c r="H495" s="315">
        <f t="shared" si="314"/>
        <v>0.02</v>
      </c>
      <c r="I495" s="330">
        <f t="shared" si="315"/>
        <v>11.653076457404678</v>
      </c>
      <c r="J495" s="330">
        <f t="shared" si="304"/>
        <v>859</v>
      </c>
      <c r="K495" s="337">
        <f t="shared" si="316"/>
        <v>-1</v>
      </c>
      <c r="L495" s="325">
        <f t="shared" si="317"/>
        <v>6.4052277461664282</v>
      </c>
      <c r="M495" s="325">
        <f t="shared" si="318"/>
        <v>6.415227746166428</v>
      </c>
      <c r="N495" s="330">
        <f t="shared" si="319"/>
        <v>-8.8135441632818612E-2</v>
      </c>
      <c r="O495" s="330">
        <f t="shared" si="320"/>
        <v>5.278024166789308E-2</v>
      </c>
      <c r="P495" s="334">
        <f t="shared" si="306"/>
        <v>111.27703165764474</v>
      </c>
      <c r="Q495" s="330">
        <f t="shared" si="321"/>
        <v>13948.884641809847</v>
      </c>
      <c r="R495" s="279">
        <f>IF(H495&gt;0, rate1(1,$L$52,$L$51,$L$54,L495,$L$53,$L$50,P495),"")</f>
        <v>2432.142731895628</v>
      </c>
      <c r="S495" s="325">
        <f t="shared" si="322"/>
        <v>108.66233921543396</v>
      </c>
      <c r="T495" s="325">
        <f t="shared" si="323"/>
        <v>8.1862833628812642E-4</v>
      </c>
      <c r="U495" s="330">
        <f t="shared" si="324"/>
        <v>6.4252277461664278</v>
      </c>
      <c r="V495" s="338">
        <f t="shared" si="325"/>
        <v>6.4252277461664278</v>
      </c>
      <c r="W495" s="330">
        <f t="shared" si="326"/>
        <v>2.4839223232184793E-3</v>
      </c>
      <c r="X495" s="330">
        <f t="shared" si="327"/>
        <v>14018.23983676705</v>
      </c>
      <c r="Y495" s="330">
        <f t="shared" si="307"/>
        <v>111.62421733799168</v>
      </c>
      <c r="Z495" s="110">
        <f>IF(H495&gt;0, rate1(1,$L$52,$L$51,$L$54,U495,$L$53,$L$50,Y495),"")</f>
        <v>2432.8052088472764</v>
      </c>
      <c r="AA495" s="338">
        <f t="shared" si="328"/>
        <v>109.1728818541106</v>
      </c>
      <c r="AB495" s="338">
        <f t="shared" si="329"/>
        <v>-2.2962523329723877E-5</v>
      </c>
      <c r="AC495" s="330">
        <f t="shared" si="330"/>
        <v>8.1862833628812642E-4</v>
      </c>
      <c r="AD495" s="330">
        <f t="shared" si="331"/>
        <v>-24.431111303433738</v>
      </c>
      <c r="AE495" s="330">
        <f t="shared" si="332"/>
        <v>193.33749316189585</v>
      </c>
      <c r="AF495" s="330">
        <f t="shared" si="333"/>
        <v>2173.9159321250268</v>
      </c>
      <c r="AG495" s="330">
        <f t="shared" si="334"/>
        <v>2159.4377219949038</v>
      </c>
      <c r="AH495" s="330">
        <f t="shared" si="335"/>
        <v>6.4057599432930648</v>
      </c>
      <c r="AI495" s="330">
        <f t="shared" si="336"/>
        <v>0.33658729216524313</v>
      </c>
      <c r="AJ495" s="330">
        <f t="shared" si="337"/>
        <v>11.410816532592907</v>
      </c>
      <c r="AK495" s="339">
        <f t="shared" si="338"/>
        <v>1977.4698092458859</v>
      </c>
      <c r="AL495" s="44">
        <f t="shared" si="308"/>
        <v>35.286519916906364</v>
      </c>
    </row>
    <row r="496" spans="2:38" ht="15" x14ac:dyDescent="0.15">
      <c r="B496" s="330">
        <f t="shared" si="309"/>
        <v>2173.9159321250268</v>
      </c>
      <c r="C496" s="330">
        <f t="shared" si="310"/>
        <v>2159.4377219949038</v>
      </c>
      <c r="D496" s="330">
        <f t="shared" si="311"/>
        <v>6.4057599432930648</v>
      </c>
      <c r="E496" s="330">
        <f t="shared" si="305"/>
        <v>198.68094404807593</v>
      </c>
      <c r="F496" s="330">
        <f t="shared" si="312"/>
        <v>198.68094404807593</v>
      </c>
      <c r="G496" s="330">
        <f t="shared" si="313"/>
        <v>14607.15893072015</v>
      </c>
      <c r="H496" s="315">
        <f t="shared" si="314"/>
        <v>0.02</v>
      </c>
      <c r="I496" s="330">
        <f t="shared" si="315"/>
        <v>11.582568104098392</v>
      </c>
      <c r="J496" s="330">
        <f t="shared" si="304"/>
        <v>859</v>
      </c>
      <c r="K496" s="337">
        <f t="shared" si="316"/>
        <v>-1</v>
      </c>
      <c r="L496" s="325">
        <f t="shared" si="317"/>
        <v>6.3857599432930652</v>
      </c>
      <c r="M496" s="325">
        <f t="shared" si="318"/>
        <v>6.395759943293065</v>
      </c>
      <c r="N496" s="330">
        <f t="shared" si="319"/>
        <v>-8.7875689390141787E-2</v>
      </c>
      <c r="O496" s="330">
        <f t="shared" si="320"/>
        <v>5.278024166789308E-2</v>
      </c>
      <c r="P496" s="334">
        <f t="shared" si="306"/>
        <v>110.82644007337716</v>
      </c>
      <c r="Q496" s="330">
        <f t="shared" si="321"/>
        <v>13814.484244844969</v>
      </c>
      <c r="R496" s="279">
        <f>IF(H496&gt;0, rate1(1,$L$52,$L$51,$L$54,L496,$L$53,$L$50,P496),"")</f>
        <v>2431.27632946015</v>
      </c>
      <c r="S496" s="325">
        <f t="shared" si="322"/>
        <v>107.65370452642618</v>
      </c>
      <c r="T496" s="325">
        <f t="shared" si="323"/>
        <v>8.2393471263221183E-4</v>
      </c>
      <c r="U496" s="330">
        <f t="shared" si="324"/>
        <v>6.4057599432930648</v>
      </c>
      <c r="V496" s="338">
        <f t="shared" si="325"/>
        <v>6.4057599432930648</v>
      </c>
      <c r="W496" s="330">
        <f t="shared" si="326"/>
        <v>2.4688930497624995E-3</v>
      </c>
      <c r="X496" s="330">
        <f t="shared" si="327"/>
        <v>13883.419471546971</v>
      </c>
      <c r="Y496" s="330">
        <f t="shared" si="307"/>
        <v>111.17327323038495</v>
      </c>
      <c r="Z496" s="110">
        <f>IF(H496&gt;0, rate1(1,$L$52,$L$51,$L$54,U496,$L$53,$L$50,Y496),"")</f>
        <v>2431.9438889654934</v>
      </c>
      <c r="AA496" s="338">
        <f t="shared" si="328"/>
        <v>108.16120591904378</v>
      </c>
      <c r="AB496" s="338">
        <f t="shared" si="329"/>
        <v>-2.3039056238576246E-5</v>
      </c>
      <c r="AC496" s="330">
        <f t="shared" si="330"/>
        <v>8.2393471263221183E-4</v>
      </c>
      <c r="AD496" s="330">
        <f t="shared" si="331"/>
        <v>-24.273767925259879</v>
      </c>
      <c r="AE496" s="330">
        <f t="shared" si="332"/>
        <v>191.58275632376075</v>
      </c>
      <c r="AF496" s="330">
        <f t="shared" si="333"/>
        <v>2173.8272325009239</v>
      </c>
      <c r="AG496" s="330">
        <f t="shared" si="334"/>
        <v>2159.4368980601912</v>
      </c>
      <c r="AH496" s="330">
        <f t="shared" si="335"/>
        <v>6.3862904330314327</v>
      </c>
      <c r="AI496" s="330">
        <f t="shared" si="336"/>
        <v>0.33888978502709377</v>
      </c>
      <c r="AJ496" s="330">
        <f t="shared" si="337"/>
        <v>11.410910668644304</v>
      </c>
      <c r="AK496" s="339">
        <f t="shared" si="338"/>
        <v>1977.4747709338906</v>
      </c>
      <c r="AL496" s="44">
        <f t="shared" si="308"/>
        <v>35.286809045390335</v>
      </c>
    </row>
    <row r="497" spans="2:38" ht="15" x14ac:dyDescent="0.15">
      <c r="B497" s="330">
        <f t="shared" si="309"/>
        <v>2173.8272325009239</v>
      </c>
      <c r="C497" s="330">
        <f t="shared" si="310"/>
        <v>2159.4368980601912</v>
      </c>
      <c r="D497" s="330">
        <f t="shared" si="311"/>
        <v>6.3862904330314327</v>
      </c>
      <c r="E497" s="330">
        <f t="shared" si="305"/>
        <v>198.68094404807593</v>
      </c>
      <c r="F497" s="330">
        <f t="shared" si="312"/>
        <v>198.68094404807593</v>
      </c>
      <c r="G497" s="330">
        <f t="shared" si="313"/>
        <v>14473.958181398728</v>
      </c>
      <c r="H497" s="315">
        <f t="shared" si="314"/>
        <v>0.02</v>
      </c>
      <c r="I497" s="330">
        <f t="shared" si="315"/>
        <v>11.512267552586128</v>
      </c>
      <c r="J497" s="330">
        <f t="shared" si="304"/>
        <v>859</v>
      </c>
      <c r="K497" s="337">
        <f t="shared" si="316"/>
        <v>-1</v>
      </c>
      <c r="L497" s="325">
        <f t="shared" si="317"/>
        <v>6.3662904330314332</v>
      </c>
      <c r="M497" s="325">
        <f t="shared" si="318"/>
        <v>6.3762904330314329</v>
      </c>
      <c r="N497" s="330">
        <f t="shared" si="319"/>
        <v>-8.7615868754078008E-2</v>
      </c>
      <c r="O497" s="330">
        <f t="shared" si="320"/>
        <v>5.278024166789308E-2</v>
      </c>
      <c r="P497" s="334">
        <f t="shared" si="306"/>
        <v>110.37626725178413</v>
      </c>
      <c r="Q497" s="330">
        <f t="shared" si="321"/>
        <v>13680.887874556403</v>
      </c>
      <c r="R497" s="279">
        <f>IF(H497&gt;0, rate1(1,$L$52,$L$51,$L$54,L497,$L$53,$L$50,P497),"")</f>
        <v>2430.4031821961389</v>
      </c>
      <c r="S497" s="325">
        <f t="shared" si="322"/>
        <v>106.65091455248668</v>
      </c>
      <c r="T497" s="325">
        <f t="shared" si="323"/>
        <v>8.2929588565512147E-4</v>
      </c>
      <c r="U497" s="330">
        <f t="shared" si="324"/>
        <v>6.3862904330314327</v>
      </c>
      <c r="V497" s="338">
        <f t="shared" si="325"/>
        <v>6.3862904330314327</v>
      </c>
      <c r="W497" s="330">
        <f t="shared" si="326"/>
        <v>2.4539080704819582E-3</v>
      </c>
      <c r="X497" s="330">
        <f t="shared" si="327"/>
        <v>13749.404371725235</v>
      </c>
      <c r="Y497" s="330">
        <f t="shared" si="307"/>
        <v>110.72274713852507</v>
      </c>
      <c r="Z497" s="110">
        <f>IF(H497&gt;0, rate1(1,$L$52,$L$51,$L$54,U497,$L$53,$L$50,Y497),"")</f>
        <v>2431.0758809884096</v>
      </c>
      <c r="AA497" s="338">
        <f t="shared" si="328"/>
        <v>107.15538369718514</v>
      </c>
      <c r="AB497" s="338">
        <f t="shared" si="329"/>
        <v>-2.3116190484336472E-5</v>
      </c>
      <c r="AC497" s="330">
        <f t="shared" si="330"/>
        <v>8.2929588565512147E-4</v>
      </c>
      <c r="AD497" s="330">
        <f t="shared" si="331"/>
        <v>-24.116844597872976</v>
      </c>
      <c r="AE497" s="330">
        <f t="shared" si="332"/>
        <v>189.83840191376493</v>
      </c>
      <c r="AF497" s="330">
        <f t="shared" si="333"/>
        <v>2173.7387873362841</v>
      </c>
      <c r="AG497" s="330">
        <f t="shared" si="334"/>
        <v>2159.4360687643057</v>
      </c>
      <c r="AH497" s="330">
        <f t="shared" si="335"/>
        <v>6.3668192149407394</v>
      </c>
      <c r="AI497" s="330">
        <f t="shared" si="336"/>
        <v>0.34121741270341849</v>
      </c>
      <c r="AJ497" s="330">
        <f t="shared" si="337"/>
        <v>11.411005451258944</v>
      </c>
      <c r="AK497" s="339">
        <f t="shared" si="338"/>
        <v>1977.4797211508405</v>
      </c>
      <c r="AL497" s="44">
        <f t="shared" si="308"/>
        <v>35.28710015171567</v>
      </c>
    </row>
    <row r="498" spans="2:38" ht="15" x14ac:dyDescent="0.15">
      <c r="B498" s="330">
        <f t="shared" si="309"/>
        <v>2173.7387873362841</v>
      </c>
      <c r="C498" s="330">
        <f t="shared" si="310"/>
        <v>2159.4360687643057</v>
      </c>
      <c r="D498" s="330">
        <f t="shared" si="311"/>
        <v>6.3668192149407394</v>
      </c>
      <c r="E498" s="330">
        <f t="shared" si="305"/>
        <v>198.68094404807593</v>
      </c>
      <c r="F498" s="330">
        <f t="shared" si="312"/>
        <v>198.68094404807593</v>
      </c>
      <c r="G498" s="330">
        <f t="shared" si="313"/>
        <v>14341.558084156864</v>
      </c>
      <c r="H498" s="315">
        <f t="shared" si="314"/>
        <v>0.02</v>
      </c>
      <c r="I498" s="330">
        <f t="shared" si="315"/>
        <v>11.442174857582723</v>
      </c>
      <c r="J498" s="330">
        <f t="shared" si="304"/>
        <v>859</v>
      </c>
      <c r="K498" s="337">
        <f t="shared" si="316"/>
        <v>-1</v>
      </c>
      <c r="L498" s="325">
        <f t="shared" si="317"/>
        <v>6.3468192149407399</v>
      </c>
      <c r="M498" s="325">
        <f t="shared" si="318"/>
        <v>6.3568192149407396</v>
      </c>
      <c r="N498" s="330">
        <f t="shared" si="319"/>
        <v>-8.7355979706725151E-2</v>
      </c>
      <c r="O498" s="330">
        <f t="shared" si="320"/>
        <v>5.278024166789308E-2</v>
      </c>
      <c r="P498" s="334">
        <f t="shared" si="306"/>
        <v>109.92651423564246</v>
      </c>
      <c r="Q498" s="330">
        <f t="shared" si="321"/>
        <v>13548.093258708259</v>
      </c>
      <c r="R498" s="279">
        <f>IF(H498&gt;0, rate1(1,$L$52,$L$51,$L$54,L498,$L$53,$L$50,P498),"")</f>
        <v>2429.5232142302521</v>
      </c>
      <c r="S498" s="325">
        <f t="shared" si="322"/>
        <v>105.65395282305487</v>
      </c>
      <c r="T498" s="325">
        <f t="shared" si="323"/>
        <v>8.3471266349990144E-4</v>
      </c>
      <c r="U498" s="330">
        <f t="shared" si="324"/>
        <v>6.3668192149407394</v>
      </c>
      <c r="V498" s="338">
        <f t="shared" si="325"/>
        <v>6.3668192149407394</v>
      </c>
      <c r="W498" s="330">
        <f t="shared" si="326"/>
        <v>2.4389673970546255E-3</v>
      </c>
      <c r="X498" s="330">
        <f t="shared" si="327"/>
        <v>13616.19226539211</v>
      </c>
      <c r="Y498" s="330">
        <f t="shared" si="307"/>
        <v>110.27264010134293</v>
      </c>
      <c r="Z498" s="110">
        <f>IF(H498&gt;0, rate1(1,$L$52,$L$51,$L$54,U498,$L$53,$L$50,Y498),"")</f>
        <v>2430.2011098754087</v>
      </c>
      <c r="AA498" s="338">
        <f t="shared" si="328"/>
        <v>106.15539872214897</v>
      </c>
      <c r="AB498" s="338">
        <f t="shared" si="329"/>
        <v>-2.319393418400784E-5</v>
      </c>
      <c r="AC498" s="330">
        <f t="shared" si="330"/>
        <v>8.3471266349990144E-4</v>
      </c>
      <c r="AD498" s="330">
        <f t="shared" si="331"/>
        <v>-23.960340934736955</v>
      </c>
      <c r="AE498" s="330">
        <f t="shared" si="332"/>
        <v>188.10439791970234</v>
      </c>
      <c r="AF498" s="330">
        <f t="shared" si="333"/>
        <v>2173.650596643914</v>
      </c>
      <c r="AG498" s="330">
        <f t="shared" si="334"/>
        <v>2159.4352340516421</v>
      </c>
      <c r="AH498" s="330">
        <f t="shared" si="335"/>
        <v>6.3473462885774659</v>
      </c>
      <c r="AI498" s="330">
        <f t="shared" si="336"/>
        <v>0.34357056504371131</v>
      </c>
      <c r="AJ498" s="330">
        <f t="shared" si="337"/>
        <v>11.411100887527011</v>
      </c>
      <c r="AK498" s="339">
        <f t="shared" si="338"/>
        <v>1977.4846599174027</v>
      </c>
      <c r="AL498" s="44">
        <f t="shared" si="308"/>
        <v>35.287393257473184</v>
      </c>
    </row>
    <row r="499" spans="2:38" ht="15" x14ac:dyDescent="0.15">
      <c r="B499" s="330">
        <f t="shared" si="309"/>
        <v>2173.650596643914</v>
      </c>
      <c r="C499" s="330">
        <f t="shared" si="310"/>
        <v>2159.4352340516421</v>
      </c>
      <c r="D499" s="330">
        <f t="shared" si="311"/>
        <v>6.3473462885774659</v>
      </c>
      <c r="E499" s="330">
        <f t="shared" si="305"/>
        <v>198.68094404807593</v>
      </c>
      <c r="F499" s="330">
        <f t="shared" si="312"/>
        <v>198.68094404807593</v>
      </c>
      <c r="G499" s="330">
        <f t="shared" si="313"/>
        <v>14209.9563648115</v>
      </c>
      <c r="H499" s="315">
        <f t="shared" si="314"/>
        <v>0.02</v>
      </c>
      <c r="I499" s="330">
        <f t="shared" si="315"/>
        <v>11.372290073817567</v>
      </c>
      <c r="J499" s="330">
        <f t="shared" si="304"/>
        <v>859</v>
      </c>
      <c r="K499" s="337">
        <f t="shared" si="316"/>
        <v>-1</v>
      </c>
      <c r="L499" s="325">
        <f t="shared" si="317"/>
        <v>6.3273462885774663</v>
      </c>
      <c r="M499" s="325">
        <f t="shared" si="318"/>
        <v>6.3373462885774661</v>
      </c>
      <c r="N499" s="330">
        <f t="shared" si="319"/>
        <v>-8.7096022230170433E-2</v>
      </c>
      <c r="O499" s="330">
        <f t="shared" si="320"/>
        <v>5.278024166789308E-2</v>
      </c>
      <c r="P499" s="334">
        <f t="shared" si="306"/>
        <v>109.47718207296934</v>
      </c>
      <c r="Q499" s="330">
        <f t="shared" si="321"/>
        <v>13416.098123831405</v>
      </c>
      <c r="R499" s="279">
        <f>IF(H499&gt;0, rate1(1,$L$52,$L$51,$L$54,L499,$L$53,$L$50,P499),"")</f>
        <v>2428.6363485691054</v>
      </c>
      <c r="S499" s="325">
        <f t="shared" si="322"/>
        <v>104.66280285569914</v>
      </c>
      <c r="T499" s="325">
        <f t="shared" si="323"/>
        <v>8.4018587025290047E-4</v>
      </c>
      <c r="U499" s="330">
        <f t="shared" si="324"/>
        <v>6.3473462885774659</v>
      </c>
      <c r="V499" s="338">
        <f t="shared" si="325"/>
        <v>6.3473462885774659</v>
      </c>
      <c r="W499" s="330">
        <f t="shared" si="326"/>
        <v>2.4240710411334021E-3</v>
      </c>
      <c r="X499" s="330">
        <f t="shared" si="327"/>
        <v>13483.780879404716</v>
      </c>
      <c r="Y499" s="330">
        <f t="shared" si="307"/>
        <v>109.82295316297788</v>
      </c>
      <c r="Z499" s="110">
        <f>IF(H499&gt;0, rate1(1,$L$52,$L$51,$L$54,U499,$L$53,$L$50,Y499),"")</f>
        <v>2429.3194994810128</v>
      </c>
      <c r="AA499" s="338">
        <f t="shared" si="328"/>
        <v>105.16123451572007</v>
      </c>
      <c r="AB499" s="338">
        <f t="shared" si="329"/>
        <v>-2.3272295613658074E-5</v>
      </c>
      <c r="AC499" s="330">
        <f t="shared" si="330"/>
        <v>8.4018587025290047E-4</v>
      </c>
      <c r="AD499" s="330">
        <f t="shared" si="331"/>
        <v>-23.804256543828679</v>
      </c>
      <c r="AE499" s="330">
        <f t="shared" si="332"/>
        <v>186.38071233909477</v>
      </c>
      <c r="AF499" s="330">
        <f t="shared" si="333"/>
        <v>2173.5626604358135</v>
      </c>
      <c r="AG499" s="330">
        <f t="shared" si="334"/>
        <v>2159.4343938657717</v>
      </c>
      <c r="AH499" s="330">
        <f t="shared" si="335"/>
        <v>6.327871653495019</v>
      </c>
      <c r="AI499" s="330">
        <f t="shared" si="336"/>
        <v>0.34594963990715116</v>
      </c>
      <c r="AJ499" s="330">
        <f t="shared" si="337"/>
        <v>11.411196984649207</v>
      </c>
      <c r="AK499" s="339">
        <f t="shared" si="338"/>
        <v>1977.4895872546174</v>
      </c>
      <c r="AL499" s="44">
        <f t="shared" si="308"/>
        <v>35.287688384588556</v>
      </c>
    </row>
    <row r="500" spans="2:38" ht="15" x14ac:dyDescent="0.15">
      <c r="B500" s="330">
        <f t="shared" si="309"/>
        <v>2173.5626604358135</v>
      </c>
      <c r="C500" s="330">
        <f t="shared" si="310"/>
        <v>2159.4343938657717</v>
      </c>
      <c r="D500" s="330">
        <f t="shared" si="311"/>
        <v>6.327871653495019</v>
      </c>
      <c r="E500" s="330">
        <f t="shared" si="305"/>
        <v>198.68094404807593</v>
      </c>
      <c r="F500" s="330">
        <f t="shared" si="312"/>
        <v>198.68094404807593</v>
      </c>
      <c r="G500" s="330">
        <f t="shared" si="313"/>
        <v>14079.150747943504</v>
      </c>
      <c r="H500" s="315">
        <f t="shared" si="314"/>
        <v>0.02</v>
      </c>
      <c r="I500" s="330">
        <f t="shared" si="315"/>
        <v>11.30261325603351</v>
      </c>
      <c r="J500" s="330">
        <f t="shared" si="304"/>
        <v>859</v>
      </c>
      <c r="K500" s="337">
        <f t="shared" si="316"/>
        <v>-1</v>
      </c>
      <c r="L500" s="325">
        <f t="shared" si="317"/>
        <v>6.3078716534950194</v>
      </c>
      <c r="M500" s="325">
        <f t="shared" si="318"/>
        <v>6.3178716534950192</v>
      </c>
      <c r="N500" s="330">
        <f t="shared" si="319"/>
        <v>-8.6835996306433572E-2</v>
      </c>
      <c r="O500" s="330">
        <f t="shared" si="320"/>
        <v>5.278024166789308E-2</v>
      </c>
      <c r="P500" s="334">
        <f t="shared" si="306"/>
        <v>109.0282718170582</v>
      </c>
      <c r="Q500" s="330">
        <f t="shared" si="321"/>
        <v>13284.900195220924</v>
      </c>
      <c r="R500" s="279">
        <f>IF(H500&gt;0, rate1(1,$L$52,$L$51,$L$54,L500,$L$53,$L$50,P500),"")</f>
        <v>2427.7425070787417</v>
      </c>
      <c r="S500" s="325">
        <f t="shared" si="322"/>
        <v>103.6774481560326</v>
      </c>
      <c r="T500" s="325">
        <f t="shared" si="323"/>
        <v>8.4571634634388515E-4</v>
      </c>
      <c r="U500" s="330">
        <f t="shared" si="324"/>
        <v>6.327871653495019</v>
      </c>
      <c r="V500" s="338">
        <f t="shared" si="325"/>
        <v>6.327871653495019</v>
      </c>
      <c r="W500" s="330">
        <f t="shared" si="326"/>
        <v>2.4092190143960579E-3</v>
      </c>
      <c r="X500" s="330">
        <f t="shared" si="327"/>
        <v>13352.16793938445</v>
      </c>
      <c r="Y500" s="330">
        <f t="shared" si="307"/>
        <v>109.37368737281332</v>
      </c>
      <c r="Z500" s="110">
        <f>IF(H500&gt;0, rate1(1,$L$52,$L$51,$L$54,U500,$L$53,$L$50,Y500),"")</f>
        <v>2428.4309725346857</v>
      </c>
      <c r="AA500" s="338">
        <f t="shared" si="328"/>
        <v>104.1728745877701</v>
      </c>
      <c r="AB500" s="338">
        <f t="shared" si="329"/>
        <v>-2.3351283212977783E-5</v>
      </c>
      <c r="AC500" s="330">
        <f t="shared" si="330"/>
        <v>8.4571634634388515E-4</v>
      </c>
      <c r="AD500" s="330">
        <f t="shared" si="331"/>
        <v>-23.648591027549561</v>
      </c>
      <c r="AE500" s="330">
        <f t="shared" si="332"/>
        <v>184.66731314150508</v>
      </c>
      <c r="AF500" s="330">
        <f t="shared" si="333"/>
        <v>2173.4749787231608</v>
      </c>
      <c r="AG500" s="330">
        <f t="shared" si="334"/>
        <v>2159.4335481494254</v>
      </c>
      <c r="AH500" s="330">
        <f t="shared" si="335"/>
        <v>6.3083953092440899</v>
      </c>
      <c r="AI500" s="330">
        <f t="shared" si="336"/>
        <v>0.34835504336970241</v>
      </c>
      <c r="AJ500" s="330">
        <f t="shared" si="337"/>
        <v>11.411293749939032</v>
      </c>
      <c r="AK500" s="339">
        <f t="shared" si="338"/>
        <v>1977.494503183905</v>
      </c>
      <c r="AL500" s="44">
        <f t="shared" si="308"/>
        <v>35.287985555329236</v>
      </c>
    </row>
    <row r="501" spans="2:38" ht="15" x14ac:dyDescent="0.15">
      <c r="B501" s="330">
        <f t="shared" si="309"/>
        <v>2173.4749787231608</v>
      </c>
      <c r="C501" s="330">
        <f t="shared" si="310"/>
        <v>2159.4335481494254</v>
      </c>
      <c r="D501" s="330">
        <f t="shared" si="311"/>
        <v>6.3083953092440899</v>
      </c>
      <c r="E501" s="330">
        <f t="shared" si="305"/>
        <v>198.68094404807593</v>
      </c>
      <c r="F501" s="330">
        <f t="shared" si="312"/>
        <v>198.68094404807593</v>
      </c>
      <c r="G501" s="330">
        <f t="shared" si="313"/>
        <v>13949.138956899778</v>
      </c>
      <c r="H501" s="315">
        <f t="shared" si="314"/>
        <v>0.02</v>
      </c>
      <c r="I501" s="330">
        <f t="shared" si="315"/>
        <v>11.233144458988319</v>
      </c>
      <c r="J501" s="330">
        <f t="shared" si="304"/>
        <v>859</v>
      </c>
      <c r="K501" s="337">
        <f t="shared" si="316"/>
        <v>-1</v>
      </c>
      <c r="L501" s="325">
        <f t="shared" si="317"/>
        <v>6.2883953092440903</v>
      </c>
      <c r="M501" s="325">
        <f t="shared" si="318"/>
        <v>6.2983953092440901</v>
      </c>
      <c r="N501" s="330">
        <f t="shared" si="319"/>
        <v>-8.6575901917502307E-2</v>
      </c>
      <c r="O501" s="330">
        <f t="shared" si="320"/>
        <v>5.278024166789308E-2</v>
      </c>
      <c r="P501" s="334">
        <f t="shared" si="306"/>
        <v>108.57978452653141</v>
      </c>
      <c r="Q501" s="330">
        <f t="shared" si="321"/>
        <v>13154.497196938239</v>
      </c>
      <c r="R501" s="279">
        <f>IF(H501&gt;0, rate1(1,$L$52,$L$51,$L$54,L501,$L$53,$L$50,P501),"")</f>
        <v>2426.8416104636785</v>
      </c>
      <c r="S501" s="325">
        <f t="shared" si="322"/>
        <v>102.69787221766232</v>
      </c>
      <c r="T501" s="325">
        <f t="shared" si="323"/>
        <v>8.5130494895906269E-4</v>
      </c>
      <c r="U501" s="330">
        <f t="shared" si="324"/>
        <v>6.3083953092440899</v>
      </c>
      <c r="V501" s="338">
        <f t="shared" si="325"/>
        <v>6.3083953092440899</v>
      </c>
      <c r="W501" s="330">
        <f t="shared" si="326"/>
        <v>2.3944113285132573E-3</v>
      </c>
      <c r="X501" s="330">
        <f t="shared" si="327"/>
        <v>13221.351169719166</v>
      </c>
      <c r="Y501" s="330">
        <f t="shared" si="307"/>
        <v>108.92484378552881</v>
      </c>
      <c r="Z501" s="110">
        <f>IF(H501&gt;0, rate1(1,$L$52,$L$51,$L$54,U501,$L$53,$L$50,Y501),"")</f>
        <v>2427.5354506202179</v>
      </c>
      <c r="AA501" s="338">
        <f t="shared" si="328"/>
        <v>103.19030243620838</v>
      </c>
      <c r="AB501" s="338">
        <f t="shared" si="329"/>
        <v>-2.3430905589186926E-5</v>
      </c>
      <c r="AC501" s="330">
        <f t="shared" si="330"/>
        <v>8.5130494895906269E-4</v>
      </c>
      <c r="AD501" s="330">
        <f t="shared" si="331"/>
        <v>-23.493343982617624</v>
      </c>
      <c r="AE501" s="330">
        <f t="shared" si="332"/>
        <v>182.96416828902812</v>
      </c>
      <c r="AF501" s="330">
        <f t="shared" si="333"/>
        <v>2173.3875515162945</v>
      </c>
      <c r="AG501" s="330">
        <f t="shared" si="334"/>
        <v>2159.4326968444766</v>
      </c>
      <c r="AH501" s="330">
        <f t="shared" si="335"/>
        <v>6.2889172553725103</v>
      </c>
      <c r="AI501" s="330">
        <f t="shared" si="336"/>
        <v>0.35078718993795815</v>
      </c>
      <c r="AJ501" s="330">
        <f t="shared" si="337"/>
        <v>11.411391190825126</v>
      </c>
      <c r="AK501" s="339">
        <f t="shared" si="338"/>
        <v>1977.4994077270744</v>
      </c>
      <c r="AL501" s="44">
        <f t="shared" si="308"/>
        <v>35.288284792311494</v>
      </c>
    </row>
    <row r="502" spans="2:38" ht="15" x14ac:dyDescent="0.15">
      <c r="B502" s="330">
        <f t="shared" si="309"/>
        <v>2173.3875515162945</v>
      </c>
      <c r="C502" s="330">
        <f t="shared" si="310"/>
        <v>2159.4326968444766</v>
      </c>
      <c r="D502" s="330">
        <f t="shared" si="311"/>
        <v>6.2889172553725103</v>
      </c>
      <c r="E502" s="330">
        <f t="shared" si="305"/>
        <v>198.68094404807593</v>
      </c>
      <c r="F502" s="330">
        <f t="shared" si="312"/>
        <v>198.68094404807593</v>
      </c>
      <c r="G502" s="330">
        <f t="shared" si="313"/>
        <v>13819.918713792098</v>
      </c>
      <c r="H502" s="315">
        <f t="shared" si="314"/>
        <v>0.02</v>
      </c>
      <c r="I502" s="330">
        <f t="shared" si="315"/>
        <v>11.163883737454308</v>
      </c>
      <c r="J502" s="330">
        <f t="shared" si="304"/>
        <v>859</v>
      </c>
      <c r="K502" s="337">
        <f t="shared" si="316"/>
        <v>-1</v>
      </c>
      <c r="L502" s="325">
        <f t="shared" si="317"/>
        <v>6.2689172553725108</v>
      </c>
      <c r="M502" s="325">
        <f t="shared" si="318"/>
        <v>6.2789172553725106</v>
      </c>
      <c r="N502" s="330">
        <f t="shared" si="319"/>
        <v>-8.6315739045307538E-2</v>
      </c>
      <c r="O502" s="330">
        <f t="shared" si="320"/>
        <v>5.278024166789308E-2</v>
      </c>
      <c r="P502" s="334">
        <f t="shared" si="306"/>
        <v>108.13172126538169</v>
      </c>
      <c r="Q502" s="330">
        <f t="shared" si="321"/>
        <v>13024.886851809933</v>
      </c>
      <c r="R502" s="279">
        <f>IF(H502&gt;0, rate1(1,$L$52,$L$51,$L$54,L502,$L$53,$L$50,P502),"")</f>
        <v>2425.9335782454746</v>
      </c>
      <c r="S502" s="325">
        <f t="shared" si="322"/>
        <v>101.72405852211205</v>
      </c>
      <c r="T502" s="325">
        <f t="shared" si="323"/>
        <v>8.5695255246648512E-4</v>
      </c>
      <c r="U502" s="330">
        <f t="shared" si="324"/>
        <v>6.2889172553725103</v>
      </c>
      <c r="V502" s="338">
        <f t="shared" si="325"/>
        <v>6.2889172553725103</v>
      </c>
      <c r="W502" s="330">
        <f t="shared" si="326"/>
        <v>2.3796479951556648E-3</v>
      </c>
      <c r="X502" s="330">
        <f t="shared" si="327"/>
        <v>13091.32829356193</v>
      </c>
      <c r="Y502" s="330">
        <f t="shared" si="307"/>
        <v>108.47642346114128</v>
      </c>
      <c r="Z502" s="110">
        <f>IF(H502&gt;0, rate1(1,$L$52,$L$51,$L$54,U502,$L$53,$L$50,Y502),"")</f>
        <v>2426.6328541546422</v>
      </c>
      <c r="AA502" s="338">
        <f t="shared" si="328"/>
        <v>102.21350154690523</v>
      </c>
      <c r="AB502" s="338">
        <f t="shared" si="329"/>
        <v>-2.3511171521448329E-5</v>
      </c>
      <c r="AC502" s="330">
        <f t="shared" si="330"/>
        <v>8.5695255246648512E-4</v>
      </c>
      <c r="AD502" s="330">
        <f t="shared" si="331"/>
        <v>-23.338514999968083</v>
      </c>
      <c r="AE502" s="330">
        <f t="shared" si="332"/>
        <v>181.27124572300744</v>
      </c>
      <c r="AF502" s="330">
        <f t="shared" si="333"/>
        <v>2173.3003788246965</v>
      </c>
      <c r="AG502" s="330">
        <f t="shared" si="334"/>
        <v>2159.431839891924</v>
      </c>
      <c r="AH502" s="330">
        <f t="shared" si="335"/>
        <v>6.2694374914251014</v>
      </c>
      <c r="AI502" s="330">
        <f t="shared" si="336"/>
        <v>0.35324650276957092</v>
      </c>
      <c r="AJ502" s="330">
        <f t="shared" si="337"/>
        <v>11.411489314853673</v>
      </c>
      <c r="AK502" s="339">
        <f t="shared" si="338"/>
        <v>1977.5043009063311</v>
      </c>
      <c r="AL502" s="44">
        <f t="shared" si="308"/>
        <v>35.288586118507652</v>
      </c>
    </row>
    <row r="503" spans="2:38" ht="15" x14ac:dyDescent="0.15">
      <c r="B503" s="330">
        <f t="shared" si="309"/>
        <v>2173.3003788246965</v>
      </c>
      <c r="C503" s="330">
        <f t="shared" si="310"/>
        <v>2159.431839891924</v>
      </c>
      <c r="D503" s="330">
        <f t="shared" si="311"/>
        <v>6.2694374914251014</v>
      </c>
      <c r="E503" s="330">
        <f t="shared" si="305"/>
        <v>198.68094404807593</v>
      </c>
      <c r="F503" s="330">
        <f t="shared" si="312"/>
        <v>198.68094404807593</v>
      </c>
      <c r="G503" s="330">
        <f t="shared" si="313"/>
        <v>13691.487739495773</v>
      </c>
      <c r="H503" s="315">
        <f t="shared" si="314"/>
        <v>0.02</v>
      </c>
      <c r="I503" s="330">
        <f t="shared" si="315"/>
        <v>11.094831146217984</v>
      </c>
      <c r="J503" s="330">
        <f t="shared" si="304"/>
        <v>859</v>
      </c>
      <c r="K503" s="337">
        <f t="shared" si="316"/>
        <v>-1</v>
      </c>
      <c r="L503" s="325">
        <f t="shared" si="317"/>
        <v>6.2494374914251019</v>
      </c>
      <c r="M503" s="325">
        <f t="shared" si="318"/>
        <v>6.2594374914251016</v>
      </c>
      <c r="N503" s="330">
        <f t="shared" si="319"/>
        <v>-8.6055507671783715E-2</v>
      </c>
      <c r="O503" s="330">
        <f t="shared" si="320"/>
        <v>5.278024166789308E-2</v>
      </c>
      <c r="P503" s="334">
        <f t="shared" si="306"/>
        <v>107.68408310301415</v>
      </c>
      <c r="Q503" s="330">
        <f t="shared" si="321"/>
        <v>12896.066881426455</v>
      </c>
      <c r="R503" s="279">
        <f>IF(H503&gt;0, rate1(1,$L$52,$L$51,$L$54,L503,$L$53,$L$50,P503),"")</f>
        <v>2425.018328740819</v>
      </c>
      <c r="S503" s="325">
        <f t="shared" si="322"/>
        <v>100.75599053874237</v>
      </c>
      <c r="T503" s="325">
        <f t="shared" si="323"/>
        <v>8.6266004885553443E-4</v>
      </c>
      <c r="U503" s="330">
        <f t="shared" si="324"/>
        <v>6.2694374914251014</v>
      </c>
      <c r="V503" s="338">
        <f t="shared" si="325"/>
        <v>6.2694374914251014</v>
      </c>
      <c r="W503" s="330">
        <f t="shared" si="326"/>
        <v>2.364929026004603E-3</v>
      </c>
      <c r="X503" s="330">
        <f t="shared" si="327"/>
        <v>12962.097032829803</v>
      </c>
      <c r="Y503" s="330">
        <f t="shared" si="307"/>
        <v>108.02842746504669</v>
      </c>
      <c r="Z503" s="110">
        <f>IF(H503&gt;0, rate1(1,$L$52,$L$51,$L$54,U503,$L$53,$L$50,Y503),"")</f>
        <v>2425.7231023666827</v>
      </c>
      <c r="AA503" s="338">
        <f t="shared" si="328"/>
        <v>101.2424553936138</v>
      </c>
      <c r="AB503" s="338">
        <f t="shared" si="329"/>
        <v>-2.3592089965458555E-5</v>
      </c>
      <c r="AC503" s="330">
        <f t="shared" si="330"/>
        <v>8.6266004885553443E-4</v>
      </c>
      <c r="AD503" s="330">
        <f t="shared" si="331"/>
        <v>-23.184103664628271</v>
      </c>
      <c r="AE503" s="330">
        <f t="shared" si="332"/>
        <v>179.588513390868</v>
      </c>
      <c r="AF503" s="330">
        <f t="shared" si="333"/>
        <v>2173.2134606569757</v>
      </c>
      <c r="AG503" s="330">
        <f t="shared" si="334"/>
        <v>2159.4309772318752</v>
      </c>
      <c r="AH503" s="330">
        <f t="shared" si="335"/>
        <v>6.2499560169437336</v>
      </c>
      <c r="AI503" s="330">
        <f t="shared" si="336"/>
        <v>0.35573341390102697</v>
      </c>
      <c r="AJ503" s="330">
        <f t="shared" si="337"/>
        <v>11.411588129690868</v>
      </c>
      <c r="AK503" s="339">
        <f t="shared" si="338"/>
        <v>1977.5091827442852</v>
      </c>
      <c r="AL503" s="44">
        <f t="shared" si="308"/>
        <v>35.288889557253533</v>
      </c>
    </row>
    <row r="504" spans="2:38" ht="15" x14ac:dyDescent="0.15">
      <c r="B504" s="330">
        <f t="shared" si="309"/>
        <v>2173.2134606569757</v>
      </c>
      <c r="C504" s="330">
        <f t="shared" si="310"/>
        <v>2159.4309772318752</v>
      </c>
      <c r="D504" s="330">
        <f t="shared" si="311"/>
        <v>6.2499560169437336</v>
      </c>
      <c r="E504" s="330">
        <f t="shared" si="305"/>
        <v>198.68094404807593</v>
      </c>
      <c r="F504" s="330">
        <f t="shared" si="312"/>
        <v>198.68094404807593</v>
      </c>
      <c r="G504" s="330">
        <f t="shared" si="313"/>
        <v>13563.843753649939</v>
      </c>
      <c r="H504" s="315">
        <f t="shared" si="314"/>
        <v>0.02</v>
      </c>
      <c r="I504" s="330">
        <f t="shared" si="315"/>
        <v>11.025986740080407</v>
      </c>
      <c r="J504" s="330">
        <f t="shared" si="304"/>
        <v>859</v>
      </c>
      <c r="K504" s="337">
        <f t="shared" si="316"/>
        <v>-1</v>
      </c>
      <c r="L504" s="325">
        <f t="shared" si="317"/>
        <v>6.229956016943734</v>
      </c>
      <c r="M504" s="325">
        <f t="shared" si="318"/>
        <v>6.2399560169437338</v>
      </c>
      <c r="N504" s="330">
        <f t="shared" si="319"/>
        <v>-8.579520777873384E-2</v>
      </c>
      <c r="O504" s="330">
        <f t="shared" si="320"/>
        <v>5.278024166789308E-2</v>
      </c>
      <c r="P504" s="334">
        <f t="shared" si="306"/>
        <v>107.23687111429355</v>
      </c>
      <c r="Q504" s="330">
        <f t="shared" si="321"/>
        <v>12768.035006142321</v>
      </c>
      <c r="R504" s="279">
        <f>IF(H504&gt;0, rate1(1,$L$52,$L$51,$L$54,L504,$L$53,$L$50,P504),"")</f>
        <v>2424.0957790391499</v>
      </c>
      <c r="S504" s="325">
        <f t="shared" si="322"/>
        <v>99.793651724680331</v>
      </c>
      <c r="T504" s="325">
        <f t="shared" si="323"/>
        <v>8.6842834818809259E-4</v>
      </c>
      <c r="U504" s="330">
        <f t="shared" si="324"/>
        <v>6.2499560169437336</v>
      </c>
      <c r="V504" s="338">
        <f t="shared" si="325"/>
        <v>6.2499560169437336</v>
      </c>
      <c r="W504" s="330">
        <f t="shared" si="326"/>
        <v>2.3502544327556052E-3</v>
      </c>
      <c r="X504" s="330">
        <f t="shared" si="327"/>
        <v>12833.655108203953</v>
      </c>
      <c r="Y504" s="330">
        <f t="shared" si="307"/>
        <v>107.5808568680668</v>
      </c>
      <c r="Z504" s="110">
        <f>IF(H504&gt;0, rate1(1,$L$52,$L$51,$L$54,U504,$L$53,$L$50,Y504),"")</f>
        <v>2424.8061132747348</v>
      </c>
      <c r="AA504" s="338">
        <f t="shared" si="328"/>
        <v>100.27714743790021</v>
      </c>
      <c r="AB504" s="338">
        <f t="shared" si="329"/>
        <v>-2.367367005811418E-5</v>
      </c>
      <c r="AC504" s="330">
        <f t="shared" si="330"/>
        <v>8.6842834818809259E-4</v>
      </c>
      <c r="AD504" s="330">
        <f t="shared" si="331"/>
        <v>-23.030109555645467</v>
      </c>
      <c r="AE504" s="330">
        <f t="shared" si="332"/>
        <v>177.91593918114987</v>
      </c>
      <c r="AF504" s="330">
        <f t="shared" si="333"/>
        <v>2173.1267970208487</v>
      </c>
      <c r="AG504" s="330">
        <f t="shared" si="334"/>
        <v>2159.4301088035272</v>
      </c>
      <c r="AH504" s="330">
        <f t="shared" si="335"/>
        <v>6.2304728314672708</v>
      </c>
      <c r="AI504" s="330">
        <f t="shared" si="336"/>
        <v>0.35824836448183395</v>
      </c>
      <c r="AJ504" s="330">
        <f t="shared" si="337"/>
        <v>11.411687643125447</v>
      </c>
      <c r="AK504" s="339">
        <f t="shared" si="338"/>
        <v>1977.5140532639602</v>
      </c>
      <c r="AL504" s="44">
        <f t="shared" si="308"/>
        <v>35.289195132256076</v>
      </c>
    </row>
    <row r="505" spans="2:38" ht="15" x14ac:dyDescent="0.15">
      <c r="B505" s="330">
        <f t="shared" si="309"/>
        <v>2173.1267970208487</v>
      </c>
      <c r="C505" s="330">
        <f t="shared" si="310"/>
        <v>2159.4301088035272</v>
      </c>
      <c r="D505" s="330">
        <f t="shared" si="311"/>
        <v>6.2304728314672708</v>
      </c>
      <c r="E505" s="330">
        <f t="shared" si="305"/>
        <v>198.68094404807593</v>
      </c>
      <c r="F505" s="330">
        <f t="shared" si="312"/>
        <v>198.68094404807593</v>
      </c>
      <c r="G505" s="330">
        <f t="shared" si="313"/>
        <v>13436.984474656809</v>
      </c>
      <c r="H505" s="315">
        <f t="shared" si="314"/>
        <v>0.02</v>
      </c>
      <c r="I505" s="330">
        <f t="shared" si="315"/>
        <v>10.957350573857184</v>
      </c>
      <c r="J505" s="330">
        <f t="shared" si="304"/>
        <v>859</v>
      </c>
      <c r="K505" s="337">
        <f t="shared" si="316"/>
        <v>-1</v>
      </c>
      <c r="L505" s="325">
        <f t="shared" si="317"/>
        <v>6.2104728314672712</v>
      </c>
      <c r="M505" s="325">
        <f t="shared" si="318"/>
        <v>6.220472831467271</v>
      </c>
      <c r="N505" s="330">
        <f t="shared" si="319"/>
        <v>-8.5534839347999991E-2</v>
      </c>
      <c r="O505" s="330">
        <f t="shared" si="320"/>
        <v>5.278024166789308E-2</v>
      </c>
      <c r="P505" s="334">
        <f t="shared" si="306"/>
        <v>106.79008637958945</v>
      </c>
      <c r="Q505" s="330">
        <f t="shared" si="321"/>
        <v>12640.788945075461</v>
      </c>
      <c r="R505" s="279">
        <f>IF(H505&gt;0, rate1(1,$L$52,$L$51,$L$54,L505,$L$53,$L$50,P505),"")</f>
        <v>2423.165844979766</v>
      </c>
      <c r="S505" s="325">
        <f t="shared" si="322"/>
        <v>98.83702552474081</v>
      </c>
      <c r="T505" s="325">
        <f t="shared" si="323"/>
        <v>8.7425837906703464E-4</v>
      </c>
      <c r="U505" s="330">
        <f t="shared" si="324"/>
        <v>6.2304728314672708</v>
      </c>
      <c r="V505" s="338">
        <f t="shared" si="325"/>
        <v>6.2304728314672708</v>
      </c>
      <c r="W505" s="330">
        <f t="shared" si="326"/>
        <v>2.3356242270615724E-3</v>
      </c>
      <c r="X505" s="330">
        <f t="shared" si="327"/>
        <v>12706.000239129073</v>
      </c>
      <c r="Y505" s="330">
        <f t="shared" si="307"/>
        <v>107.133712746494</v>
      </c>
      <c r="Z505" s="110">
        <f>IF(H505&gt;0, rate1(1,$L$52,$L$51,$L$54,U505,$L$53,$L$50,Y505),"")</f>
        <v>2423.8818036643565</v>
      </c>
      <c r="AA505" s="338">
        <f t="shared" si="328"/>
        <v>99.317561129066675</v>
      </c>
      <c r="AB505" s="338">
        <f t="shared" si="329"/>
        <v>-2.3755921121715729E-5</v>
      </c>
      <c r="AC505" s="330">
        <f t="shared" si="330"/>
        <v>8.7425837906703464E-4</v>
      </c>
      <c r="AD505" s="330">
        <f t="shared" si="331"/>
        <v>-22.876532245928271</v>
      </c>
      <c r="AE505" s="330">
        <f t="shared" si="332"/>
        <v>176.25349102083641</v>
      </c>
      <c r="AF505" s="330">
        <f t="shared" si="333"/>
        <v>2173.0403879231217</v>
      </c>
      <c r="AG505" s="330">
        <f t="shared" si="334"/>
        <v>2159.4292345451481</v>
      </c>
      <c r="AH505" s="330">
        <f t="shared" si="335"/>
        <v>6.2109879345316372</v>
      </c>
      <c r="AI505" s="330">
        <f t="shared" si="336"/>
        <v>0.36079180501751207</v>
      </c>
      <c r="AJ505" s="330">
        <f t="shared" si="337"/>
        <v>11.411787863071286</v>
      </c>
      <c r="AK505" s="339">
        <f t="shared" si="338"/>
        <v>1977.5189124888011</v>
      </c>
      <c r="AL505" s="44">
        <f t="shared" si="308"/>
        <v>35.289502867601165</v>
      </c>
    </row>
    <row r="506" spans="2:38" ht="15" x14ac:dyDescent="0.15">
      <c r="B506" s="330">
        <f t="shared" si="309"/>
        <v>2173.0403879231217</v>
      </c>
      <c r="C506" s="330">
        <f t="shared" si="310"/>
        <v>2159.4292345451481</v>
      </c>
      <c r="D506" s="330">
        <f t="shared" si="311"/>
        <v>6.2109879345316372</v>
      </c>
      <c r="E506" s="330">
        <f t="shared" si="305"/>
        <v>198.68094404807593</v>
      </c>
      <c r="F506" s="330">
        <f t="shared" si="312"/>
        <v>198.68094404807593</v>
      </c>
      <c r="G506" s="330">
        <f t="shared" si="313"/>
        <v>13310.907619681926</v>
      </c>
      <c r="H506" s="315">
        <f t="shared" si="314"/>
        <v>0.02</v>
      </c>
      <c r="I506" s="330">
        <f t="shared" si="315"/>
        <v>10.888922702378842</v>
      </c>
      <c r="J506" s="330">
        <f t="shared" si="304"/>
        <v>859</v>
      </c>
      <c r="K506" s="337">
        <f t="shared" si="316"/>
        <v>-1</v>
      </c>
      <c r="L506" s="325">
        <f t="shared" si="317"/>
        <v>6.1909879345316376</v>
      </c>
      <c r="M506" s="325">
        <f t="shared" si="318"/>
        <v>6.2009879345316374</v>
      </c>
      <c r="N506" s="330">
        <f t="shared" si="319"/>
        <v>-8.5274402361338986E-2</v>
      </c>
      <c r="O506" s="330">
        <f t="shared" si="320"/>
        <v>5.278024166789308E-2</v>
      </c>
      <c r="P506" s="334">
        <f t="shared" si="306"/>
        <v>106.34372998482471</v>
      </c>
      <c r="Q506" s="330">
        <f t="shared" si="321"/>
        <v>12514.326416107422</v>
      </c>
      <c r="R506" s="279">
        <f>IF(H506&gt;0, rate1(1,$L$52,$L$51,$L$54,L506,$L$53,$L$50,P506),"")</f>
        <v>2422.2284411284331</v>
      </c>
      <c r="S506" s="325">
        <f t="shared" si="322"/>
        <v>97.886095371352468</v>
      </c>
      <c r="T506" s="325">
        <f t="shared" si="323"/>
        <v>8.8015108911647963E-4</v>
      </c>
      <c r="U506" s="330">
        <f t="shared" si="324"/>
        <v>6.2109879345316372</v>
      </c>
      <c r="V506" s="338">
        <f t="shared" si="325"/>
        <v>6.2109879345316372</v>
      </c>
      <c r="W506" s="330">
        <f t="shared" si="326"/>
        <v>2.3210384206393542E-3</v>
      </c>
      <c r="X506" s="330">
        <f t="shared" si="327"/>
        <v>12579.130143813571</v>
      </c>
      <c r="Y506" s="330">
        <f t="shared" si="307"/>
        <v>106.68699618213934</v>
      </c>
      <c r="Z506" s="110">
        <f>IF(H506&gt;0, rate1(1,$L$52,$L$51,$L$54,U506,$L$53,$L$50,Y506),"")</f>
        <v>2422.9500890652625</v>
      </c>
      <c r="AA506" s="338">
        <f t="shared" si="328"/>
        <v>98.363679904078495</v>
      </c>
      <c r="AB506" s="338">
        <f t="shared" si="329"/>
        <v>-2.3838852669969056E-5</v>
      </c>
      <c r="AC506" s="330">
        <f t="shared" si="330"/>
        <v>8.8015108911647963E-4</v>
      </c>
      <c r="AD506" s="330">
        <f t="shared" si="331"/>
        <v>-22.723371302166498</v>
      </c>
      <c r="AE506" s="330">
        <f t="shared" si="332"/>
        <v>174.60113678063161</v>
      </c>
      <c r="AF506" s="330">
        <f t="shared" si="333"/>
        <v>2172.9542333696713</v>
      </c>
      <c r="AG506" s="330">
        <f t="shared" si="334"/>
        <v>2159.4283543940592</v>
      </c>
      <c r="AH506" s="330">
        <f t="shared" si="335"/>
        <v>6.1915013256694467</v>
      </c>
      <c r="AI506" s="330">
        <f t="shared" si="336"/>
        <v>0.36336419561915778</v>
      </c>
      <c r="AJ506" s="330">
        <f t="shared" si="337"/>
        <v>11.41188879757007</v>
      </c>
      <c r="AK506" s="339">
        <f t="shared" si="338"/>
        <v>1977.5237604426836</v>
      </c>
      <c r="AL506" s="44">
        <f t="shared" si="308"/>
        <v>35.289812787761676</v>
      </c>
    </row>
    <row r="507" spans="2:38" ht="15" x14ac:dyDescent="0.15">
      <c r="B507" s="330">
        <f t="shared" si="309"/>
        <v>2172.9542333696713</v>
      </c>
      <c r="C507" s="330">
        <f t="shared" si="310"/>
        <v>2159.4283543940592</v>
      </c>
      <c r="D507" s="330">
        <f t="shared" si="311"/>
        <v>6.1915013256694467</v>
      </c>
      <c r="E507" s="330">
        <f t="shared" si="305"/>
        <v>198.68094404807593</v>
      </c>
      <c r="F507" s="330">
        <f t="shared" si="312"/>
        <v>198.68094404807593</v>
      </c>
      <c r="G507" s="330">
        <f t="shared" si="313"/>
        <v>13185.610904651528</v>
      </c>
      <c r="H507" s="315">
        <f t="shared" si="314"/>
        <v>0.02</v>
      </c>
      <c r="I507" s="330">
        <f t="shared" si="315"/>
        <v>10.820703180489728</v>
      </c>
      <c r="J507" s="330">
        <f t="shared" si="304"/>
        <v>859</v>
      </c>
      <c r="K507" s="337">
        <f t="shared" si="316"/>
        <v>-1</v>
      </c>
      <c r="L507" s="325">
        <f t="shared" si="317"/>
        <v>6.1715013256694471</v>
      </c>
      <c r="M507" s="325">
        <f t="shared" si="318"/>
        <v>6.1815013256694469</v>
      </c>
      <c r="N507" s="330">
        <f t="shared" si="319"/>
        <v>-8.5013896800443689E-2</v>
      </c>
      <c r="O507" s="330">
        <f t="shared" si="320"/>
        <v>5.278024166789308E-2</v>
      </c>
      <c r="P507" s="334">
        <f t="shared" si="306"/>
        <v>105.89780302151453</v>
      </c>
      <c r="Q507" s="330">
        <f t="shared" si="321"/>
        <v>12388.645135880743</v>
      </c>
      <c r="R507" s="279">
        <f>IF(H507&gt;0, rate1(1,$L$52,$L$51,$L$54,L507,$L$53,$L$50,P507),"")</f>
        <v>2421.28348075345</v>
      </c>
      <c r="S507" s="325">
        <f t="shared" si="322"/>
        <v>96.940844684460487</v>
      </c>
      <c r="T507" s="325">
        <f t="shared" si="323"/>
        <v>8.8610744547898868E-4</v>
      </c>
      <c r="U507" s="330">
        <f t="shared" si="324"/>
        <v>6.1915013256694467</v>
      </c>
      <c r="V507" s="338">
        <f t="shared" si="325"/>
        <v>6.1915013256694467</v>
      </c>
      <c r="W507" s="330">
        <f t="shared" si="326"/>
        <v>2.3064970251631678E-3</v>
      </c>
      <c r="X507" s="330">
        <f t="shared" si="327"/>
        <v>12453.042539226897</v>
      </c>
      <c r="Y507" s="330">
        <f t="shared" si="307"/>
        <v>106.24070826237131</v>
      </c>
      <c r="Z507" s="110">
        <f>IF(H507&gt;0, rate1(1,$L$52,$L$51,$L$54,U507,$L$53,$L$50,Y507),"")</f>
        <v>2422.0108837277817</v>
      </c>
      <c r="AA507" s="338">
        <f t="shared" si="328"/>
        <v>97.415487187467804</v>
      </c>
      <c r="AB507" s="338">
        <f t="shared" si="329"/>
        <v>-2.3922474412004722E-5</v>
      </c>
      <c r="AC507" s="330">
        <f t="shared" si="330"/>
        <v>8.8610744547898868E-4</v>
      </c>
      <c r="AD507" s="330">
        <f t="shared" si="331"/>
        <v>-22.570626284704026</v>
      </c>
      <c r="AE507" s="330">
        <f t="shared" si="332"/>
        <v>172.95884432621352</v>
      </c>
      <c r="AF507" s="330">
        <f t="shared" si="333"/>
        <v>2172.8683333654253</v>
      </c>
      <c r="AG507" s="330">
        <f t="shared" si="334"/>
        <v>2159.4274682866135</v>
      </c>
      <c r="AH507" s="330">
        <f t="shared" si="335"/>
        <v>6.1720130044103731</v>
      </c>
      <c r="AI507" s="330">
        <f t="shared" si="336"/>
        <v>0.36596600626179121</v>
      </c>
      <c r="AJ507" s="330">
        <f t="shared" si="337"/>
        <v>11.411990454794031</v>
      </c>
      <c r="AK507" s="339">
        <f t="shared" si="338"/>
        <v>1977.5285971499238</v>
      </c>
      <c r="AL507" s="44">
        <f t="shared" si="308"/>
        <v>35.290124917605709</v>
      </c>
    </row>
    <row r="508" spans="2:38" ht="15" x14ac:dyDescent="0.15">
      <c r="B508" s="330">
        <f t="shared" si="309"/>
        <v>2172.8683333654253</v>
      </c>
      <c r="C508" s="330">
        <f t="shared" si="310"/>
        <v>2159.4274682866135</v>
      </c>
      <c r="D508" s="330">
        <f t="shared" si="311"/>
        <v>6.1720130044103731</v>
      </c>
      <c r="E508" s="330">
        <f t="shared" si="305"/>
        <v>198.68094404807593</v>
      </c>
      <c r="F508" s="330">
        <f t="shared" si="312"/>
        <v>198.68094404807593</v>
      </c>
      <c r="G508" s="330">
        <f t="shared" si="313"/>
        <v>13061.092044254678</v>
      </c>
      <c r="H508" s="315">
        <f t="shared" si="314"/>
        <v>0.02</v>
      </c>
      <c r="I508" s="330">
        <f t="shared" si="315"/>
        <v>10.752692063049473</v>
      </c>
      <c r="J508" s="330">
        <f t="shared" si="304"/>
        <v>859</v>
      </c>
      <c r="K508" s="337">
        <f t="shared" si="316"/>
        <v>-1</v>
      </c>
      <c r="L508" s="325">
        <f t="shared" si="317"/>
        <v>6.1520130044103736</v>
      </c>
      <c r="M508" s="325">
        <f t="shared" si="318"/>
        <v>6.1620130044103734</v>
      </c>
      <c r="N508" s="330">
        <f t="shared" si="319"/>
        <v>-8.4753322647006968E-2</v>
      </c>
      <c r="O508" s="330">
        <f t="shared" si="320"/>
        <v>5.278024166789308E-2</v>
      </c>
      <c r="P508" s="334">
        <f t="shared" si="306"/>
        <v>105.45230658682313</v>
      </c>
      <c r="Q508" s="330">
        <f t="shared" si="321"/>
        <v>12263.742819801086</v>
      </c>
      <c r="R508" s="279">
        <f>IF(H508&gt;0, rate1(1,$L$52,$L$51,$L$54,L508,$L$53,$L$50,P508),"")</f>
        <v>2420.3308758012081</v>
      </c>
      <c r="S508" s="325">
        <f t="shared" si="322"/>
        <v>96.00125687146307</v>
      </c>
      <c r="T508" s="325">
        <f t="shared" si="323"/>
        <v>8.9212843532879163E-4</v>
      </c>
      <c r="U508" s="330">
        <f t="shared" si="324"/>
        <v>6.1720130044103731</v>
      </c>
      <c r="V508" s="338">
        <f t="shared" si="325"/>
        <v>6.1720130044103731</v>
      </c>
      <c r="W508" s="330">
        <f t="shared" si="326"/>
        <v>2.2920000523249939E-3</v>
      </c>
      <c r="X508" s="330">
        <f t="shared" si="327"/>
        <v>12327.735141101753</v>
      </c>
      <c r="Y508" s="330">
        <f t="shared" si="307"/>
        <v>105.79485008017191</v>
      </c>
      <c r="Z508" s="110">
        <f>IF(H508&gt;0, rate1(1,$L$52,$L$51,$L$54,U508,$L$53,$L$50,Y508),"")</f>
        <v>2421.0641005988236</v>
      </c>
      <c r="AA508" s="338">
        <f t="shared" si="328"/>
        <v>96.47296639127201</v>
      </c>
      <c r="AB508" s="338">
        <f t="shared" si="329"/>
        <v>-2.4006796258239286E-5</v>
      </c>
      <c r="AC508" s="330">
        <f t="shared" si="330"/>
        <v>8.9212843532879163E-4</v>
      </c>
      <c r="AD508" s="330">
        <f t="shared" si="331"/>
        <v>-22.418296747406163</v>
      </c>
      <c r="AE508" s="330">
        <f t="shared" si="332"/>
        <v>171.32658152040651</v>
      </c>
      <c r="AF508" s="330">
        <f t="shared" si="333"/>
        <v>2172.7826879143431</v>
      </c>
      <c r="AG508" s="330">
        <f t="shared" si="334"/>
        <v>2159.4265761581782</v>
      </c>
      <c r="AH508" s="330">
        <f t="shared" si="335"/>
        <v>6.1525229702807849</v>
      </c>
      <c r="AI508" s="330">
        <f t="shared" si="336"/>
        <v>0.36859771705117306</v>
      </c>
      <c r="AJ508" s="330">
        <f t="shared" si="337"/>
        <v>11.412092843048768</v>
      </c>
      <c r="AK508" s="339">
        <f t="shared" si="338"/>
        <v>1977.5334226352868</v>
      </c>
      <c r="AL508" s="44">
        <f t="shared" si="308"/>
        <v>35.290439282405089</v>
      </c>
    </row>
    <row r="509" spans="2:38" ht="15" x14ac:dyDescent="0.15">
      <c r="B509" s="330">
        <f t="shared" si="309"/>
        <v>2172.7826879143431</v>
      </c>
      <c r="C509" s="330">
        <f t="shared" si="310"/>
        <v>2159.4265761581782</v>
      </c>
      <c r="D509" s="330">
        <f t="shared" si="311"/>
        <v>6.1525229702807849</v>
      </c>
      <c r="E509" s="330">
        <f t="shared" si="305"/>
        <v>198.68094404807593</v>
      </c>
      <c r="F509" s="330">
        <f t="shared" si="312"/>
        <v>198.68094404807593</v>
      </c>
      <c r="G509" s="330">
        <f t="shared" si="313"/>
        <v>12937.348751940688</v>
      </c>
      <c r="H509" s="315">
        <f t="shared" si="314"/>
        <v>0.02</v>
      </c>
      <c r="I509" s="330">
        <f t="shared" si="315"/>
        <v>10.684889404931893</v>
      </c>
      <c r="J509" s="330">
        <f t="shared" si="304"/>
        <v>859</v>
      </c>
      <c r="K509" s="337">
        <f t="shared" si="316"/>
        <v>-1</v>
      </c>
      <c r="L509" s="325">
        <f t="shared" si="317"/>
        <v>6.1325229702807853</v>
      </c>
      <c r="M509" s="325">
        <f t="shared" si="318"/>
        <v>6.1425229702807851</v>
      </c>
      <c r="N509" s="330">
        <f t="shared" si="319"/>
        <v>-8.4492679882639976E-2</v>
      </c>
      <c r="O509" s="330">
        <f t="shared" si="320"/>
        <v>5.278024166789308E-2</v>
      </c>
      <c r="P509" s="334">
        <f t="shared" si="306"/>
        <v>105.00724178360379</v>
      </c>
      <c r="Q509" s="330">
        <f t="shared" si="321"/>
        <v>12139.617182034675</v>
      </c>
      <c r="R509" s="279">
        <f>IF(H509&gt;0, rate1(1,$L$52,$L$51,$L$54,L509,$L$53,$L$50,P509),"")</f>
        <v>2419.3705368711649</v>
      </c>
      <c r="S509" s="325">
        <f t="shared" si="322"/>
        <v>95.067315327110634</v>
      </c>
      <c r="T509" s="325">
        <f t="shared" si="323"/>
        <v>8.9821506640031423E-4</v>
      </c>
      <c r="U509" s="330">
        <f t="shared" si="324"/>
        <v>6.1525229702807849</v>
      </c>
      <c r="V509" s="338">
        <f t="shared" si="325"/>
        <v>6.1525229702807849</v>
      </c>
      <c r="W509" s="330">
        <f t="shared" si="326"/>
        <v>2.2775475138239187E-3</v>
      </c>
      <c r="X509" s="330">
        <f t="shared" si="327"/>
        <v>12203.205663931474</v>
      </c>
      <c r="Y509" s="330">
        <f t="shared" si="307"/>
        <v>105.34942273417643</v>
      </c>
      <c r="Z509" s="110">
        <f>IF(H509&gt;0, rate1(1,$L$52,$L$51,$L$54,U509,$L$53,$L$50,Y509),"")</f>
        <v>2420.1096512972708</v>
      </c>
      <c r="AA509" s="338">
        <f t="shared" si="328"/>
        <v>95.536100914933783</v>
      </c>
      <c r="AB509" s="338">
        <f t="shared" si="329"/>
        <v>-2.4091828325702998E-5</v>
      </c>
      <c r="AC509" s="330">
        <f t="shared" si="330"/>
        <v>8.9821506640031423E-4</v>
      </c>
      <c r="AD509" s="330">
        <f t="shared" si="331"/>
        <v>-22.26638223755473</v>
      </c>
      <c r="AE509" s="330">
        <f t="shared" si="332"/>
        <v>169.70431618816752</v>
      </c>
      <c r="AF509" s="330">
        <f t="shared" si="333"/>
        <v>2172.6972970193942</v>
      </c>
      <c r="AG509" s="330">
        <f t="shared" si="334"/>
        <v>2159.4256779431116</v>
      </c>
      <c r="AH509" s="330">
        <f t="shared" si="335"/>
        <v>6.1330312228040125</v>
      </c>
      <c r="AI509" s="330">
        <f t="shared" si="336"/>
        <v>0.37125981849887491</v>
      </c>
      <c r="AJ509" s="330">
        <f t="shared" si="337"/>
        <v>11.412195970776128</v>
      </c>
      <c r="AK509" s="339">
        <f t="shared" si="338"/>
        <v>1977.5382369239965</v>
      </c>
      <c r="AL509" s="44">
        <f t="shared" si="308"/>
        <v>35.290755907844037</v>
      </c>
    </row>
    <row r="510" spans="2:38" ht="15" x14ac:dyDescent="0.15">
      <c r="B510" s="330">
        <f t="shared" si="309"/>
        <v>2172.6972970193942</v>
      </c>
      <c r="C510" s="330">
        <f t="shared" si="310"/>
        <v>2159.4256779431116</v>
      </c>
      <c r="D510" s="330">
        <f t="shared" si="311"/>
        <v>6.1330312228040125</v>
      </c>
      <c r="E510" s="330">
        <f t="shared" si="305"/>
        <v>198.68094404807593</v>
      </c>
      <c r="F510" s="330">
        <f t="shared" si="312"/>
        <v>198.68094404807593</v>
      </c>
      <c r="G510" s="330">
        <f t="shared" si="313"/>
        <v>12814.37873992063</v>
      </c>
      <c r="H510" s="315">
        <f t="shared" si="314"/>
        <v>0.02</v>
      </c>
      <c r="I510" s="330">
        <f t="shared" si="315"/>
        <v>10.617295261026085</v>
      </c>
      <c r="J510" s="330">
        <f t="shared" ref="J510:J573" si="339">$B$7</f>
        <v>859</v>
      </c>
      <c r="K510" s="337">
        <f t="shared" si="316"/>
        <v>-1</v>
      </c>
      <c r="L510" s="325">
        <f t="shared" si="317"/>
        <v>6.1130312228040129</v>
      </c>
      <c r="M510" s="325">
        <f t="shared" si="318"/>
        <v>6.1230312228040127</v>
      </c>
      <c r="N510" s="330">
        <f t="shared" si="319"/>
        <v>-8.4231968488907683E-2</v>
      </c>
      <c r="O510" s="330">
        <f t="shared" si="320"/>
        <v>5.278024166789308E-2</v>
      </c>
      <c r="P510" s="334">
        <f t="shared" si="306"/>
        <v>104.56260972045462</v>
      </c>
      <c r="Q510" s="330">
        <f t="shared" si="321"/>
        <v>12016.265935509758</v>
      </c>
      <c r="R510" s="279">
        <f>IF(H510&gt;0, rate1(1,$L$52,$L$51,$L$54,L510,$L$53,$L$50,P510),"")</f>
        <v>2418.402373190283</v>
      </c>
      <c r="S510" s="325">
        <f t="shared" si="322"/>
        <v>94.13900343343316</v>
      </c>
      <c r="T510" s="325">
        <f t="shared" si="323"/>
        <v>9.0436836753475275E-4</v>
      </c>
      <c r="U510" s="330">
        <f t="shared" si="324"/>
        <v>6.1330312228040125</v>
      </c>
      <c r="V510" s="338">
        <f t="shared" si="325"/>
        <v>6.1330312228040125</v>
      </c>
      <c r="W510" s="330">
        <f t="shared" si="326"/>
        <v>2.2631394213767919E-3</v>
      </c>
      <c r="X510" s="330">
        <f t="shared" si="327"/>
        <v>12079.451820971497</v>
      </c>
      <c r="Y510" s="330">
        <f t="shared" si="307"/>
        <v>104.90442732872874</v>
      </c>
      <c r="Z510" s="110">
        <f>IF(H510&gt;0, rate1(1,$L$52,$L$51,$L$54,U510,$L$53,$L$50,Y510),"")</f>
        <v>2419.1474460888444</v>
      </c>
      <c r="AA510" s="338">
        <f t="shared" si="328"/>
        <v>94.604874145229928</v>
      </c>
      <c r="AB510" s="338">
        <f t="shared" si="329"/>
        <v>-2.4177580943760297E-5</v>
      </c>
      <c r="AC510" s="330">
        <f t="shared" si="330"/>
        <v>9.0436836753475275E-4</v>
      </c>
      <c r="AD510" s="330">
        <f t="shared" si="331"/>
        <v>-22.114882295716129</v>
      </c>
      <c r="AE510" s="330">
        <f t="shared" si="332"/>
        <v>168.09201614360171</v>
      </c>
      <c r="AF510" s="330">
        <f t="shared" si="333"/>
        <v>2172.6121606825377</v>
      </c>
      <c r="AG510" s="330">
        <f t="shared" si="334"/>
        <v>2159.424773574744</v>
      </c>
      <c r="AH510" s="330">
        <f t="shared" si="335"/>
        <v>6.1135377614998667</v>
      </c>
      <c r="AI510" s="330">
        <f t="shared" si="336"/>
        <v>0.37395281180680345</v>
      </c>
      <c r="AJ510" s="330">
        <f t="shared" si="337"/>
        <v>11.412299846557186</v>
      </c>
      <c r="AK510" s="339">
        <f t="shared" si="338"/>
        <v>1977.5430400417461</v>
      </c>
      <c r="AL510" s="44">
        <f t="shared" si="308"/>
        <v>35.291074820028129</v>
      </c>
    </row>
    <row r="511" spans="2:38" ht="15" x14ac:dyDescent="0.15">
      <c r="B511" s="330">
        <f t="shared" si="309"/>
        <v>2172.6121606825377</v>
      </c>
      <c r="C511" s="330">
        <f t="shared" si="310"/>
        <v>2159.424773574744</v>
      </c>
      <c r="D511" s="330">
        <f t="shared" si="311"/>
        <v>6.1135377614998667</v>
      </c>
      <c r="E511" s="330">
        <f t="shared" ref="E511:E574" si="340">IF(H511&gt;0,IF(AND(C511&lt;$B$6,C511&gt;$K$12),bb2wang($B$6,$K$12,C511,$H$8,$H$9,I511,$H$10,$H$11,$K$10,$K$11,$H$13),E510)," ")</f>
        <v>198.68094404807593</v>
      </c>
      <c r="F511" s="330">
        <f t="shared" si="312"/>
        <v>198.68094404807593</v>
      </c>
      <c r="G511" s="330">
        <f t="shared" si="313"/>
        <v>12692.179719163994</v>
      </c>
      <c r="H511" s="315">
        <f t="shared" si="314"/>
        <v>0.02</v>
      </c>
      <c r="I511" s="330">
        <f t="shared" si="315"/>
        <v>10.549909686234969</v>
      </c>
      <c r="J511" s="330">
        <f t="shared" si="339"/>
        <v>859</v>
      </c>
      <c r="K511" s="337">
        <f t="shared" si="316"/>
        <v>-1</v>
      </c>
      <c r="L511" s="325">
        <f t="shared" si="317"/>
        <v>6.0935377614998671</v>
      </c>
      <c r="M511" s="325">
        <f t="shared" si="318"/>
        <v>6.1035377614998669</v>
      </c>
      <c r="N511" s="330">
        <f t="shared" si="319"/>
        <v>-8.3971188447325318E-2</v>
      </c>
      <c r="O511" s="330">
        <f t="shared" si="320"/>
        <v>5.278024166789308E-2</v>
      </c>
      <c r="P511" s="334">
        <f t="shared" ref="P511:P574" si="341">IF(H511&gt;0, $C$54*$L$55*$L$55*M511*M511/(($B$19*(B511-C511))^0.333)*1000,"")</f>
        <v>104.11841151175683</v>
      </c>
      <c r="Q511" s="330">
        <f t="shared" si="321"/>
        <v>11893.686791913336</v>
      </c>
      <c r="R511" s="279">
        <f>IF(H511&gt;0, rate1(1,$L$52,$L$51,$L$54,L511,$L$53,$L$50,P511),"")</f>
        <v>2417.4262925868493</v>
      </c>
      <c r="S511" s="325">
        <f t="shared" si="322"/>
        <v>93.216304559629776</v>
      </c>
      <c r="T511" s="325">
        <f t="shared" si="323"/>
        <v>9.1058938924436163E-4</v>
      </c>
      <c r="U511" s="330">
        <f t="shared" si="324"/>
        <v>6.1135377614998667</v>
      </c>
      <c r="V511" s="338">
        <f t="shared" si="325"/>
        <v>6.1135377614998667</v>
      </c>
      <c r="W511" s="330">
        <f t="shared" si="326"/>
        <v>2.2487757866684888E-3</v>
      </c>
      <c r="X511" s="330">
        <f t="shared" si="327"/>
        <v>11956.471324236094</v>
      </c>
      <c r="Y511" s="330">
        <f t="shared" ref="Y511:Y574" si="342">IF(H511&gt;0, $C$54*$L$55*$L$55*V511*V511/(($B$19*(B511-C511))^0.333)*1000,"")</f>
        <v>104.45986497391912</v>
      </c>
      <c r="Z511" s="110">
        <f>IF(H511&gt;0, rate1(1,$L$52,$L$51,$L$54,U511,$L$53,$L$50,Y511),"")</f>
        <v>2418.1773938603624</v>
      </c>
      <c r="AA511" s="338">
        <f t="shared" si="328"/>
        <v>93.67926945616243</v>
      </c>
      <c r="AB511" s="338">
        <f t="shared" si="329"/>
        <v>-2.4264064659380667E-5</v>
      </c>
      <c r="AC511" s="330">
        <f t="shared" si="330"/>
        <v>9.1058938924436163E-4</v>
      </c>
      <c r="AD511" s="330">
        <f t="shared" si="331"/>
        <v>-21.963796455608481</v>
      </c>
      <c r="AE511" s="330">
        <f t="shared" si="332"/>
        <v>166.48964918695367</v>
      </c>
      <c r="AF511" s="330">
        <f t="shared" si="333"/>
        <v>2172.5272789047012</v>
      </c>
      <c r="AG511" s="330">
        <f t="shared" si="334"/>
        <v>2159.4238629853548</v>
      </c>
      <c r="AH511" s="330">
        <f t="shared" si="335"/>
        <v>6.0940425858851199</v>
      </c>
      <c r="AI511" s="330">
        <f t="shared" si="336"/>
        <v>0.37667720916113406</v>
      </c>
      <c r="AJ511" s="330">
        <f t="shared" si="337"/>
        <v>11.412404479115287</v>
      </c>
      <c r="AK511" s="339">
        <f t="shared" si="338"/>
        <v>1977.5478320147074</v>
      </c>
      <c r="AL511" s="44">
        <f t="shared" si="308"/>
        <v>35.291396045493471</v>
      </c>
    </row>
    <row r="512" spans="2:38" ht="15" x14ac:dyDescent="0.15">
      <c r="B512" s="330">
        <f t="shared" si="309"/>
        <v>2172.5272789047012</v>
      </c>
      <c r="C512" s="330">
        <f t="shared" si="310"/>
        <v>2159.4238629853548</v>
      </c>
      <c r="D512" s="330">
        <f t="shared" si="311"/>
        <v>6.0940425858851199</v>
      </c>
      <c r="E512" s="330">
        <f t="shared" si="340"/>
        <v>198.68094404807593</v>
      </c>
      <c r="F512" s="330">
        <f t="shared" si="312"/>
        <v>198.68094404807593</v>
      </c>
      <c r="G512" s="330">
        <f t="shared" si="313"/>
        <v>12570.749399401504</v>
      </c>
      <c r="H512" s="315">
        <f t="shared" si="314"/>
        <v>0.02</v>
      </c>
      <c r="I512" s="330">
        <f t="shared" si="315"/>
        <v>10.482732735477112</v>
      </c>
      <c r="J512" s="330">
        <f t="shared" si="339"/>
        <v>859</v>
      </c>
      <c r="K512" s="337">
        <f t="shared" si="316"/>
        <v>-1</v>
      </c>
      <c r="L512" s="325">
        <f t="shared" si="317"/>
        <v>6.0740425858851204</v>
      </c>
      <c r="M512" s="325">
        <f t="shared" si="318"/>
        <v>6.0840425858851201</v>
      </c>
      <c r="N512" s="330">
        <f t="shared" si="319"/>
        <v>-8.3710339739383244E-2</v>
      </c>
      <c r="O512" s="330">
        <f t="shared" si="320"/>
        <v>5.278024166789308E-2</v>
      </c>
      <c r="P512" s="334">
        <f t="shared" si="341"/>
        <v>103.67464827773672</v>
      </c>
      <c r="Q512" s="330">
        <f t="shared" si="321"/>
        <v>11771.877461693939</v>
      </c>
      <c r="R512" s="279">
        <f>IF(H512&gt;0, rate1(1,$L$52,$L$51,$L$54,L512,$L$53,$L$50,P512),"")</f>
        <v>2416.4422014637466</v>
      </c>
      <c r="S512" s="325">
        <f t="shared" si="322"/>
        <v>92.299202062001584</v>
      </c>
      <c r="T512" s="325">
        <f t="shared" si="323"/>
        <v>9.1687920429507457E-4</v>
      </c>
      <c r="U512" s="330">
        <f t="shared" si="324"/>
        <v>6.0940425858851199</v>
      </c>
      <c r="V512" s="338">
        <f t="shared" si="325"/>
        <v>6.0940425858851199</v>
      </c>
      <c r="W512" s="330">
        <f t="shared" si="326"/>
        <v>2.2344566213945427E-3</v>
      </c>
      <c r="X512" s="330">
        <f t="shared" si="327"/>
        <v>11834.261884501184</v>
      </c>
      <c r="Y512" s="330">
        <f t="shared" si="342"/>
        <v>104.01573678564581</v>
      </c>
      <c r="Z512" s="110">
        <f>IF(H512&gt;0, rate1(1,$L$52,$L$51,$L$54,U512,$L$53,$L$50,Y512),"")</f>
        <v>2417.1994020934635</v>
      </c>
      <c r="AA512" s="338">
        <f t="shared" si="328"/>
        <v>92.759270208892886</v>
      </c>
      <c r="AB512" s="338">
        <f t="shared" si="329"/>
        <v>-2.4351290243565924E-5</v>
      </c>
      <c r="AC512" s="330">
        <f t="shared" si="330"/>
        <v>9.1687920429507457E-4</v>
      </c>
      <c r="AD512" s="330">
        <f t="shared" si="331"/>
        <v>-21.813124243969114</v>
      </c>
      <c r="AE512" s="330">
        <f t="shared" si="332"/>
        <v>164.8971831001987</v>
      </c>
      <c r="AF512" s="330">
        <f t="shared" si="333"/>
        <v>2172.4426516857575</v>
      </c>
      <c r="AG512" s="330">
        <f t="shared" si="334"/>
        <v>2159.4229461061504</v>
      </c>
      <c r="AH512" s="330">
        <f t="shared" si="335"/>
        <v>6.0745456954731329</v>
      </c>
      <c r="AI512" s="330">
        <f t="shared" si="336"/>
        <v>0.37943353403598062</v>
      </c>
      <c r="AJ512" s="330">
        <f t="shared" si="337"/>
        <v>11.412509877319186</v>
      </c>
      <c r="AK512" s="339">
        <f t="shared" si="338"/>
        <v>1977.5526128695421</v>
      </c>
      <c r="AL512" s="44">
        <f t="shared" ref="AL512:AL575" si="343">IF(H512&gt;0, AL511+AI511*J511/1000000,"")</f>
        <v>35.291719611216138</v>
      </c>
    </row>
    <row r="513" spans="2:38" ht="15" x14ac:dyDescent="0.15">
      <c r="B513" s="330">
        <f t="shared" si="309"/>
        <v>2172.4426516857575</v>
      </c>
      <c r="C513" s="330">
        <f t="shared" si="310"/>
        <v>2159.4229461061504</v>
      </c>
      <c r="D513" s="330">
        <f t="shared" si="311"/>
        <v>6.0745456954731329</v>
      </c>
      <c r="E513" s="330">
        <f t="shared" si="340"/>
        <v>198.68094404807593</v>
      </c>
      <c r="F513" s="330">
        <f t="shared" si="312"/>
        <v>198.68094404807593</v>
      </c>
      <c r="G513" s="330">
        <f t="shared" si="313"/>
        <v>12450.085489122603</v>
      </c>
      <c r="H513" s="315">
        <f t="shared" si="314"/>
        <v>0.02</v>
      </c>
      <c r="I513" s="330">
        <f t="shared" si="315"/>
        <v>10.415764463685628</v>
      </c>
      <c r="J513" s="330">
        <f t="shared" si="339"/>
        <v>859</v>
      </c>
      <c r="K513" s="337">
        <f t="shared" si="316"/>
        <v>-1</v>
      </c>
      <c r="L513" s="325">
        <f t="shared" si="317"/>
        <v>6.0545456954731334</v>
      </c>
      <c r="M513" s="325">
        <f t="shared" si="318"/>
        <v>6.0645456954731332</v>
      </c>
      <c r="N513" s="330">
        <f t="shared" si="319"/>
        <v>-8.3449422346483004E-2</v>
      </c>
      <c r="O513" s="330">
        <f t="shared" si="320"/>
        <v>5.278024166789308E-2</v>
      </c>
      <c r="P513" s="334">
        <f t="shared" si="341"/>
        <v>103.23132114450766</v>
      </c>
      <c r="Q513" s="330">
        <f t="shared" si="321"/>
        <v>11650.835654059098</v>
      </c>
      <c r="R513" s="279">
        <f>IF(H513&gt;0, rate1(1,$L$52,$L$51,$L$54,L513,$L$53,$L$50,P513),"")</f>
        <v>2415.4500047710726</v>
      </c>
      <c r="S513" s="325">
        <f t="shared" si="322"/>
        <v>91.387679283842203</v>
      </c>
      <c r="T513" s="325">
        <f t="shared" si="323"/>
        <v>9.2323890830772228E-4</v>
      </c>
      <c r="U513" s="330">
        <f t="shared" si="324"/>
        <v>6.0745456954731329</v>
      </c>
      <c r="V513" s="338">
        <f t="shared" si="325"/>
        <v>6.0745456954731329</v>
      </c>
      <c r="W513" s="330">
        <f t="shared" si="326"/>
        <v>2.2201819373073306E-3</v>
      </c>
      <c r="X513" s="330">
        <f t="shared" si="327"/>
        <v>11712.821211301756</v>
      </c>
      <c r="Y513" s="330">
        <f t="shared" si="342"/>
        <v>103.57204388565661</v>
      </c>
      <c r="Z513" s="110">
        <f>IF(H513&gt;0, rate1(1,$L$52,$L$51,$L$54,U513,$L$53,$L$50,Y513),"")</f>
        <v>2416.213376837683</v>
      </c>
      <c r="AA513" s="338">
        <f t="shared" si="328"/>
        <v>91.844859751634516</v>
      </c>
      <c r="AB513" s="338">
        <f t="shared" si="329"/>
        <v>-2.443926869805514E-5</v>
      </c>
      <c r="AC513" s="330">
        <f t="shared" si="330"/>
        <v>9.2323890830772228E-4</v>
      </c>
      <c r="AD513" s="330">
        <f t="shared" si="331"/>
        <v>-21.66286518043264</v>
      </c>
      <c r="AE513" s="330">
        <f t="shared" si="332"/>
        <v>163.31458563161107</v>
      </c>
      <c r="AF513" s="330">
        <f t="shared" si="333"/>
        <v>2172.3582790245027</v>
      </c>
      <c r="AG513" s="330">
        <f t="shared" si="334"/>
        <v>2159.422022867242</v>
      </c>
      <c r="AH513" s="330">
        <f t="shared" si="335"/>
        <v>6.0550470897739022</v>
      </c>
      <c r="AI513" s="330">
        <f t="shared" si="336"/>
        <v>0.38222232150701191</v>
      </c>
      <c r="AJ513" s="330">
        <f t="shared" si="337"/>
        <v>11.412616050186271</v>
      </c>
      <c r="AK513" s="339">
        <f t="shared" si="338"/>
        <v>1977.5573826334123</v>
      </c>
      <c r="AL513" s="44">
        <f t="shared" si="343"/>
        <v>35.292045544621878</v>
      </c>
    </row>
    <row r="514" spans="2:38" ht="15" x14ac:dyDescent="0.15">
      <c r="B514" s="330">
        <f t="shared" si="309"/>
        <v>2172.3582790245027</v>
      </c>
      <c r="C514" s="330">
        <f t="shared" si="310"/>
        <v>2159.422022867242</v>
      </c>
      <c r="D514" s="330">
        <f t="shared" si="311"/>
        <v>6.0550470897739022</v>
      </c>
      <c r="E514" s="330">
        <f t="shared" si="340"/>
        <v>198.68094404807593</v>
      </c>
      <c r="F514" s="330">
        <f t="shared" si="312"/>
        <v>198.68094404807593</v>
      </c>
      <c r="G514" s="330">
        <f t="shared" si="313"/>
        <v>12330.185695575467</v>
      </c>
      <c r="H514" s="315">
        <f t="shared" si="314"/>
        <v>0.02</v>
      </c>
      <c r="I514" s="330">
        <f t="shared" si="315"/>
        <v>10.349004925808551</v>
      </c>
      <c r="J514" s="330">
        <f t="shared" si="339"/>
        <v>859</v>
      </c>
      <c r="K514" s="337">
        <f t="shared" si="316"/>
        <v>-1</v>
      </c>
      <c r="L514" s="325">
        <f t="shared" si="317"/>
        <v>6.0350470897739026</v>
      </c>
      <c r="M514" s="325">
        <f t="shared" si="318"/>
        <v>6.0450470897739024</v>
      </c>
      <c r="N514" s="330">
        <f t="shared" si="319"/>
        <v>-8.3188436250011932E-2</v>
      </c>
      <c r="O514" s="330">
        <f t="shared" si="320"/>
        <v>5.278024166789308E-2</v>
      </c>
      <c r="P514" s="334">
        <f t="shared" si="341"/>
        <v>102.78843124412305</v>
      </c>
      <c r="Q514" s="330">
        <f t="shared" si="321"/>
        <v>11530.559076975374</v>
      </c>
      <c r="R514" s="279">
        <f>IF(H514&gt;0, rate1(1,$L$52,$L$51,$L$54,L514,$L$53,$L$50,P514),"")</f>
        <v>2414.4496059781427</v>
      </c>
      <c r="S514" s="325">
        <f t="shared" si="322"/>
        <v>90.481719555345435</v>
      </c>
      <c r="T514" s="325">
        <f t="shared" si="323"/>
        <v>9.2966962038049529E-4</v>
      </c>
      <c r="U514" s="330">
        <f t="shared" si="324"/>
        <v>6.0550470897739022</v>
      </c>
      <c r="V514" s="338">
        <f t="shared" si="325"/>
        <v>6.0550470897739022</v>
      </c>
      <c r="W514" s="330">
        <f t="shared" si="326"/>
        <v>2.2059517460704114E-3</v>
      </c>
      <c r="X514" s="330">
        <f t="shared" si="327"/>
        <v>11592.147012931917</v>
      </c>
      <c r="Y514" s="330">
        <f t="shared" si="342"/>
        <v>103.12878740160126</v>
      </c>
      <c r="Z514" s="110">
        <f>IF(H514&gt;0, rate1(1,$L$52,$L$51,$L$54,U514,$L$53,$L$50,Y514),"")</f>
        <v>2415.2192226829388</v>
      </c>
      <c r="AA514" s="338">
        <f t="shared" si="328"/>
        <v>90.9360214195612</v>
      </c>
      <c r="AB514" s="338">
        <f t="shared" si="329"/>
        <v>-2.452801126013135E-5</v>
      </c>
      <c r="AC514" s="330">
        <f t="shared" si="330"/>
        <v>9.2966962038049529E-4</v>
      </c>
      <c r="AD514" s="330">
        <f t="shared" si="331"/>
        <v>-21.513018777374267</v>
      </c>
      <c r="AE514" s="330">
        <f t="shared" si="332"/>
        <v>161.74182452973827</v>
      </c>
      <c r="AF514" s="330">
        <f t="shared" si="333"/>
        <v>2172.2741609186323</v>
      </c>
      <c r="AG514" s="330">
        <f t="shared" si="334"/>
        <v>2159.4210931976218</v>
      </c>
      <c r="AH514" s="330">
        <f t="shared" si="335"/>
        <v>6.0355467682939059</v>
      </c>
      <c r="AI514" s="330">
        <f t="shared" si="336"/>
        <v>0.38504411857619503</v>
      </c>
      <c r="AJ514" s="330">
        <f t="shared" si="337"/>
        <v>11.412723006885875</v>
      </c>
      <c r="AK514" s="339">
        <f t="shared" si="338"/>
        <v>1977.5621413339909</v>
      </c>
      <c r="AL514" s="44">
        <f t="shared" si="343"/>
        <v>35.292373873596055</v>
      </c>
    </row>
    <row r="515" spans="2:38" ht="15" x14ac:dyDescent="0.15">
      <c r="B515" s="330">
        <f t="shared" si="309"/>
        <v>2172.2741609186323</v>
      </c>
      <c r="C515" s="330">
        <f t="shared" si="310"/>
        <v>2159.4210931976218</v>
      </c>
      <c r="D515" s="330">
        <f t="shared" si="311"/>
        <v>6.0355467682939059</v>
      </c>
      <c r="E515" s="330">
        <f t="shared" si="340"/>
        <v>198.68094404807593</v>
      </c>
      <c r="F515" s="330">
        <f t="shared" si="312"/>
        <v>198.68094404807593</v>
      </c>
      <c r="G515" s="330">
        <f t="shared" si="313"/>
        <v>12211.04772476582</v>
      </c>
      <c r="H515" s="315">
        <f t="shared" si="314"/>
        <v>0.02</v>
      </c>
      <c r="I515" s="330">
        <f t="shared" si="315"/>
        <v>10.282454176808461</v>
      </c>
      <c r="J515" s="330">
        <f t="shared" si="339"/>
        <v>859</v>
      </c>
      <c r="K515" s="337">
        <f t="shared" si="316"/>
        <v>-1</v>
      </c>
      <c r="L515" s="325">
        <f t="shared" si="317"/>
        <v>6.0155467682939063</v>
      </c>
      <c r="M515" s="325">
        <f t="shared" si="318"/>
        <v>6.0255467682939061</v>
      </c>
      <c r="N515" s="330">
        <f t="shared" si="319"/>
        <v>-8.2927381431282754E-2</v>
      </c>
      <c r="O515" s="330">
        <f t="shared" si="320"/>
        <v>5.278024166789308E-2</v>
      </c>
      <c r="P515" s="334">
        <f t="shared" si="341"/>
        <v>102.34597971462505</v>
      </c>
      <c r="Q515" s="330">
        <f t="shared" si="321"/>
        <v>11411.045437167204</v>
      </c>
      <c r="R515" s="279">
        <f>IF(H515&gt;0, rate1(1,$L$52,$L$51,$L$54,L515,$L$53,$L$50,P515),"")</f>
        <v>2413.4409070448478</v>
      </c>
      <c r="S515" s="325">
        <f t="shared" si="322"/>
        <v>89.581306193501177</v>
      </c>
      <c r="T515" s="325">
        <f t="shared" si="323"/>
        <v>9.3617248373073524E-4</v>
      </c>
      <c r="U515" s="330">
        <f t="shared" si="324"/>
        <v>6.0355467682939059</v>
      </c>
      <c r="V515" s="338">
        <f t="shared" si="325"/>
        <v>6.0355467682939059</v>
      </c>
      <c r="W515" s="330">
        <f t="shared" si="326"/>
        <v>2.1917660594326094E-3</v>
      </c>
      <c r="X515" s="330">
        <f t="shared" si="327"/>
        <v>11472.236996443753</v>
      </c>
      <c r="Y515" s="330">
        <f t="shared" si="342"/>
        <v>102.68596846707989</v>
      </c>
      <c r="Z515" s="110">
        <f>IF(H515&gt;0, rate1(1,$L$52,$L$51,$L$54,U515,$L$53,$L$50,Y515),"")</f>
        <v>2414.2168427313718</v>
      </c>
      <c r="AA515" s="338">
        <f t="shared" si="328"/>
        <v>90.032738534705345</v>
      </c>
      <c r="AB515" s="338">
        <f t="shared" si="329"/>
        <v>-2.4617529411141829E-5</v>
      </c>
      <c r="AC515" s="330">
        <f t="shared" si="330"/>
        <v>9.3617248373073524E-4</v>
      </c>
      <c r="AD515" s="330">
        <f t="shared" si="331"/>
        <v>-21.363584539782799</v>
      </c>
      <c r="AE515" s="330">
        <f t="shared" si="332"/>
        <v>160.17886750674299</v>
      </c>
      <c r="AF515" s="330">
        <f t="shared" si="333"/>
        <v>2172.1902973647175</v>
      </c>
      <c r="AG515" s="330">
        <f t="shared" si="334"/>
        <v>2159.420157025138</v>
      </c>
      <c r="AH515" s="330">
        <f t="shared" si="335"/>
        <v>6.0160447305363567</v>
      </c>
      <c r="AI515" s="330">
        <f t="shared" si="336"/>
        <v>0.38789948450697193</v>
      </c>
      <c r="AJ515" s="330">
        <f t="shared" si="337"/>
        <v>11.412830756742682</v>
      </c>
      <c r="AK515" s="339">
        <f t="shared" si="338"/>
        <v>1977.566888999474</v>
      </c>
      <c r="AL515" s="44">
        <f t="shared" si="343"/>
        <v>35.292704626493915</v>
      </c>
    </row>
    <row r="516" spans="2:38" ht="15" x14ac:dyDescent="0.15">
      <c r="B516" s="330">
        <f t="shared" si="309"/>
        <v>2172.1902973647175</v>
      </c>
      <c r="C516" s="330">
        <f t="shared" si="310"/>
        <v>2159.420157025138</v>
      </c>
      <c r="D516" s="330">
        <f t="shared" si="311"/>
        <v>6.0160447305363567</v>
      </c>
      <c r="E516" s="330">
        <f t="shared" si="340"/>
        <v>198.68094404807593</v>
      </c>
      <c r="F516" s="330">
        <f t="shared" si="312"/>
        <v>198.68094404807593</v>
      </c>
      <c r="G516" s="330">
        <f t="shared" si="313"/>
        <v>12092.669281458324</v>
      </c>
      <c r="H516" s="315">
        <f t="shared" si="314"/>
        <v>0.02</v>
      </c>
      <c r="I516" s="330">
        <f t="shared" si="315"/>
        <v>10.216112271663588</v>
      </c>
      <c r="J516" s="330">
        <f t="shared" si="339"/>
        <v>859</v>
      </c>
      <c r="K516" s="337">
        <f t="shared" si="316"/>
        <v>-1</v>
      </c>
      <c r="L516" s="325">
        <f t="shared" si="317"/>
        <v>5.9960447305363571</v>
      </c>
      <c r="M516" s="325">
        <f t="shared" si="318"/>
        <v>6.0060447305363569</v>
      </c>
      <c r="N516" s="330">
        <f t="shared" si="319"/>
        <v>-8.2666257871569115E-2</v>
      </c>
      <c r="O516" s="330">
        <f t="shared" si="320"/>
        <v>5.278024166789308E-2</v>
      </c>
      <c r="P516" s="334">
        <f t="shared" si="341"/>
        <v>101.9039677001031</v>
      </c>
      <c r="Q516" s="330">
        <f t="shared" si="321"/>
        <v>11292.292440118254</v>
      </c>
      <c r="R516" s="279">
        <f>IF(H516&gt;0, rate1(1,$L$52,$L$51,$L$54,L516,$L$53,$L$50,P516),"")</f>
        <v>2412.4238083923615</v>
      </c>
      <c r="S516" s="325">
        <f t="shared" si="322"/>
        <v>88.686422502008128</v>
      </c>
      <c r="T516" s="325">
        <f t="shared" si="323"/>
        <v>9.4274866635910427E-4</v>
      </c>
      <c r="U516" s="330">
        <f t="shared" si="324"/>
        <v>6.0160447305363567</v>
      </c>
      <c r="V516" s="338">
        <f t="shared" si="325"/>
        <v>6.0160447305363567</v>
      </c>
      <c r="W516" s="330">
        <f t="shared" si="326"/>
        <v>2.1776248890965633E-3</v>
      </c>
      <c r="X516" s="330">
        <f t="shared" si="327"/>
        <v>11353.088867648645</v>
      </c>
      <c r="Y516" s="330">
        <f t="shared" si="342"/>
        <v>102.2435882217009</v>
      </c>
      <c r="Z516" s="110">
        <f>IF(H516&gt;0, rate1(1,$L$52,$L$51,$L$54,U516,$L$53,$L$50,Y516),"")</f>
        <v>2413.2061385685547</v>
      </c>
      <c r="AA516" s="338">
        <f t="shared" si="328"/>
        <v>89.134994405871851</v>
      </c>
      <c r="AB516" s="338">
        <f t="shared" si="329"/>
        <v>-2.4707834881889804E-5</v>
      </c>
      <c r="AC516" s="330">
        <f t="shared" si="330"/>
        <v>9.4274866635910427E-4</v>
      </c>
      <c r="AD516" s="330">
        <f t="shared" si="331"/>
        <v>-21.214561965109969</v>
      </c>
      <c r="AE516" s="330">
        <f t="shared" si="332"/>
        <v>158.62568225995565</v>
      </c>
      <c r="AF516" s="330">
        <f t="shared" si="333"/>
        <v>2172.1066883581793</v>
      </c>
      <c r="AG516" s="330">
        <f t="shared" si="334"/>
        <v>2159.4192142764718</v>
      </c>
      <c r="AH516" s="330">
        <f t="shared" si="335"/>
        <v>5.9965409760006185</v>
      </c>
      <c r="AI516" s="330">
        <f t="shared" si="336"/>
        <v>0.39078899117122862</v>
      </c>
      <c r="AJ516" s="330">
        <f t="shared" si="337"/>
        <v>11.41293930924023</v>
      </c>
      <c r="AK516" s="339">
        <f t="shared" si="338"/>
        <v>1977.5716256585918</v>
      </c>
      <c r="AL516" s="44">
        <f t="shared" si="343"/>
        <v>35.293037832151107</v>
      </c>
    </row>
    <row r="517" spans="2:38" ht="15" x14ac:dyDescent="0.15">
      <c r="B517" s="330">
        <f t="shared" si="309"/>
        <v>2172.1066883581793</v>
      </c>
      <c r="C517" s="330">
        <f t="shared" si="310"/>
        <v>2159.4192142764718</v>
      </c>
      <c r="D517" s="330">
        <f t="shared" si="311"/>
        <v>5.9965409760006185</v>
      </c>
      <c r="E517" s="330">
        <f t="shared" si="340"/>
        <v>198.68094404807593</v>
      </c>
      <c r="F517" s="330">
        <f t="shared" si="312"/>
        <v>198.68094404807593</v>
      </c>
      <c r="G517" s="330">
        <f t="shared" si="313"/>
        <v>11975.048069172766</v>
      </c>
      <c r="H517" s="315">
        <f t="shared" si="314"/>
        <v>0.02</v>
      </c>
      <c r="I517" s="330">
        <f t="shared" si="315"/>
        <v>10.149979265365983</v>
      </c>
      <c r="J517" s="330">
        <f t="shared" si="339"/>
        <v>859</v>
      </c>
      <c r="K517" s="337">
        <f t="shared" si="316"/>
        <v>-1</v>
      </c>
      <c r="L517" s="325">
        <f t="shared" si="317"/>
        <v>5.976540976000619</v>
      </c>
      <c r="M517" s="325">
        <f t="shared" si="318"/>
        <v>5.9865409760006187</v>
      </c>
      <c r="N517" s="330">
        <f t="shared" si="319"/>
        <v>-8.2405065552073609E-2</v>
      </c>
      <c r="O517" s="330">
        <f t="shared" si="320"/>
        <v>5.278024166789308E-2</v>
      </c>
      <c r="P517" s="334">
        <f t="shared" si="341"/>
        <v>101.46239635073425</v>
      </c>
      <c r="Q517" s="330">
        <f t="shared" si="321"/>
        <v>11174.297790067598</v>
      </c>
      <c r="R517" s="279">
        <f>IF(H517&gt;0, rate1(1,$L$52,$L$51,$L$54,L517,$L$53,$L$50,P517),"")</f>
        <v>2411.3982088731286</v>
      </c>
      <c r="S517" s="325">
        <f t="shared" si="322"/>
        <v>87.797051771144595</v>
      </c>
      <c r="T517" s="325">
        <f t="shared" si="323"/>
        <v>9.4939936173579699E-4</v>
      </c>
      <c r="U517" s="330">
        <f t="shared" si="324"/>
        <v>5.9965409760006185</v>
      </c>
      <c r="V517" s="338">
        <f t="shared" si="325"/>
        <v>5.9965409760006185</v>
      </c>
      <c r="W517" s="330">
        <f t="shared" si="326"/>
        <v>2.1635282467826755E-3</v>
      </c>
      <c r="X517" s="330">
        <f t="shared" si="327"/>
        <v>11234.700331113483</v>
      </c>
      <c r="Y517" s="330">
        <f t="shared" si="342"/>
        <v>101.80164781112099</v>
      </c>
      <c r="Z517" s="110">
        <f>IF(H517&gt;0, rate1(1,$L$52,$L$51,$L$54,U517,$L$53,$L$50,Y517),"")</f>
        <v>2412.1870102339949</v>
      </c>
      <c r="AA517" s="338">
        <f t="shared" si="328"/>
        <v>88.242772328511023</v>
      </c>
      <c r="AB517" s="338">
        <f t="shared" si="329"/>
        <v>-2.4798939660421961E-5</v>
      </c>
      <c r="AC517" s="330">
        <f t="shared" si="330"/>
        <v>9.4939936173579699E-4</v>
      </c>
      <c r="AD517" s="330">
        <f t="shared" si="331"/>
        <v>-21.06595054312422</v>
      </c>
      <c r="AE517" s="330">
        <f t="shared" si="332"/>
        <v>157.08223646262707</v>
      </c>
      <c r="AF517" s="330">
        <f t="shared" si="333"/>
        <v>2172.0233338932653</v>
      </c>
      <c r="AG517" s="330">
        <f t="shared" si="334"/>
        <v>2159.4182648771102</v>
      </c>
      <c r="AH517" s="330">
        <f t="shared" si="335"/>
        <v>5.9770355041828918</v>
      </c>
      <c r="AI517" s="330">
        <f t="shared" si="336"/>
        <v>0.39371322340803311</v>
      </c>
      <c r="AJ517" s="330">
        <f t="shared" si="337"/>
        <v>11.413048674024509</v>
      </c>
      <c r="AK517" s="339">
        <f t="shared" si="338"/>
        <v>1977.5763513406209</v>
      </c>
      <c r="AL517" s="44">
        <f t="shared" si="343"/>
        <v>35.293373519894523</v>
      </c>
    </row>
    <row r="518" spans="2:38" ht="15" x14ac:dyDescent="0.15">
      <c r="B518" s="330">
        <f t="shared" si="309"/>
        <v>2172.0233338932653</v>
      </c>
      <c r="C518" s="330">
        <f t="shared" si="310"/>
        <v>2159.4182648771102</v>
      </c>
      <c r="D518" s="330">
        <f t="shared" si="311"/>
        <v>5.9770355041828918</v>
      </c>
      <c r="E518" s="330">
        <f t="shared" si="340"/>
        <v>198.68094404807593</v>
      </c>
      <c r="F518" s="330">
        <f t="shared" si="312"/>
        <v>198.68094404807593</v>
      </c>
      <c r="G518" s="330">
        <f t="shared" si="313"/>
        <v>11858.181790187995</v>
      </c>
      <c r="H518" s="315">
        <f t="shared" si="314"/>
        <v>0.02</v>
      </c>
      <c r="I518" s="330">
        <f t="shared" si="315"/>
        <v>10.084055212924069</v>
      </c>
      <c r="J518" s="330">
        <f t="shared" si="339"/>
        <v>859</v>
      </c>
      <c r="K518" s="337">
        <f t="shared" si="316"/>
        <v>-1</v>
      </c>
      <c r="L518" s="325">
        <f t="shared" si="317"/>
        <v>5.9570355041828922</v>
      </c>
      <c r="M518" s="325">
        <f t="shared" si="318"/>
        <v>5.967035504182892</v>
      </c>
      <c r="N518" s="330">
        <f t="shared" si="319"/>
        <v>-8.2143804453966851E-2</v>
      </c>
      <c r="O518" s="330">
        <f t="shared" si="320"/>
        <v>5.278024166789308E-2</v>
      </c>
      <c r="P518" s="334">
        <f t="shared" si="341"/>
        <v>101.02126682285287</v>
      </c>
      <c r="Q518" s="330">
        <f t="shared" si="321"/>
        <v>11057.059190013697</v>
      </c>
      <c r="R518" s="279">
        <f>IF(H518&gt;0, rate1(1,$L$52,$L$51,$L$54,L518,$L$53,$L$50,P518),"")</f>
        <v>2410.3640057402154</v>
      </c>
      <c r="S518" s="325">
        <f t="shared" si="322"/>
        <v>86.913177277695596</v>
      </c>
      <c r="T518" s="325">
        <f t="shared" si="323"/>
        <v>9.5612578951020434E-4</v>
      </c>
      <c r="U518" s="330">
        <f t="shared" si="324"/>
        <v>5.9770355041828918</v>
      </c>
      <c r="V518" s="338">
        <f t="shared" si="325"/>
        <v>5.9770355041828918</v>
      </c>
      <c r="W518" s="330">
        <f t="shared" si="326"/>
        <v>2.1494761442149013E-3</v>
      </c>
      <c r="X518" s="330">
        <f t="shared" si="327"/>
        <v>11117.069090164638</v>
      </c>
      <c r="Y518" s="330">
        <f t="shared" si="342"/>
        <v>101.36014838711412</v>
      </c>
      <c r="Z518" s="110">
        <f>IF(H518&gt;0, rate1(1,$L$52,$L$51,$L$54,U518,$L$53,$L$50,Y518),"")</f>
        <v>2411.1593561910131</v>
      </c>
      <c r="AA518" s="338">
        <f t="shared" si="328"/>
        <v>87.356055584647294</v>
      </c>
      <c r="AB518" s="338">
        <f t="shared" si="329"/>
        <v>-2.4890855999183029E-5</v>
      </c>
      <c r="AC518" s="330">
        <f t="shared" si="330"/>
        <v>9.5612578951020434E-4</v>
      </c>
      <c r="AD518" s="330">
        <f t="shared" si="331"/>
        <v>-20.917749755756954</v>
      </c>
      <c r="AE518" s="330">
        <f t="shared" si="332"/>
        <v>155.54849776751453</v>
      </c>
      <c r="AF518" s="330">
        <f t="shared" si="333"/>
        <v>2171.9402339630219</v>
      </c>
      <c r="AG518" s="330">
        <f t="shared" si="334"/>
        <v>2159.4173087513209</v>
      </c>
      <c r="AH518" s="330">
        <f t="shared" si="335"/>
        <v>5.9575283145756215</v>
      </c>
      <c r="AI518" s="330">
        <f t="shared" si="336"/>
        <v>0.39667277939482054</v>
      </c>
      <c r="AJ518" s="330">
        <f t="shared" si="337"/>
        <v>11.413158860907675</v>
      </c>
      <c r="AK518" s="339">
        <f t="shared" si="338"/>
        <v>1977.5810660753966</v>
      </c>
      <c r="AL518" s="44">
        <f t="shared" si="343"/>
        <v>35.293711719553428</v>
      </c>
    </row>
    <row r="519" spans="2:38" ht="15" x14ac:dyDescent="0.15">
      <c r="B519" s="330">
        <f t="shared" si="309"/>
        <v>2171.9402339630219</v>
      </c>
      <c r="C519" s="330">
        <f t="shared" si="310"/>
        <v>2159.4173087513209</v>
      </c>
      <c r="D519" s="330">
        <f t="shared" si="311"/>
        <v>5.9575283145756215</v>
      </c>
      <c r="E519" s="330">
        <f t="shared" si="340"/>
        <v>198.68094404807593</v>
      </c>
      <c r="F519" s="330">
        <f t="shared" si="312"/>
        <v>198.68094404807593</v>
      </c>
      <c r="G519" s="330">
        <f t="shared" si="313"/>
        <v>11742.068145538116</v>
      </c>
      <c r="H519" s="315">
        <f t="shared" si="314"/>
        <v>0.02</v>
      </c>
      <c r="I519" s="330">
        <f t="shared" si="315"/>
        <v>10.018340169360819</v>
      </c>
      <c r="J519" s="330">
        <f t="shared" si="339"/>
        <v>859</v>
      </c>
      <c r="K519" s="337">
        <f t="shared" si="316"/>
        <v>-1</v>
      </c>
      <c r="L519" s="325">
        <f t="shared" si="317"/>
        <v>5.9375283145756219</v>
      </c>
      <c r="M519" s="325">
        <f t="shared" si="318"/>
        <v>5.9475283145756217</v>
      </c>
      <c r="N519" s="330">
        <f t="shared" si="319"/>
        <v>-8.1882474558362617E-2</v>
      </c>
      <c r="O519" s="330">
        <f t="shared" si="320"/>
        <v>5.278024166789308E-2</v>
      </c>
      <c r="P519" s="334">
        <f t="shared" si="341"/>
        <v>100.58058027899195</v>
      </c>
      <c r="Q519" s="330">
        <f t="shared" si="321"/>
        <v>10940.574341710575</v>
      </c>
      <c r="R519" s="279">
        <f>IF(H519&gt;0, rate1(1,$L$52,$L$51,$L$54,L519,$L$53,$L$50,P519),"")</f>
        <v>2409.3210946158783</v>
      </c>
      <c r="S519" s="325">
        <f t="shared" si="322"/>
        <v>86.034782284818334</v>
      </c>
      <c r="T519" s="325">
        <f t="shared" si="323"/>
        <v>9.6292919624469341E-4</v>
      </c>
      <c r="U519" s="330">
        <f t="shared" si="324"/>
        <v>5.9575283145756215</v>
      </c>
      <c r="V519" s="338">
        <f t="shared" si="325"/>
        <v>5.9575283145756215</v>
      </c>
      <c r="W519" s="330">
        <f t="shared" si="326"/>
        <v>2.135468593138512E-3</v>
      </c>
      <c r="X519" s="330">
        <f t="shared" si="327"/>
        <v>11000.192846884142</v>
      </c>
      <c r="Y519" s="330">
        <f t="shared" si="342"/>
        <v>100.91909110761273</v>
      </c>
      <c r="Z519" s="110">
        <f>IF(H519&gt;0, rate1(1,$L$52,$L$51,$L$54,U519,$L$53,$L$50,Y519),"")</f>
        <v>2410.1230732958556</v>
      </c>
      <c r="AA519" s="338">
        <f t="shared" si="328"/>
        <v>86.474827442746573</v>
      </c>
      <c r="AB519" s="338">
        <f t="shared" si="329"/>
        <v>-2.4983596422805398E-5</v>
      </c>
      <c r="AC519" s="330">
        <f t="shared" si="330"/>
        <v>9.6292919624469341E-4</v>
      </c>
      <c r="AD519" s="330">
        <f t="shared" si="331"/>
        <v>-20.769959076947263</v>
      </c>
      <c r="AE519" s="330">
        <f t="shared" si="332"/>
        <v>154.02443380386552</v>
      </c>
      <c r="AF519" s="330">
        <f t="shared" si="333"/>
        <v>2171.8573885592673</v>
      </c>
      <c r="AG519" s="330">
        <f t="shared" si="334"/>
        <v>2159.4163458221246</v>
      </c>
      <c r="AH519" s="330">
        <f t="shared" si="335"/>
        <v>5.938019406667542</v>
      </c>
      <c r="AI519" s="330">
        <f t="shared" si="336"/>
        <v>0.39966827103143537</v>
      </c>
      <c r="AJ519" s="330">
        <f t="shared" si="337"/>
        <v>11.41326987987185</v>
      </c>
      <c r="AK519" s="339">
        <f t="shared" si="338"/>
        <v>1977.585769893326</v>
      </c>
      <c r="AL519" s="44">
        <f t="shared" si="343"/>
        <v>35.294052461470926</v>
      </c>
    </row>
    <row r="520" spans="2:38" ht="15" x14ac:dyDescent="0.15">
      <c r="B520" s="330">
        <f t="shared" si="309"/>
        <v>2171.8573885592673</v>
      </c>
      <c r="C520" s="330">
        <f t="shared" si="310"/>
        <v>2159.4163458221246</v>
      </c>
      <c r="D520" s="330">
        <f t="shared" si="311"/>
        <v>5.938019406667542</v>
      </c>
      <c r="E520" s="330">
        <f t="shared" si="340"/>
        <v>198.68094404807593</v>
      </c>
      <c r="F520" s="330">
        <f t="shared" si="312"/>
        <v>198.68094404807593</v>
      </c>
      <c r="G520" s="330">
        <f t="shared" si="313"/>
        <v>11626.704835012622</v>
      </c>
      <c r="H520" s="315">
        <f t="shared" si="314"/>
        <v>0.02</v>
      </c>
      <c r="I520" s="330">
        <f t="shared" si="315"/>
        <v>9.9528341897141228</v>
      </c>
      <c r="J520" s="330">
        <f t="shared" si="339"/>
        <v>859</v>
      </c>
      <c r="K520" s="337">
        <f t="shared" si="316"/>
        <v>-1</v>
      </c>
      <c r="L520" s="325">
        <f t="shared" si="317"/>
        <v>5.9180194066675424</v>
      </c>
      <c r="M520" s="325">
        <f t="shared" si="318"/>
        <v>5.9280194066675422</v>
      </c>
      <c r="N520" s="330">
        <f t="shared" si="319"/>
        <v>-8.1621075846300073E-2</v>
      </c>
      <c r="O520" s="330">
        <f t="shared" si="320"/>
        <v>5.278024166789308E-2</v>
      </c>
      <c r="P520" s="334">
        <f t="shared" si="341"/>
        <v>100.14033788793969</v>
      </c>
      <c r="Q520" s="330">
        <f t="shared" si="321"/>
        <v>10824.840945667896</v>
      </c>
      <c r="R520" s="279">
        <f>IF(H520&gt;0, rate1(1,$L$52,$L$51,$L$54,L520,$L$53,$L$50,P520),"")</f>
        <v>2408.2693694594268</v>
      </c>
      <c r="S520" s="325">
        <f t="shared" si="322"/>
        <v>85.161850041934159</v>
      </c>
      <c r="T520" s="325">
        <f t="shared" si="323"/>
        <v>9.6981085617333588E-4</v>
      </c>
      <c r="U520" s="330">
        <f t="shared" si="324"/>
        <v>5.938019406667542</v>
      </c>
      <c r="V520" s="338">
        <f t="shared" si="325"/>
        <v>5.938019406667542</v>
      </c>
      <c r="W520" s="330">
        <f t="shared" si="326"/>
        <v>2.1215056052739101E-3</v>
      </c>
      <c r="X520" s="330">
        <f t="shared" si="327"/>
        <v>10884.069302109732</v>
      </c>
      <c r="Y520" s="330">
        <f t="shared" si="342"/>
        <v>100.47847713676349</v>
      </c>
      <c r="Z520" s="110">
        <f>IF(H520&gt;0, rate1(1,$L$52,$L$51,$L$54,U520,$L$53,$L$50,Y520),"")</f>
        <v>2409.0780567661141</v>
      </c>
      <c r="AA520" s="338">
        <f t="shared" si="328"/>
        <v>85.599071157609913</v>
      </c>
      <c r="AB520" s="338">
        <f t="shared" si="329"/>
        <v>-2.5077173735412518E-5</v>
      </c>
      <c r="AC520" s="330">
        <f t="shared" si="330"/>
        <v>9.6981085617333588E-4</v>
      </c>
      <c r="AD520" s="330">
        <f t="shared" si="331"/>
        <v>-20.622577972488038</v>
      </c>
      <c r="AE520" s="330">
        <f t="shared" si="332"/>
        <v>152.51001217141203</v>
      </c>
      <c r="AF520" s="330">
        <f t="shared" si="333"/>
        <v>2171.774797672565</v>
      </c>
      <c r="AG520" s="330">
        <f t="shared" si="334"/>
        <v>2159.4153760112686</v>
      </c>
      <c r="AH520" s="330">
        <f t="shared" si="335"/>
        <v>5.918508779943723</v>
      </c>
      <c r="AI520" s="330">
        <f t="shared" si="336"/>
        <v>0.4027003243374826</v>
      </c>
      <c r="AJ520" s="330">
        <f t="shared" si="337"/>
        <v>11.413381741073055</v>
      </c>
      <c r="AK520" s="339">
        <f t="shared" si="338"/>
        <v>1977.5904628254</v>
      </c>
      <c r="AL520" s="44">
        <f t="shared" si="343"/>
        <v>35.294395776515742</v>
      </c>
    </row>
    <row r="521" spans="2:38" ht="15" x14ac:dyDescent="0.15">
      <c r="B521" s="330">
        <f t="shared" si="309"/>
        <v>2171.774797672565</v>
      </c>
      <c r="C521" s="330">
        <f t="shared" si="310"/>
        <v>2159.4153760112686</v>
      </c>
      <c r="D521" s="330">
        <f t="shared" si="311"/>
        <v>5.918508779943723</v>
      </c>
      <c r="E521" s="330">
        <f t="shared" si="340"/>
        <v>198.68094404807593</v>
      </c>
      <c r="F521" s="330">
        <f t="shared" si="312"/>
        <v>198.68094404807593</v>
      </c>
      <c r="G521" s="330">
        <f t="shared" si="313"/>
        <v>11512.089557156345</v>
      </c>
      <c r="H521" s="315">
        <f t="shared" si="314"/>
        <v>0.02</v>
      </c>
      <c r="I521" s="330">
        <f t="shared" si="315"/>
        <v>9.8875373290371513</v>
      </c>
      <c r="J521" s="330">
        <f t="shared" si="339"/>
        <v>859</v>
      </c>
      <c r="K521" s="337">
        <f t="shared" si="316"/>
        <v>-1</v>
      </c>
      <c r="L521" s="325">
        <f t="shared" si="317"/>
        <v>5.8985087799437235</v>
      </c>
      <c r="M521" s="325">
        <f t="shared" si="318"/>
        <v>5.9085087799437233</v>
      </c>
      <c r="N521" s="330">
        <f t="shared" si="319"/>
        <v>-8.1359608298786412E-2</v>
      </c>
      <c r="O521" s="330">
        <f t="shared" si="320"/>
        <v>5.278024166789308E-2</v>
      </c>
      <c r="P521" s="334">
        <f t="shared" si="341"/>
        <v>99.700540824796676</v>
      </c>
      <c r="Q521" s="330">
        <f t="shared" si="321"/>
        <v>10709.856701151037</v>
      </c>
      <c r="R521" s="279">
        <f>IF(H521&gt;0, rate1(1,$L$52,$L$51,$L$54,L521,$L$53,$L$50,P521),"")</f>
        <v>2407.208722534328</v>
      </c>
      <c r="S521" s="325">
        <f t="shared" si="322"/>
        <v>84.294363784617758</v>
      </c>
      <c r="T521" s="325">
        <f t="shared" si="323"/>
        <v>9.7677207198755686E-4</v>
      </c>
      <c r="U521" s="330">
        <f t="shared" si="324"/>
        <v>5.918508779943723</v>
      </c>
      <c r="V521" s="338">
        <f t="shared" si="325"/>
        <v>5.918508779943723</v>
      </c>
      <c r="W521" s="330">
        <f t="shared" si="326"/>
        <v>2.1075871923592615E-3</v>
      </c>
      <c r="X521" s="330">
        <f t="shared" si="327"/>
        <v>10768.696155434971</v>
      </c>
      <c r="Y521" s="330">
        <f t="shared" si="342"/>
        <v>100.03830764498407</v>
      </c>
      <c r="Z521" s="110">
        <f>IF(H521&gt;0, rate1(1,$L$52,$L$51,$L$54,U521,$L$53,$L$50,Y521),"")</f>
        <v>2408.0242001484016</v>
      </c>
      <c r="AA521" s="338">
        <f t="shared" si="328"/>
        <v>84.728769970264906</v>
      </c>
      <c r="AB521" s="338">
        <f t="shared" si="329"/>
        <v>-2.5171601029224979E-5</v>
      </c>
      <c r="AC521" s="330">
        <f t="shared" si="330"/>
        <v>9.7677207198755686E-4</v>
      </c>
      <c r="AD521" s="330">
        <f t="shared" si="331"/>
        <v>-20.47560589985294</v>
      </c>
      <c r="AE521" s="330">
        <f t="shared" si="332"/>
        <v>151.005200455503</v>
      </c>
      <c r="AF521" s="330">
        <f t="shared" si="333"/>
        <v>2171.6924612921944</v>
      </c>
      <c r="AG521" s="330">
        <f t="shared" si="334"/>
        <v>2159.4143992391964</v>
      </c>
      <c r="AH521" s="330">
        <f t="shared" si="335"/>
        <v>5.8989964338855083</v>
      </c>
      <c r="AI521" s="330">
        <f t="shared" si="336"/>
        <v>0.40576957986393619</v>
      </c>
      <c r="AJ521" s="330">
        <f t="shared" si="337"/>
        <v>11.413494454845239</v>
      </c>
      <c r="AK521" s="339">
        <f t="shared" si="338"/>
        <v>1977.5951449032079</v>
      </c>
      <c r="AL521" s="44">
        <f t="shared" si="343"/>
        <v>35.294741696094349</v>
      </c>
    </row>
    <row r="522" spans="2:38" ht="15" x14ac:dyDescent="0.15">
      <c r="B522" s="330">
        <f t="shared" si="309"/>
        <v>2171.6924612921944</v>
      </c>
      <c r="C522" s="330">
        <f t="shared" si="310"/>
        <v>2159.4143992391964</v>
      </c>
      <c r="D522" s="330">
        <f t="shared" si="311"/>
        <v>5.8989964338855083</v>
      </c>
      <c r="E522" s="330">
        <f t="shared" si="340"/>
        <v>198.68094404807593</v>
      </c>
      <c r="F522" s="330">
        <f t="shared" si="312"/>
        <v>198.68094404807593</v>
      </c>
      <c r="G522" s="330">
        <f t="shared" si="313"/>
        <v>11398.220009269004</v>
      </c>
      <c r="H522" s="315">
        <f t="shared" si="314"/>
        <v>0.02</v>
      </c>
      <c r="I522" s="330">
        <f t="shared" si="315"/>
        <v>9.8224496423983521</v>
      </c>
      <c r="J522" s="330">
        <f t="shared" si="339"/>
        <v>859</v>
      </c>
      <c r="K522" s="337">
        <f t="shared" si="316"/>
        <v>-1</v>
      </c>
      <c r="L522" s="325">
        <f t="shared" si="317"/>
        <v>5.8789964338855087</v>
      </c>
      <c r="M522" s="325">
        <f t="shared" si="318"/>
        <v>5.8889964338855085</v>
      </c>
      <c r="N522" s="330">
        <f t="shared" si="319"/>
        <v>-8.1098071896750668E-2</v>
      </c>
      <c r="O522" s="330">
        <f t="shared" si="320"/>
        <v>5.278024166789308E-2</v>
      </c>
      <c r="P522" s="334">
        <f t="shared" si="341"/>
        <v>99.261190271031268</v>
      </c>
      <c r="Q522" s="330">
        <f t="shared" si="321"/>
        <v>10595.619306180504</v>
      </c>
      <c r="R522" s="279">
        <f>IF(H522&gt;0, rate1(1,$L$52,$L$51,$L$54,L522,$L$53,$L$50,P522),"")</f>
        <v>2406.1390443745249</v>
      </c>
      <c r="S522" s="325">
        <f t="shared" si="322"/>
        <v>83.432306734478203</v>
      </c>
      <c r="T522" s="325">
        <f t="shared" si="323"/>
        <v>9.8381417564808392E-4</v>
      </c>
      <c r="U522" s="330">
        <f t="shared" si="324"/>
        <v>5.8989964338855083</v>
      </c>
      <c r="V522" s="338">
        <f t="shared" si="325"/>
        <v>5.8989964338855083</v>
      </c>
      <c r="W522" s="330">
        <f t="shared" si="326"/>
        <v>2.0937133661291796E-3</v>
      </c>
      <c r="X522" s="330">
        <f t="shared" si="327"/>
        <v>10654.071105208624</v>
      </c>
      <c r="Y522" s="330">
        <f t="shared" si="342"/>
        <v>99.598583809018137</v>
      </c>
      <c r="Z522" s="110">
        <f>IF(H522&gt;0, rate1(1,$L$52,$L$51,$L$54,U522,$L$53,$L$50,Y522),"")</f>
        <v>2406.9613952852615</v>
      </c>
      <c r="AA522" s="338">
        <f t="shared" si="328"/>
        <v>83.863907107848533</v>
      </c>
      <c r="AB522" s="338">
        <f t="shared" si="329"/>
        <v>-2.5266891692714687E-5</v>
      </c>
      <c r="AC522" s="330">
        <f t="shared" si="330"/>
        <v>9.8381417564808392E-4</v>
      </c>
      <c r="AD522" s="330">
        <f t="shared" si="331"/>
        <v>-20.329042308040616</v>
      </c>
      <c r="AE522" s="330">
        <f t="shared" si="332"/>
        <v>149.50996620431434</v>
      </c>
      <c r="AF522" s="330">
        <f t="shared" si="333"/>
        <v>2171.6103794061219</v>
      </c>
      <c r="AG522" s="330">
        <f t="shared" si="334"/>
        <v>2159.413415425021</v>
      </c>
      <c r="AH522" s="330">
        <f t="shared" si="335"/>
        <v>5.8794823679702333</v>
      </c>
      <c r="AI522" s="330">
        <f t="shared" si="336"/>
        <v>0.40887669311888253</v>
      </c>
      <c r="AJ522" s="330">
        <f t="shared" si="337"/>
        <v>11.413608031704438</v>
      </c>
      <c r="AK522" s="339">
        <f t="shared" si="338"/>
        <v>1977.5998161589509</v>
      </c>
      <c r="AL522" s="44">
        <f t="shared" si="343"/>
        <v>35.295090252163455</v>
      </c>
    </row>
    <row r="523" spans="2:38" ht="15" x14ac:dyDescent="0.15">
      <c r="B523" s="330">
        <f t="shared" si="309"/>
        <v>2171.6103794061219</v>
      </c>
      <c r="C523" s="330">
        <f t="shared" si="310"/>
        <v>2159.413415425021</v>
      </c>
      <c r="D523" s="330">
        <f t="shared" si="311"/>
        <v>5.8794823679702333</v>
      </c>
      <c r="E523" s="330">
        <f t="shared" si="340"/>
        <v>198.68094404807593</v>
      </c>
      <c r="F523" s="330">
        <f t="shared" si="312"/>
        <v>198.68094404807593</v>
      </c>
      <c r="G523" s="330">
        <f t="shared" si="313"/>
        <v>11285.093887403262</v>
      </c>
      <c r="H523" s="315">
        <f t="shared" si="314"/>
        <v>0.02</v>
      </c>
      <c r="I523" s="330">
        <f t="shared" si="315"/>
        <v>9.7575711848807263</v>
      </c>
      <c r="J523" s="330">
        <f t="shared" si="339"/>
        <v>859</v>
      </c>
      <c r="K523" s="337">
        <f t="shared" si="316"/>
        <v>-1</v>
      </c>
      <c r="L523" s="325">
        <f t="shared" si="317"/>
        <v>5.8594823679702337</v>
      </c>
      <c r="M523" s="325">
        <f t="shared" si="318"/>
        <v>5.8694823679702335</v>
      </c>
      <c r="N523" s="330">
        <f t="shared" si="319"/>
        <v>-8.0836466621075687E-2</v>
      </c>
      <c r="O523" s="330">
        <f t="shared" si="320"/>
        <v>5.278024166789308E-2</v>
      </c>
      <c r="P523" s="334">
        <f t="shared" si="341"/>
        <v>98.822287414531019</v>
      </c>
      <c r="Q523" s="330">
        <f t="shared" si="321"/>
        <v>10482.126457530087</v>
      </c>
      <c r="R523" s="279">
        <f>IF(H523&gt;0, rate1(1,$L$52,$L$51,$L$54,L523,$L$53,$L$50,P523),"")</f>
        <v>2405.0602237499452</v>
      </c>
      <c r="S523" s="325">
        <f t="shared" si="322"/>
        <v>82.57566209902734</v>
      </c>
      <c r="T523" s="325">
        <f t="shared" si="323"/>
        <v>9.9093852922634788E-4</v>
      </c>
      <c r="U523" s="330">
        <f t="shared" si="324"/>
        <v>5.8794823679702333</v>
      </c>
      <c r="V523" s="338">
        <f t="shared" si="325"/>
        <v>5.8794823679702333</v>
      </c>
      <c r="W523" s="330">
        <f t="shared" si="326"/>
        <v>2.0798841383324884E-3</v>
      </c>
      <c r="X523" s="330">
        <f t="shared" si="327"/>
        <v>10540.191848532842</v>
      </c>
      <c r="Y523" s="330">
        <f t="shared" si="342"/>
        <v>99.159306811986085</v>
      </c>
      <c r="Z523" s="110">
        <f>IF(H523&gt;0, rate1(1,$L$52,$L$51,$L$54,U523,$L$53,$L$50,Y523),"")</f>
        <v>2405.8895322812796</v>
      </c>
      <c r="AA523" s="338">
        <f t="shared" si="328"/>
        <v>83.004465783477798</v>
      </c>
      <c r="AB523" s="338">
        <f t="shared" si="329"/>
        <v>-2.5363059419521784E-5</v>
      </c>
      <c r="AC523" s="330">
        <f t="shared" si="330"/>
        <v>9.9093852922634788E-4</v>
      </c>
      <c r="AD523" s="330">
        <f t="shared" si="331"/>
        <v>-20.182886637392667</v>
      </c>
      <c r="AE523" s="330">
        <f t="shared" si="332"/>
        <v>148.02427695091416</v>
      </c>
      <c r="AF523" s="330">
        <f t="shared" si="333"/>
        <v>2171.5285520009716</v>
      </c>
      <c r="AG523" s="330">
        <f t="shared" si="334"/>
        <v>2159.4124244864915</v>
      </c>
      <c r="AH523" s="330">
        <f t="shared" si="335"/>
        <v>5.8599665816718129</v>
      </c>
      <c r="AI523" s="330">
        <f t="shared" si="336"/>
        <v>0.41202233500884511</v>
      </c>
      <c r="AJ523" s="330">
        <f t="shared" si="337"/>
        <v>11.413722482353052</v>
      </c>
      <c r="AK523" s="339">
        <f t="shared" si="338"/>
        <v>1977.6044766254558</v>
      </c>
      <c r="AL523" s="44">
        <f t="shared" si="343"/>
        <v>35.295441477242846</v>
      </c>
    </row>
    <row r="524" spans="2:38" ht="15" x14ac:dyDescent="0.15">
      <c r="B524" s="330">
        <f t="shared" si="309"/>
        <v>2171.5285520009716</v>
      </c>
      <c r="C524" s="330">
        <f t="shared" si="310"/>
        <v>2159.4124244864915</v>
      </c>
      <c r="D524" s="330">
        <f t="shared" si="311"/>
        <v>5.8599665816718129</v>
      </c>
      <c r="E524" s="330">
        <f t="shared" si="340"/>
        <v>198.68094404807593</v>
      </c>
      <c r="F524" s="330">
        <f t="shared" si="312"/>
        <v>198.68094404807593</v>
      </c>
      <c r="G524" s="330">
        <f t="shared" si="313"/>
        <v>11172.708886368002</v>
      </c>
      <c r="H524" s="315">
        <f t="shared" si="314"/>
        <v>0.02</v>
      </c>
      <c r="I524" s="330">
        <f t="shared" si="315"/>
        <v>9.6929020115840103</v>
      </c>
      <c r="J524" s="330">
        <f t="shared" si="339"/>
        <v>859</v>
      </c>
      <c r="K524" s="337">
        <f t="shared" si="316"/>
        <v>-1</v>
      </c>
      <c r="L524" s="325">
        <f t="shared" si="317"/>
        <v>5.8399665816718134</v>
      </c>
      <c r="M524" s="325">
        <f t="shared" si="318"/>
        <v>5.8499665816718132</v>
      </c>
      <c r="N524" s="330">
        <f t="shared" si="319"/>
        <v>-8.0574792452598132E-2</v>
      </c>
      <c r="O524" s="330">
        <f t="shared" si="320"/>
        <v>5.278024166789308E-2</v>
      </c>
      <c r="P524" s="334">
        <f t="shared" si="341"/>
        <v>98.383833449673773</v>
      </c>
      <c r="Q524" s="330">
        <f t="shared" si="321"/>
        <v>10369.375850730077</v>
      </c>
      <c r="R524" s="279">
        <f>IF(H524&gt;0, rate1(1,$L$52,$L$51,$L$54,L524,$L$53,$L$50,P524),"")</f>
        <v>2403.9721476312297</v>
      </c>
      <c r="S524" s="325">
        <f t="shared" si="322"/>
        <v>81.72441307158347</v>
      </c>
      <c r="T524" s="325">
        <f t="shared" si="323"/>
        <v>9.9814652577464203E-4</v>
      </c>
      <c r="U524" s="330">
        <f t="shared" si="324"/>
        <v>5.8599665816718129</v>
      </c>
      <c r="V524" s="338">
        <f t="shared" si="325"/>
        <v>5.8599665816718129</v>
      </c>
      <c r="W524" s="330">
        <f t="shared" si="326"/>
        <v>2.0660995207002486E-3</v>
      </c>
      <c r="X524" s="330">
        <f t="shared" si="327"/>
        <v>10427.056081266368</v>
      </c>
      <c r="Y524" s="330">
        <f t="shared" si="342"/>
        <v>98.720477843455711</v>
      </c>
      <c r="Z524" s="110">
        <f>IF(H524&gt;0, rate1(1,$L$52,$L$51,$L$54,U524,$L$53,$L$50,Y524),"")</f>
        <v>2404.808499468435</v>
      </c>
      <c r="AA524" s="338">
        <f t="shared" si="328"/>
        <v>82.150429196155443</v>
      </c>
      <c r="AB524" s="338">
        <f t="shared" si="329"/>
        <v>-2.5460118217071999E-5</v>
      </c>
      <c r="AC524" s="330">
        <f t="shared" si="330"/>
        <v>9.9814652577464203E-4</v>
      </c>
      <c r="AD524" s="330">
        <f t="shared" si="331"/>
        <v>-20.037138319424987</v>
      </c>
      <c r="AE524" s="330">
        <f t="shared" si="332"/>
        <v>146.54810019434532</v>
      </c>
      <c r="AF524" s="330">
        <f t="shared" si="333"/>
        <v>2171.4469790619933</v>
      </c>
      <c r="AG524" s="330">
        <f t="shared" si="334"/>
        <v>2159.4114263399656</v>
      </c>
      <c r="AH524" s="330">
        <f t="shared" si="335"/>
        <v>5.8404490744599169</v>
      </c>
      <c r="AI524" s="330">
        <f t="shared" si="336"/>
        <v>0.41520719229553993</v>
      </c>
      <c r="AJ524" s="330">
        <f t="shared" si="337"/>
        <v>11.413837817684245</v>
      </c>
      <c r="AK524" s="339">
        <f t="shared" si="338"/>
        <v>1977.6091263361902</v>
      </c>
      <c r="AL524" s="44">
        <f t="shared" si="343"/>
        <v>35.295795404428617</v>
      </c>
    </row>
    <row r="525" spans="2:38" ht="15" x14ac:dyDescent="0.15">
      <c r="B525" s="330">
        <f t="shared" si="309"/>
        <v>2171.4469790619933</v>
      </c>
      <c r="C525" s="330">
        <f t="shared" si="310"/>
        <v>2159.4114263399656</v>
      </c>
      <c r="D525" s="330">
        <f t="shared" si="311"/>
        <v>5.8404490744599169</v>
      </c>
      <c r="E525" s="330">
        <f t="shared" si="340"/>
        <v>198.68094404807593</v>
      </c>
      <c r="F525" s="330">
        <f t="shared" si="312"/>
        <v>198.68094404807593</v>
      </c>
      <c r="G525" s="330">
        <f t="shared" si="313"/>
        <v>11061.062699723248</v>
      </c>
      <c r="H525" s="315">
        <f t="shared" si="314"/>
        <v>0.02</v>
      </c>
      <c r="I525" s="330">
        <f t="shared" si="315"/>
        <v>9.6284421776221283</v>
      </c>
      <c r="J525" s="330">
        <f t="shared" si="339"/>
        <v>859</v>
      </c>
      <c r="K525" s="337">
        <f t="shared" si="316"/>
        <v>-1</v>
      </c>
      <c r="L525" s="325">
        <f t="shared" si="317"/>
        <v>5.8204490744599173</v>
      </c>
      <c r="M525" s="325">
        <f t="shared" si="318"/>
        <v>5.8304490744599171</v>
      </c>
      <c r="N525" s="330">
        <f t="shared" si="319"/>
        <v>-8.031304937209427E-2</v>
      </c>
      <c r="O525" s="330">
        <f t="shared" si="320"/>
        <v>5.278024166789308E-2</v>
      </c>
      <c r="P525" s="334">
        <f t="shared" si="341"/>
        <v>97.945829577368528</v>
      </c>
      <c r="Q525" s="330">
        <f t="shared" si="321"/>
        <v>10257.365180062252</v>
      </c>
      <c r="R525" s="279">
        <f>IF(H525&gt;0, rate1(1,$L$52,$L$51,$L$54,L525,$L$53,$L$50,P525),"")</f>
        <v>2402.8747011535461</v>
      </c>
      <c r="S525" s="325">
        <f t="shared" si="322"/>
        <v>80.878542831109058</v>
      </c>
      <c r="T525" s="325">
        <f t="shared" si="323"/>
        <v>1.0054395902276774E-3</v>
      </c>
      <c r="U525" s="330">
        <f t="shared" si="324"/>
        <v>5.8404490744599169</v>
      </c>
      <c r="V525" s="338">
        <f t="shared" si="325"/>
        <v>5.8404490744599169</v>
      </c>
      <c r="W525" s="330">
        <f t="shared" si="326"/>
        <v>2.0523595249919424E-3</v>
      </c>
      <c r="X525" s="330">
        <f t="shared" si="327"/>
        <v>10314.661498019526</v>
      </c>
      <c r="Y525" s="330">
        <f t="shared" si="342"/>
        <v>98.282098099482511</v>
      </c>
      <c r="Z525" s="110">
        <f>IF(H525&gt;0, rate1(1,$L$52,$L$51,$L$54,U525,$L$53,$L$50,Y525),"")</f>
        <v>2403.718183370549</v>
      </c>
      <c r="AA525" s="338">
        <f t="shared" si="328"/>
        <v>81.301780530610046</v>
      </c>
      <c r="AB525" s="338">
        <f t="shared" si="329"/>
        <v>-2.5558082416486499E-5</v>
      </c>
      <c r="AC525" s="330">
        <f t="shared" si="330"/>
        <v>1.0054395902276774E-3</v>
      </c>
      <c r="AD525" s="330">
        <f t="shared" si="331"/>
        <v>-19.891796776642828</v>
      </c>
      <c r="AE525" s="330">
        <f t="shared" si="332"/>
        <v>145.08140341095344</v>
      </c>
      <c r="AF525" s="330">
        <f t="shared" si="333"/>
        <v>2171.3656605730312</v>
      </c>
      <c r="AG525" s="330">
        <f t="shared" si="334"/>
        <v>2159.4104209003754</v>
      </c>
      <c r="AH525" s="330">
        <f t="shared" si="335"/>
        <v>5.820929845800336</v>
      </c>
      <c r="AI525" s="330">
        <f t="shared" si="336"/>
        <v>0.41843196806932831</v>
      </c>
      <c r="AJ525" s="330">
        <f t="shared" si="337"/>
        <v>11.413954048786486</v>
      </c>
      <c r="AK525" s="339">
        <f t="shared" si="338"/>
        <v>1977.6137653252772</v>
      </c>
      <c r="AL525" s="44">
        <f t="shared" si="343"/>
        <v>35.296152067406801</v>
      </c>
    </row>
    <row r="526" spans="2:38" ht="15" x14ac:dyDescent="0.15">
      <c r="B526" s="330">
        <f t="shared" si="309"/>
        <v>2171.3656605730312</v>
      </c>
      <c r="C526" s="330">
        <f t="shared" si="310"/>
        <v>2159.4104209003754</v>
      </c>
      <c r="D526" s="330">
        <f t="shared" si="311"/>
        <v>5.820929845800336</v>
      </c>
      <c r="E526" s="330">
        <f t="shared" si="340"/>
        <v>198.68094404807593</v>
      </c>
      <c r="F526" s="330">
        <f t="shared" si="312"/>
        <v>198.68094404807593</v>
      </c>
      <c r="G526" s="330">
        <f t="shared" si="313"/>
        <v>10950.153019782239</v>
      </c>
      <c r="H526" s="315">
        <f t="shared" si="314"/>
        <v>0.02</v>
      </c>
      <c r="I526" s="330">
        <f t="shared" si="315"/>
        <v>9.5641917381246468</v>
      </c>
      <c r="J526" s="330">
        <f t="shared" si="339"/>
        <v>859</v>
      </c>
      <c r="K526" s="337">
        <f t="shared" si="316"/>
        <v>-1</v>
      </c>
      <c r="L526" s="325">
        <f t="shared" si="317"/>
        <v>5.8009298458003364</v>
      </c>
      <c r="M526" s="325">
        <f t="shared" si="318"/>
        <v>5.8109298458003362</v>
      </c>
      <c r="N526" s="330">
        <f t="shared" si="319"/>
        <v>-8.0051237360247995E-2</v>
      </c>
      <c r="O526" s="330">
        <f t="shared" si="320"/>
        <v>5.278024166789308E-2</v>
      </c>
      <c r="P526" s="334">
        <f t="shared" si="341"/>
        <v>97.508277005123034</v>
      </c>
      <c r="Q526" s="330">
        <f t="shared" si="321"/>
        <v>10146.092138561848</v>
      </c>
      <c r="R526" s="279">
        <f>IF(H526&gt;0, rate1(1,$L$52,$L$51,$L$54,L526,$L$53,$L$50,P526),"")</f>
        <v>2401.7677675795844</v>
      </c>
      <c r="S526" s="325">
        <f t="shared" si="322"/>
        <v>80.038034542098401</v>
      </c>
      <c r="T526" s="325">
        <f t="shared" si="323"/>
        <v>1.0128191803353856E-3</v>
      </c>
      <c r="U526" s="330">
        <f t="shared" si="324"/>
        <v>5.820929845800336</v>
      </c>
      <c r="V526" s="338">
        <f t="shared" si="325"/>
        <v>5.820929845800336</v>
      </c>
      <c r="W526" s="330">
        <f t="shared" si="326"/>
        <v>2.0386641629599467E-3</v>
      </c>
      <c r="X526" s="330">
        <f t="shared" si="327"/>
        <v>10203.005792156175</v>
      </c>
      <c r="Y526" s="330">
        <f t="shared" si="342"/>
        <v>97.844168782676832</v>
      </c>
      <c r="Z526" s="110">
        <f>IF(H526&gt;0, rate1(1,$L$52,$L$51,$L$54,U526,$L$53,$L$50,Y526),"")</f>
        <v>2402.6184686669462</v>
      </c>
      <c r="AA526" s="338">
        <f t="shared" si="328"/>
        <v>80.458502957185502</v>
      </c>
      <c r="AB526" s="338">
        <f t="shared" si="329"/>
        <v>-2.5656966681821792E-5</v>
      </c>
      <c r="AC526" s="330">
        <f t="shared" si="330"/>
        <v>1.0128191803353856E-3</v>
      </c>
      <c r="AD526" s="330">
        <f t="shared" si="331"/>
        <v>-19.746861422368784</v>
      </c>
      <c r="AE526" s="330">
        <f t="shared" si="332"/>
        <v>143.62415403611354</v>
      </c>
      <c r="AF526" s="330">
        <f t="shared" si="333"/>
        <v>2171.2845965164906</v>
      </c>
      <c r="AG526" s="330">
        <f t="shared" si="334"/>
        <v>2159.4094080811951</v>
      </c>
      <c r="AH526" s="330">
        <f t="shared" si="335"/>
        <v>5.8014088951548031</v>
      </c>
      <c r="AI526" s="330">
        <f t="shared" si="336"/>
        <v>0.42169738223944464</v>
      </c>
      <c r="AJ526" s="330">
        <f t="shared" si="337"/>
        <v>11.41407118694822</v>
      </c>
      <c r="AK526" s="339">
        <f t="shared" si="338"/>
        <v>1977.6183936275115</v>
      </c>
      <c r="AL526" s="44">
        <f t="shared" si="343"/>
        <v>35.296511500467375</v>
      </c>
    </row>
    <row r="527" spans="2:38" ht="15" x14ac:dyDescent="0.15">
      <c r="B527" s="330">
        <f t="shared" si="309"/>
        <v>2171.2845965164906</v>
      </c>
      <c r="C527" s="330">
        <f t="shared" si="310"/>
        <v>2159.4094080811951</v>
      </c>
      <c r="D527" s="330">
        <f t="shared" si="311"/>
        <v>5.8014088951548031</v>
      </c>
      <c r="E527" s="330">
        <f t="shared" si="340"/>
        <v>198.68094404807593</v>
      </c>
      <c r="F527" s="330">
        <f t="shared" si="312"/>
        <v>198.68094404807593</v>
      </c>
      <c r="G527" s="330">
        <f t="shared" si="313"/>
        <v>10839.977537610068</v>
      </c>
      <c r="H527" s="315">
        <f t="shared" si="314"/>
        <v>0.02</v>
      </c>
      <c r="I527" s="330">
        <f t="shared" si="315"/>
        <v>9.5001507482364111</v>
      </c>
      <c r="J527" s="330">
        <f t="shared" si="339"/>
        <v>859</v>
      </c>
      <c r="K527" s="337">
        <f t="shared" si="316"/>
        <v>-1</v>
      </c>
      <c r="L527" s="325">
        <f t="shared" si="317"/>
        <v>5.7814088951548035</v>
      </c>
      <c r="M527" s="325">
        <f t="shared" si="318"/>
        <v>5.7914088951548033</v>
      </c>
      <c r="N527" s="330">
        <f t="shared" si="319"/>
        <v>-7.9789356397728994E-2</v>
      </c>
      <c r="O527" s="330">
        <f t="shared" si="320"/>
        <v>5.278024166789308E-2</v>
      </c>
      <c r="P527" s="334">
        <f t="shared" si="341"/>
        <v>97.071176947100412</v>
      </c>
      <c r="Q527" s="330">
        <f t="shared" si="321"/>
        <v>10035.554418016298</v>
      </c>
      <c r="R527" s="279">
        <f>IF(H527&gt;0, rate1(1,$L$52,$L$51,$L$54,L527,$L$53,$L$50,P527),"")</f>
        <v>2400.6512282616459</v>
      </c>
      <c r="S527" s="325">
        <f t="shared" si="322"/>
        <v>79.202871354436724</v>
      </c>
      <c r="T527" s="325">
        <f t="shared" si="323"/>
        <v>1.0202867876308772E-3</v>
      </c>
      <c r="U527" s="330">
        <f t="shared" si="324"/>
        <v>5.8014088951548031</v>
      </c>
      <c r="V527" s="338">
        <f t="shared" si="325"/>
        <v>5.8014088951548031</v>
      </c>
      <c r="W527" s="330">
        <f t="shared" si="326"/>
        <v>2.0250134463424274E-3</v>
      </c>
      <c r="X527" s="330">
        <f t="shared" si="327"/>
        <v>10092.086655792478</v>
      </c>
      <c r="Y527" s="330">
        <f t="shared" si="342"/>
        <v>97.406691102259742</v>
      </c>
      <c r="Z527" s="110">
        <f>IF(H527&gt;0, rate1(1,$L$52,$L$51,$L$54,U527,$L$53,$L$50,Y527),"")</f>
        <v>2401.5092381552072</v>
      </c>
      <c r="AA527" s="338">
        <f t="shared" si="328"/>
        <v>79.620579631703123</v>
      </c>
      <c r="AB527" s="338">
        <f t="shared" si="329"/>
        <v>-2.5756786020003556E-5</v>
      </c>
      <c r="AC527" s="330">
        <f t="shared" si="330"/>
        <v>1.0202867876308772E-3</v>
      </c>
      <c r="AD527" s="330">
        <f t="shared" si="331"/>
        <v>-19.602331660532752</v>
      </c>
      <c r="AE527" s="330">
        <f t="shared" si="332"/>
        <v>142.17631949662461</v>
      </c>
      <c r="AF527" s="330">
        <f t="shared" si="333"/>
        <v>2171.2037868733055</v>
      </c>
      <c r="AG527" s="330">
        <f t="shared" si="334"/>
        <v>2159.4083877944076</v>
      </c>
      <c r="AH527" s="330">
        <f t="shared" si="335"/>
        <v>5.78188622198115</v>
      </c>
      <c r="AI527" s="330">
        <f t="shared" si="336"/>
        <v>0.42500417204280233</v>
      </c>
      <c r="AJ527" s="330">
        <f t="shared" si="337"/>
        <v>11.414189243662676</v>
      </c>
      <c r="AK527" s="339">
        <f t="shared" si="338"/>
        <v>1977.6230112783751</v>
      </c>
      <c r="AL527" s="44">
        <f t="shared" si="343"/>
        <v>35.29687373851872</v>
      </c>
    </row>
    <row r="528" spans="2:38" ht="15" x14ac:dyDescent="0.15">
      <c r="B528" s="330">
        <f t="shared" si="309"/>
        <v>2171.2037868733055</v>
      </c>
      <c r="C528" s="330">
        <f t="shared" si="310"/>
        <v>2159.4083877944076</v>
      </c>
      <c r="D528" s="330">
        <f t="shared" si="311"/>
        <v>5.78188622198115</v>
      </c>
      <c r="E528" s="330">
        <f t="shared" si="340"/>
        <v>198.68094404807593</v>
      </c>
      <c r="F528" s="330">
        <f t="shared" si="312"/>
        <v>198.68094404807593</v>
      </c>
      <c r="G528" s="330">
        <f t="shared" si="313"/>
        <v>10730.533943024438</v>
      </c>
      <c r="H528" s="315">
        <f t="shared" si="314"/>
        <v>0.02</v>
      </c>
      <c r="I528" s="330">
        <f t="shared" si="315"/>
        <v>9.4363192631182766</v>
      </c>
      <c r="J528" s="330">
        <f t="shared" si="339"/>
        <v>859</v>
      </c>
      <c r="K528" s="337">
        <f t="shared" si="316"/>
        <v>-1</v>
      </c>
      <c r="L528" s="325">
        <f t="shared" si="317"/>
        <v>5.7618862219811504</v>
      </c>
      <c r="M528" s="325">
        <f t="shared" si="318"/>
        <v>5.7718862219811502</v>
      </c>
      <c r="N528" s="330">
        <f t="shared" si="319"/>
        <v>-7.9527406465118133E-2</v>
      </c>
      <c r="O528" s="330">
        <f t="shared" si="320"/>
        <v>5.278024166789308E-2</v>
      </c>
      <c r="P528" s="334">
        <f t="shared" si="341"/>
        <v>96.634530624183981</v>
      </c>
      <c r="Q528" s="330">
        <f t="shared" si="321"/>
        <v>9925.74970896595</v>
      </c>
      <c r="R528" s="279">
        <f>IF(H528&gt;0, rate1(1,$L$52,$L$51,$L$54,L528,$L$53,$L$50,P528),"")</f>
        <v>2399.5249626028162</v>
      </c>
      <c r="S528" s="325">
        <f t="shared" si="322"/>
        <v>78.373036403271101</v>
      </c>
      <c r="T528" s="325">
        <f t="shared" si="323"/>
        <v>1.0278439384311918E-3</v>
      </c>
      <c r="U528" s="330">
        <f t="shared" si="324"/>
        <v>5.78188622198115</v>
      </c>
      <c r="V528" s="338">
        <f t="shared" si="325"/>
        <v>5.78188622198115</v>
      </c>
      <c r="W528" s="330">
        <f t="shared" si="326"/>
        <v>2.0114073869166305E-3</v>
      </c>
      <c r="X528" s="330">
        <f t="shared" si="327"/>
        <v>9981.9017797976067</v>
      </c>
      <c r="Y528" s="330">
        <f t="shared" si="342"/>
        <v>96.969666274127434</v>
      </c>
      <c r="Z528" s="110">
        <f>IF(H528&gt;0, rate1(1,$L$52,$L$51,$L$54,U528,$L$53,$L$50,Y528),"")</f>
        <v>2400.3903727130441</v>
      </c>
      <c r="AA528" s="338">
        <f t="shared" si="328"/>
        <v>78.787993695334521</v>
      </c>
      <c r="AB528" s="338">
        <f t="shared" si="329"/>
        <v>-2.5857555791894248E-5</v>
      </c>
      <c r="AC528" s="330">
        <f t="shared" si="330"/>
        <v>1.0278439384311918E-3</v>
      </c>
      <c r="AD528" s="330">
        <f t="shared" si="331"/>
        <v>-19.458206885498779</v>
      </c>
      <c r="AE528" s="330">
        <f t="shared" si="332"/>
        <v>140.73786716835278</v>
      </c>
      <c r="AF528" s="330">
        <f t="shared" si="333"/>
        <v>2171.123231622902</v>
      </c>
      <c r="AG528" s="330">
        <f t="shared" si="334"/>
        <v>2159.4073599504691</v>
      </c>
      <c r="AH528" s="330">
        <f t="shared" si="335"/>
        <v>5.7623618257330111</v>
      </c>
      <c r="AI528" s="330">
        <f t="shared" si="336"/>
        <v>0.42835309257056753</v>
      </c>
      <c r="AJ528" s="330">
        <f t="shared" si="337"/>
        <v>11.414308230632834</v>
      </c>
      <c r="AK528" s="339">
        <f t="shared" si="338"/>
        <v>1977.6276183140535</v>
      </c>
      <c r="AL528" s="44">
        <f t="shared" si="343"/>
        <v>35.297238817102503</v>
      </c>
    </row>
    <row r="529" spans="2:38" ht="15" x14ac:dyDescent="0.15">
      <c r="B529" s="330">
        <f t="shared" si="309"/>
        <v>2171.123231622902</v>
      </c>
      <c r="C529" s="330">
        <f t="shared" si="310"/>
        <v>2159.4073599504691</v>
      </c>
      <c r="D529" s="330">
        <f t="shared" si="311"/>
        <v>5.7623618257330111</v>
      </c>
      <c r="E529" s="330">
        <f t="shared" si="340"/>
        <v>198.68094404807593</v>
      </c>
      <c r="F529" s="330">
        <f t="shared" si="312"/>
        <v>198.68094404807593</v>
      </c>
      <c r="G529" s="330">
        <f t="shared" si="313"/>
        <v>10621.819924593774</v>
      </c>
      <c r="H529" s="315">
        <f t="shared" si="314"/>
        <v>0.02</v>
      </c>
      <c r="I529" s="330">
        <f t="shared" si="315"/>
        <v>9.3726973379463754</v>
      </c>
      <c r="J529" s="330">
        <f t="shared" si="339"/>
        <v>859</v>
      </c>
      <c r="K529" s="337">
        <f t="shared" si="316"/>
        <v>-1</v>
      </c>
      <c r="L529" s="325">
        <f t="shared" si="317"/>
        <v>5.7423618257330116</v>
      </c>
      <c r="M529" s="325">
        <f t="shared" si="318"/>
        <v>5.7523618257330114</v>
      </c>
      <c r="N529" s="330">
        <f t="shared" si="319"/>
        <v>-7.9265387542950094E-2</v>
      </c>
      <c r="O529" s="330">
        <f t="shared" si="320"/>
        <v>5.278024166789308E-2</v>
      </c>
      <c r="P529" s="334">
        <f t="shared" si="341"/>
        <v>96.198339264032327</v>
      </c>
      <c r="Q529" s="330">
        <f t="shared" si="321"/>
        <v>9816.6757007021824</v>
      </c>
      <c r="R529" s="279">
        <f>IF(H529&gt;0, rate1(1,$L$52,$L$51,$L$54,L529,$L$53,$L$50,P529),"")</f>
        <v>2398.3888480171781</v>
      </c>
      <c r="S529" s="325">
        <f t="shared" si="322"/>
        <v>77.548512808857595</v>
      </c>
      <c r="T529" s="325">
        <f t="shared" si="323"/>
        <v>1.0354921948761639E-3</v>
      </c>
      <c r="U529" s="330">
        <f t="shared" si="324"/>
        <v>5.7623618257330111</v>
      </c>
      <c r="V529" s="338">
        <f t="shared" si="325"/>
        <v>5.7623618257330111</v>
      </c>
      <c r="W529" s="330">
        <f t="shared" si="326"/>
        <v>1.9978459964313799E-3</v>
      </c>
      <c r="X529" s="330">
        <f t="shared" si="327"/>
        <v>9872.448853791846</v>
      </c>
      <c r="Y529" s="330">
        <f t="shared" si="342"/>
        <v>96.533095520905775</v>
      </c>
      <c r="Z529" s="110">
        <f>IF(H529&gt;0, rate1(1,$L$52,$L$51,$L$54,U529,$L$53,$L$50,Y529),"")</f>
        <v>2399.2617512592237</v>
      </c>
      <c r="AA529" s="338">
        <f t="shared" si="328"/>
        <v>77.960728274451427</v>
      </c>
      <c r="AB529" s="338">
        <f t="shared" si="329"/>
        <v>-2.5959291722225071E-5</v>
      </c>
      <c r="AC529" s="330">
        <f t="shared" si="330"/>
        <v>1.0354921948761639E-3</v>
      </c>
      <c r="AD529" s="330">
        <f t="shared" si="331"/>
        <v>-19.314486481853038</v>
      </c>
      <c r="AE529" s="330">
        <f t="shared" si="332"/>
        <v>139.30876440899536</v>
      </c>
      <c r="AF529" s="330">
        <f t="shared" si="333"/>
        <v>2171.0429307431641</v>
      </c>
      <c r="AG529" s="330">
        <f t="shared" si="334"/>
        <v>2159.4063244582744</v>
      </c>
      <c r="AH529" s="330">
        <f t="shared" si="335"/>
        <v>5.7428357058596431</v>
      </c>
      <c r="AI529" s="330">
        <f t="shared" si="336"/>
        <v>0.43174491731490378</v>
      </c>
      <c r="AJ529" s="330">
        <f t="shared" si="337"/>
        <v>11.414428159776532</v>
      </c>
      <c r="AK529" s="339">
        <f t="shared" si="338"/>
        <v>1977.6322147714529</v>
      </c>
      <c r="AL529" s="44">
        <f t="shared" si="343"/>
        <v>35.297606772409019</v>
      </c>
    </row>
    <row r="530" spans="2:38" ht="15" x14ac:dyDescent="0.15">
      <c r="B530" s="330">
        <f t="shared" si="309"/>
        <v>2171.0429307431641</v>
      </c>
      <c r="C530" s="330">
        <f t="shared" si="310"/>
        <v>2159.4063244582744</v>
      </c>
      <c r="D530" s="330">
        <f t="shared" si="311"/>
        <v>5.7428357058596431</v>
      </c>
      <c r="E530" s="330">
        <f t="shared" si="340"/>
        <v>198.68094404807593</v>
      </c>
      <c r="F530" s="330">
        <f t="shared" si="312"/>
        <v>198.68094404807593</v>
      </c>
      <c r="G530" s="330">
        <f t="shared" si="313"/>
        <v>10513.833169636091</v>
      </c>
      <c r="H530" s="315">
        <f t="shared" si="314"/>
        <v>0.02</v>
      </c>
      <c r="I530" s="330">
        <f t="shared" si="315"/>
        <v>9.3092850279117556</v>
      </c>
      <c r="J530" s="330">
        <f t="shared" si="339"/>
        <v>859</v>
      </c>
      <c r="K530" s="337">
        <f t="shared" si="316"/>
        <v>-1</v>
      </c>
      <c r="L530" s="325">
        <f t="shared" si="317"/>
        <v>5.7228357058596435</v>
      </c>
      <c r="M530" s="325">
        <f t="shared" si="318"/>
        <v>5.7328357058596433</v>
      </c>
      <c r="N530" s="330">
        <f t="shared" si="319"/>
        <v>-7.9003299611670741E-2</v>
      </c>
      <c r="O530" s="330">
        <f t="shared" si="320"/>
        <v>5.278024166789308E-2</v>
      </c>
      <c r="P530" s="334">
        <f t="shared" si="341"/>
        <v>95.762604101138322</v>
      </c>
      <c r="Q530" s="330">
        <f t="shared" si="321"/>
        <v>9708.3300812662346</v>
      </c>
      <c r="R530" s="279">
        <f>IF(H530&gt;0, rate1(1,$L$52,$L$51,$L$54,L530,$L$53,$L$50,P530),"")</f>
        <v>2397.2427598890545</v>
      </c>
      <c r="S530" s="325">
        <f t="shared" si="322"/>
        <v>76.729283676410091</v>
      </c>
      <c r="T530" s="325">
        <f t="shared" si="323"/>
        <v>1.0432331560040957E-3</v>
      </c>
      <c r="U530" s="330">
        <f t="shared" si="324"/>
        <v>5.7428357058596431</v>
      </c>
      <c r="V530" s="338">
        <f t="shared" si="325"/>
        <v>5.7428357058596431</v>
      </c>
      <c r="W530" s="330">
        <f t="shared" si="326"/>
        <v>1.9843292866568163E-3</v>
      </c>
      <c r="X530" s="330">
        <f t="shared" si="327"/>
        <v>9763.7255661454292</v>
      </c>
      <c r="Y530" s="330">
        <f t="shared" si="342"/>
        <v>96.096980072008577</v>
      </c>
      <c r="Z530" s="110">
        <f>IF(H530&gt;0, rate1(1,$L$52,$L$51,$L$54,U530,$L$53,$L$50,Y530),"")</f>
        <v>2398.1232507135437</v>
      </c>
      <c r="AA530" s="338">
        <f t="shared" si="328"/>
        <v>77.138766480477074</v>
      </c>
      <c r="AB530" s="338">
        <f t="shared" si="329"/>
        <v>-2.6062009911411199E-5</v>
      </c>
      <c r="AC530" s="330">
        <f t="shared" si="330"/>
        <v>1.0432331560040957E-3</v>
      </c>
      <c r="AD530" s="330">
        <f t="shared" si="331"/>
        <v>-19.171169824208963</v>
      </c>
      <c r="AE530" s="330">
        <f t="shared" si="332"/>
        <v>137.88897853522178</v>
      </c>
      <c r="AF530" s="330">
        <f t="shared" si="333"/>
        <v>2170.9628842103966</v>
      </c>
      <c r="AG530" s="330">
        <f t="shared" si="334"/>
        <v>2159.4052812251184</v>
      </c>
      <c r="AH530" s="330">
        <f t="shared" si="335"/>
        <v>5.7233078618065196</v>
      </c>
      <c r="AI530" s="330">
        <f t="shared" si="336"/>
        <v>0.43518043873553169</v>
      </c>
      <c r="AJ530" s="330">
        <f t="shared" si="337"/>
        <v>11.414549043231737</v>
      </c>
      <c r="AK530" s="339">
        <f t="shared" si="338"/>
        <v>1977.636800688218</v>
      </c>
      <c r="AL530" s="44">
        <f t="shared" si="343"/>
        <v>35.297977641292995</v>
      </c>
    </row>
    <row r="531" spans="2:38" ht="15" x14ac:dyDescent="0.15">
      <c r="B531" s="330">
        <f t="shared" si="309"/>
        <v>2170.9628842103966</v>
      </c>
      <c r="C531" s="330">
        <f t="shared" si="310"/>
        <v>2159.4052812251184</v>
      </c>
      <c r="D531" s="330">
        <f t="shared" si="311"/>
        <v>5.7233078618065196</v>
      </c>
      <c r="E531" s="330">
        <f t="shared" si="340"/>
        <v>198.68094404807593</v>
      </c>
      <c r="F531" s="330">
        <f t="shared" si="312"/>
        <v>198.68094404807593</v>
      </c>
      <c r="G531" s="330">
        <f t="shared" si="313"/>
        <v>10406.571364222009</v>
      </c>
      <c r="H531" s="315">
        <f t="shared" si="314"/>
        <v>0.02</v>
      </c>
      <c r="I531" s="330">
        <f t="shared" si="315"/>
        <v>9.2460823882225665</v>
      </c>
      <c r="J531" s="330">
        <f t="shared" si="339"/>
        <v>859</v>
      </c>
      <c r="K531" s="337">
        <f t="shared" si="316"/>
        <v>-1</v>
      </c>
      <c r="L531" s="325">
        <f t="shared" si="317"/>
        <v>5.7033078618065201</v>
      </c>
      <c r="M531" s="325">
        <f t="shared" si="318"/>
        <v>5.7133078618065198</v>
      </c>
      <c r="N531" s="330">
        <f t="shared" si="319"/>
        <v>-7.8741142651693963E-2</v>
      </c>
      <c r="O531" s="330">
        <f t="shared" si="320"/>
        <v>5.278024166789308E-2</v>
      </c>
      <c r="P531" s="334">
        <f t="shared" si="341"/>
        <v>95.327326376905773</v>
      </c>
      <c r="Q531" s="330">
        <f t="shared" si="321"/>
        <v>9600.7105374523089</v>
      </c>
      <c r="R531" s="279">
        <f>IF(H531&gt;0, rate1(1,$L$52,$L$51,$L$54,L531,$L$53,$L$50,P531),"")</f>
        <v>2396.0865715312948</v>
      </c>
      <c r="S531" s="325">
        <f t="shared" si="322"/>
        <v>75.915332095977448</v>
      </c>
      <c r="T531" s="325">
        <f t="shared" si="323"/>
        <v>1.0510684588678737E-3</v>
      </c>
      <c r="U531" s="330">
        <f t="shared" si="324"/>
        <v>5.7233078618065196</v>
      </c>
      <c r="V531" s="338">
        <f t="shared" si="325"/>
        <v>5.7233078618065196</v>
      </c>
      <c r="W531" s="330">
        <f t="shared" si="326"/>
        <v>1.9708572693559745E-3</v>
      </c>
      <c r="X531" s="330">
        <f t="shared" si="327"/>
        <v>9655.7296039816592</v>
      </c>
      <c r="Y531" s="330">
        <f t="shared" si="342"/>
        <v>95.661321163713808</v>
      </c>
      <c r="Z531" s="110">
        <f>IF(H531&gt;0, rate1(1,$L$52,$L$51,$L$54,U531,$L$53,$L$50,Y531),"")</f>
        <v>2396.9747459558776</v>
      </c>
      <c r="AA531" s="338">
        <f t="shared" si="328"/>
        <v>76.322091409766045</v>
      </c>
      <c r="AB531" s="338">
        <f t="shared" si="329"/>
        <v>-2.6165726846777899E-5</v>
      </c>
      <c r="AC531" s="330">
        <f t="shared" si="330"/>
        <v>1.0510684588678737E-3</v>
      </c>
      <c r="AD531" s="330">
        <f t="shared" si="331"/>
        <v>-19.028256276991122</v>
      </c>
      <c r="AE531" s="330">
        <f t="shared" si="332"/>
        <v>136.47847683732758</v>
      </c>
      <c r="AF531" s="330">
        <f t="shared" si="333"/>
        <v>2170.8830919992861</v>
      </c>
      <c r="AG531" s="330">
        <f t="shared" si="334"/>
        <v>2159.4042301566597</v>
      </c>
      <c r="AH531" s="330">
        <f t="shared" si="335"/>
        <v>5.7037782930143646</v>
      </c>
      <c r="AI531" s="330">
        <f t="shared" si="336"/>
        <v>0.43866046884781595</v>
      </c>
      <c r="AJ531" s="330">
        <f t="shared" si="337"/>
        <v>11.414670893361972</v>
      </c>
      <c r="AK531" s="339">
        <f t="shared" si="338"/>
        <v>1977.6413761027495</v>
      </c>
      <c r="AL531" s="44">
        <f t="shared" si="343"/>
        <v>35.298351461289869</v>
      </c>
    </row>
    <row r="532" spans="2:38" ht="15" x14ac:dyDescent="0.15">
      <c r="B532" s="330">
        <f t="shared" si="309"/>
        <v>2170.8830919992861</v>
      </c>
      <c r="C532" s="330">
        <f t="shared" si="310"/>
        <v>2159.4042301566597</v>
      </c>
      <c r="D532" s="330">
        <f t="shared" si="311"/>
        <v>5.7037782930143646</v>
      </c>
      <c r="E532" s="330">
        <f t="shared" si="340"/>
        <v>198.68094404807593</v>
      </c>
      <c r="F532" s="330">
        <f t="shared" si="312"/>
        <v>198.68094404807593</v>
      </c>
      <c r="G532" s="330">
        <f t="shared" si="313"/>
        <v>10300.032193169311</v>
      </c>
      <c r="H532" s="315">
        <f t="shared" si="314"/>
        <v>0.02</v>
      </c>
      <c r="I532" s="330">
        <f t="shared" si="315"/>
        <v>9.1830894741011431</v>
      </c>
      <c r="J532" s="330">
        <f t="shared" si="339"/>
        <v>859</v>
      </c>
      <c r="K532" s="337">
        <f t="shared" si="316"/>
        <v>-1</v>
      </c>
      <c r="L532" s="325">
        <f t="shared" si="317"/>
        <v>5.683778293014365</v>
      </c>
      <c r="M532" s="325">
        <f t="shared" si="318"/>
        <v>5.6937782930143648</v>
      </c>
      <c r="N532" s="330">
        <f t="shared" si="319"/>
        <v>-7.8478916643359042E-2</v>
      </c>
      <c r="O532" s="330">
        <f t="shared" si="320"/>
        <v>5.278024166789308E-2</v>
      </c>
      <c r="P532" s="334">
        <f t="shared" si="341"/>
        <v>94.892507339692372</v>
      </c>
      <c r="Q532" s="330">
        <f t="shared" si="321"/>
        <v>9493.8147548020279</v>
      </c>
      <c r="R532" s="279">
        <f>IF(H532&gt;0, rate1(1,$L$52,$L$51,$L$54,L532,$L$53,$L$50,P532),"")</f>
        <v>2394.9201541424482</v>
      </c>
      <c r="S532" s="325">
        <f t="shared" si="322"/>
        <v>75.106641142250936</v>
      </c>
      <c r="T532" s="325">
        <f t="shared" si="323"/>
        <v>1.0589997796920162E-3</v>
      </c>
      <c r="U532" s="330">
        <f t="shared" si="324"/>
        <v>5.7037782930143646</v>
      </c>
      <c r="V532" s="338">
        <f t="shared" si="325"/>
        <v>5.7037782930143646</v>
      </c>
      <c r="W532" s="330">
        <f t="shared" si="326"/>
        <v>1.9574299562954423E-3</v>
      </c>
      <c r="X532" s="330">
        <f t="shared" si="327"/>
        <v>9548.4586531713539</v>
      </c>
      <c r="Y532" s="330">
        <f t="shared" si="342"/>
        <v>95.226120039205895</v>
      </c>
      <c r="Z532" s="110">
        <f>IF(H532&gt;0, rate1(1,$L$52,$L$51,$L$54,U532,$L$53,$L$50,Y532),"")</f>
        <v>2395.8161097841194</v>
      </c>
      <c r="AA532" s="338">
        <f t="shared" si="328"/>
        <v>75.510686143414674</v>
      </c>
      <c r="AB532" s="338">
        <f t="shared" si="329"/>
        <v>-2.6270459414745864E-5</v>
      </c>
      <c r="AC532" s="330">
        <f t="shared" si="330"/>
        <v>1.0589997796920162E-3</v>
      </c>
      <c r="AD532" s="330">
        <f t="shared" si="331"/>
        <v>-18.885745194221386</v>
      </c>
      <c r="AE532" s="330">
        <f t="shared" si="332"/>
        <v>135.07722657064372</v>
      </c>
      <c r="AF532" s="330">
        <f t="shared" si="333"/>
        <v>2170.8035540828632</v>
      </c>
      <c r="AG532" s="330">
        <f t="shared" si="334"/>
        <v>2159.40317115688</v>
      </c>
      <c r="AH532" s="330">
        <f t="shared" si="335"/>
        <v>5.6842469989198632</v>
      </c>
      <c r="AI532" s="330">
        <f t="shared" si="336"/>
        <v>0.44218583983281623</v>
      </c>
      <c r="AJ532" s="330">
        <f t="shared" si="337"/>
        <v>11.414793722761926</v>
      </c>
      <c r="AK532" s="339">
        <f t="shared" si="338"/>
        <v>1977.6459410542232</v>
      </c>
      <c r="AL532" s="44">
        <f t="shared" si="343"/>
        <v>35.298728270632608</v>
      </c>
    </row>
    <row r="533" spans="2:38" ht="15" x14ac:dyDescent="0.15">
      <c r="B533" s="330">
        <f t="shared" si="309"/>
        <v>2170.8035540828632</v>
      </c>
      <c r="C533" s="330">
        <f t="shared" si="310"/>
        <v>2159.40317115688</v>
      </c>
      <c r="D533" s="330">
        <f t="shared" si="311"/>
        <v>5.6842469989198632</v>
      </c>
      <c r="E533" s="330">
        <f t="shared" si="340"/>
        <v>198.68094404807593</v>
      </c>
      <c r="F533" s="330">
        <f t="shared" si="312"/>
        <v>198.68094404807593</v>
      </c>
      <c r="G533" s="330">
        <f t="shared" si="313"/>
        <v>10194.213340046617</v>
      </c>
      <c r="H533" s="315">
        <f t="shared" si="314"/>
        <v>0.02</v>
      </c>
      <c r="I533" s="330">
        <f t="shared" si="315"/>
        <v>9.1203063407865557</v>
      </c>
      <c r="J533" s="330">
        <f t="shared" si="339"/>
        <v>859</v>
      </c>
      <c r="K533" s="337">
        <f t="shared" si="316"/>
        <v>-1</v>
      </c>
      <c r="L533" s="325">
        <f t="shared" si="317"/>
        <v>5.6642469989198636</v>
      </c>
      <c r="M533" s="325">
        <f t="shared" si="318"/>
        <v>5.6742469989198634</v>
      </c>
      <c r="N533" s="330">
        <f t="shared" si="319"/>
        <v>-7.8216621566927103E-2</v>
      </c>
      <c r="O533" s="330">
        <f t="shared" si="320"/>
        <v>5.278024166789308E-2</v>
      </c>
      <c r="P533" s="334">
        <f t="shared" si="341"/>
        <v>94.458148244890722</v>
      </c>
      <c r="Q533" s="330">
        <f t="shared" si="321"/>
        <v>9387.6404176081978</v>
      </c>
      <c r="R533" s="279">
        <f>IF(H533&gt;0, rate1(1,$L$52,$L$51,$L$54,L533,$L$53,$L$50,P533),"")</f>
        <v>2393.7433767629705</v>
      </c>
      <c r="S533" s="325">
        <f t="shared" si="322"/>
        <v>74.303193874438108</v>
      </c>
      <c r="T533" s="325">
        <f t="shared" si="323"/>
        <v>1.067028835072388E-3</v>
      </c>
      <c r="U533" s="330">
        <f t="shared" si="324"/>
        <v>5.6842469989198632</v>
      </c>
      <c r="V533" s="338">
        <f t="shared" si="325"/>
        <v>5.6842469989198632</v>
      </c>
      <c r="W533" s="330">
        <f t="shared" si="326"/>
        <v>1.9440473592773344E-3</v>
      </c>
      <c r="X533" s="330">
        <f t="shared" si="327"/>
        <v>9441.9103983366058</v>
      </c>
      <c r="Y533" s="330">
        <f t="shared" si="342"/>
        <v>94.791377948656176</v>
      </c>
      <c r="Z533" s="110">
        <f>IF(H533&gt;0, rate1(1,$L$52,$L$51,$L$54,U533,$L$53,$L$50,Y533),"")</f>
        <v>2394.6472128711939</v>
      </c>
      <c r="AA533" s="338">
        <f t="shared" si="328"/>
        <v>74.704533747137404</v>
      </c>
      <c r="AB533" s="338">
        <f t="shared" si="329"/>
        <v>-2.6376224913746759E-5</v>
      </c>
      <c r="AC533" s="330">
        <f t="shared" si="330"/>
        <v>1.067028835072388E-3</v>
      </c>
      <c r="AD533" s="330">
        <f t="shared" si="331"/>
        <v>-18.743635919307827</v>
      </c>
      <c r="AE533" s="330">
        <f t="shared" si="332"/>
        <v>133.68519494673501</v>
      </c>
      <c r="AF533" s="330">
        <f t="shared" si="333"/>
        <v>2170.7242704324613</v>
      </c>
      <c r="AG533" s="330">
        <f t="shared" si="334"/>
        <v>2159.4021041280448</v>
      </c>
      <c r="AH533" s="330">
        <f t="shared" si="335"/>
        <v>5.6647139789551275</v>
      </c>
      <c r="AI533" s="330">
        <f t="shared" si="336"/>
        <v>0.44575740467021907</v>
      </c>
      <c r="AJ533" s="330">
        <f t="shared" si="337"/>
        <v>11.414917544263224</v>
      </c>
      <c r="AK533" s="339">
        <f t="shared" si="338"/>
        <v>1977.6504955826088</v>
      </c>
      <c r="AL533" s="44">
        <f t="shared" si="343"/>
        <v>35.299108108269024</v>
      </c>
    </row>
    <row r="534" spans="2:38" ht="15" x14ac:dyDescent="0.15">
      <c r="B534" s="330">
        <f t="shared" si="309"/>
        <v>2170.7242704324613</v>
      </c>
      <c r="C534" s="330">
        <f t="shared" si="310"/>
        <v>2159.4021041280448</v>
      </c>
      <c r="D534" s="330">
        <f t="shared" si="311"/>
        <v>5.6647139789551275</v>
      </c>
      <c r="E534" s="330">
        <f t="shared" si="340"/>
        <v>198.68094404807593</v>
      </c>
      <c r="F534" s="330">
        <f t="shared" si="312"/>
        <v>198.68094404807593</v>
      </c>
      <c r="G534" s="330">
        <f t="shared" si="313"/>
        <v>10089.112487170314</v>
      </c>
      <c r="H534" s="315">
        <f t="shared" si="314"/>
        <v>0.02</v>
      </c>
      <c r="I534" s="330">
        <f t="shared" si="315"/>
        <v>9.0577330435331529</v>
      </c>
      <c r="J534" s="330">
        <f t="shared" si="339"/>
        <v>859</v>
      </c>
      <c r="K534" s="337">
        <f t="shared" si="316"/>
        <v>-1</v>
      </c>
      <c r="L534" s="325">
        <f t="shared" si="317"/>
        <v>5.6447139789551279</v>
      </c>
      <c r="M534" s="325">
        <f t="shared" si="318"/>
        <v>5.6547139789551277</v>
      </c>
      <c r="N534" s="330">
        <f t="shared" si="319"/>
        <v>-7.7954257402630844E-2</v>
      </c>
      <c r="O534" s="330">
        <f t="shared" si="320"/>
        <v>5.278024166789308E-2</v>
      </c>
      <c r="P534" s="334">
        <f t="shared" si="341"/>
        <v>94.024250354982229</v>
      </c>
      <c r="Q534" s="330">
        <f t="shared" si="321"/>
        <v>9282.1852089116892</v>
      </c>
      <c r="R534" s="279">
        <f>IF(H534&gt;0, rate1(1,$L$52,$L$51,$L$54,L534,$L$53,$L$50,P534),"")</f>
        <v>2392.5561062302741</v>
      </c>
      <c r="S534" s="325">
        <f t="shared" si="322"/>
        <v>73.504973336079829</v>
      </c>
      <c r="T534" s="325">
        <f t="shared" si="323"/>
        <v>1.0751573832224188E-3</v>
      </c>
      <c r="U534" s="330">
        <f t="shared" si="324"/>
        <v>5.6647139789551275</v>
      </c>
      <c r="V534" s="338">
        <f t="shared" si="325"/>
        <v>5.6647139789551275</v>
      </c>
      <c r="W534" s="330">
        <f t="shared" si="326"/>
        <v>1.9307094900540278E-3</v>
      </c>
      <c r="X534" s="330">
        <f t="shared" si="327"/>
        <v>9336.0825228476588</v>
      </c>
      <c r="Y534" s="330">
        <f t="shared" si="342"/>
        <v>94.35709614927606</v>
      </c>
      <c r="Z534" s="110">
        <f>IF(H534&gt;0, rate1(1,$L$52,$L$51,$L$54,U534,$L$53,$L$50,Y534),"")</f>
        <v>2393.4679237209261</v>
      </c>
      <c r="AA534" s="338">
        <f t="shared" si="328"/>
        <v>73.903617271087057</v>
      </c>
      <c r="AB534" s="338">
        <f t="shared" si="329"/>
        <v>-2.6483041066053255E-5</v>
      </c>
      <c r="AC534" s="330">
        <f t="shared" si="330"/>
        <v>1.0751573832224188E-3</v>
      </c>
      <c r="AD534" s="330">
        <f t="shared" si="331"/>
        <v>-18.601927784801884</v>
      </c>
      <c r="AE534" s="330">
        <f t="shared" si="332"/>
        <v>132.30234915687601</v>
      </c>
      <c r="AF534" s="330">
        <f t="shared" si="333"/>
        <v>2170.6452410176753</v>
      </c>
      <c r="AG534" s="330">
        <f t="shared" si="334"/>
        <v>2159.4010289706616</v>
      </c>
      <c r="AH534" s="330">
        <f t="shared" si="335"/>
        <v>5.6451792325477417</v>
      </c>
      <c r="AI534" s="330">
        <f t="shared" si="336"/>
        <v>0.44937603779601365</v>
      </c>
      <c r="AJ534" s="330">
        <f t="shared" si="337"/>
        <v>11.415042370940389</v>
      </c>
      <c r="AK534" s="339">
        <f t="shared" si="338"/>
        <v>1977.6550397286899</v>
      </c>
      <c r="AL534" s="44">
        <f t="shared" si="343"/>
        <v>35.299491013879639</v>
      </c>
    </row>
    <row r="535" spans="2:38" ht="15" x14ac:dyDescent="0.15">
      <c r="B535" s="330">
        <f t="shared" si="309"/>
        <v>2170.6452410176753</v>
      </c>
      <c r="C535" s="330">
        <f t="shared" si="310"/>
        <v>2159.4010289706616</v>
      </c>
      <c r="D535" s="330">
        <f t="shared" si="311"/>
        <v>5.6451792325477417</v>
      </c>
      <c r="E535" s="330">
        <f t="shared" si="340"/>
        <v>198.68094404807593</v>
      </c>
      <c r="F535" s="330">
        <f t="shared" si="312"/>
        <v>198.68094404807593</v>
      </c>
      <c r="G535" s="330">
        <f t="shared" si="313"/>
        <v>9984.7273156046467</v>
      </c>
      <c r="H535" s="315">
        <f t="shared" si="314"/>
        <v>0.02</v>
      </c>
      <c r="I535" s="330">
        <f t="shared" si="315"/>
        <v>8.9953696376109296</v>
      </c>
      <c r="J535" s="330">
        <f t="shared" si="339"/>
        <v>859</v>
      </c>
      <c r="K535" s="337">
        <f t="shared" si="316"/>
        <v>-1</v>
      </c>
      <c r="L535" s="325">
        <f t="shared" si="317"/>
        <v>5.6251792325477421</v>
      </c>
      <c r="M535" s="325">
        <f t="shared" si="318"/>
        <v>5.6351792325477419</v>
      </c>
      <c r="N535" s="330">
        <f t="shared" si="319"/>
        <v>-7.7691824130592835E-2</v>
      </c>
      <c r="O535" s="330">
        <f t="shared" si="320"/>
        <v>5.278024166789308E-2</v>
      </c>
      <c r="P535" s="334">
        <f t="shared" si="341"/>
        <v>93.590814939605423</v>
      </c>
      <c r="Q535" s="330">
        <f t="shared" si="321"/>
        <v>9177.446810501513</v>
      </c>
      <c r="R535" s="279">
        <f>IF(H535&gt;0, rate1(1,$L$52,$L$51,$L$54,L535,$L$53,$L$50,P535),"")</f>
        <v>2391.3582071326914</v>
      </c>
      <c r="S535" s="325">
        <f t="shared" si="322"/>
        <v>72.71196255488718</v>
      </c>
      <c r="T535" s="325">
        <f t="shared" si="323"/>
        <v>1.0833872252642475E-3</v>
      </c>
      <c r="U535" s="330">
        <f t="shared" si="324"/>
        <v>5.6451792325477417</v>
      </c>
      <c r="V535" s="338">
        <f t="shared" si="325"/>
        <v>5.6451792325477417</v>
      </c>
      <c r="W535" s="330">
        <f t="shared" si="326"/>
        <v>1.9174163604027683E-3</v>
      </c>
      <c r="X535" s="330">
        <f t="shared" si="327"/>
        <v>9230.9727088229956</v>
      </c>
      <c r="Y535" s="330">
        <f t="shared" si="342"/>
        <v>93.923275905384912</v>
      </c>
      <c r="Z535" s="110">
        <f>IF(H535&gt;0, rate1(1,$L$52,$L$51,$L$54,U535,$L$53,$L$50,Y535),"")</f>
        <v>2392.2781086228501</v>
      </c>
      <c r="AA535" s="338">
        <f t="shared" si="328"/>
        <v>73.107919749694673</v>
      </c>
      <c r="AB535" s="338">
        <f t="shared" si="329"/>
        <v>-2.6590926032239159E-5</v>
      </c>
      <c r="AC535" s="330">
        <f t="shared" si="330"/>
        <v>1.0833872252642475E-3</v>
      </c>
      <c r="AD535" s="330">
        <f t="shared" si="331"/>
        <v>-18.460620112187339</v>
      </c>
      <c r="AE535" s="330">
        <f t="shared" si="332"/>
        <v>130.92865633535752</v>
      </c>
      <c r="AF535" s="330">
        <f t="shared" si="333"/>
        <v>2170.5664658063192</v>
      </c>
      <c r="AG535" s="330">
        <f t="shared" si="334"/>
        <v>2159.3999455834364</v>
      </c>
      <c r="AH535" s="330">
        <f t="shared" si="335"/>
        <v>5.6256427591209022</v>
      </c>
      <c r="AI535" s="330">
        <f t="shared" si="336"/>
        <v>0.45304263578448184</v>
      </c>
      <c r="AJ535" s="330">
        <f t="shared" si="337"/>
        <v>11.415168216116996</v>
      </c>
      <c r="AK535" s="339">
        <f t="shared" si="338"/>
        <v>1977.6595735340843</v>
      </c>
      <c r="AL535" s="44">
        <f t="shared" si="343"/>
        <v>35.299877027896102</v>
      </c>
    </row>
    <row r="536" spans="2:38" ht="15" x14ac:dyDescent="0.15">
      <c r="B536" s="330">
        <f t="shared" si="309"/>
        <v>2170.5664658063192</v>
      </c>
      <c r="C536" s="330">
        <f t="shared" si="310"/>
        <v>2159.3999455834364</v>
      </c>
      <c r="D536" s="330">
        <f t="shared" si="311"/>
        <v>5.6256427591209022</v>
      </c>
      <c r="E536" s="330">
        <f t="shared" si="340"/>
        <v>198.68094404807593</v>
      </c>
      <c r="F536" s="330">
        <f t="shared" si="312"/>
        <v>198.68094404807593</v>
      </c>
      <c r="G536" s="330">
        <f t="shared" si="313"/>
        <v>9881.0555051622687</v>
      </c>
      <c r="H536" s="315">
        <f t="shared" si="314"/>
        <v>0.02</v>
      </c>
      <c r="I536" s="330">
        <f t="shared" si="315"/>
        <v>8.9332161783062478</v>
      </c>
      <c r="J536" s="330">
        <f t="shared" si="339"/>
        <v>859</v>
      </c>
      <c r="K536" s="337">
        <f t="shared" si="316"/>
        <v>-1</v>
      </c>
      <c r="L536" s="325">
        <f t="shared" si="317"/>
        <v>5.6056427591209026</v>
      </c>
      <c r="M536" s="325">
        <f t="shared" si="318"/>
        <v>5.6156427591209024</v>
      </c>
      <c r="N536" s="330">
        <f t="shared" si="319"/>
        <v>-7.742932173088235E-2</v>
      </c>
      <c r="O536" s="330">
        <f t="shared" si="320"/>
        <v>5.278024166789308E-2</v>
      </c>
      <c r="P536" s="334">
        <f t="shared" si="341"/>
        <v>93.157843275626391</v>
      </c>
      <c r="Q536" s="330">
        <f t="shared" si="321"/>
        <v>9073.4229029154267</v>
      </c>
      <c r="R536" s="279">
        <f>IF(H536&gt;0, rate1(1,$L$52,$L$51,$L$54,L536,$L$53,$L$50,P536),"")</f>
        <v>2390.1495417622882</v>
      </c>
      <c r="S536" s="325">
        <f t="shared" si="322"/>
        <v>71.924144542577565</v>
      </c>
      <c r="T536" s="325">
        <f t="shared" si="323"/>
        <v>1.0917202065708323E-3</v>
      </c>
      <c r="U536" s="330">
        <f t="shared" si="324"/>
        <v>5.6256427591209022</v>
      </c>
      <c r="V536" s="338">
        <f t="shared" si="325"/>
        <v>5.6256427591209022</v>
      </c>
      <c r="W536" s="330">
        <f t="shared" si="326"/>
        <v>1.904167982122118E-3</v>
      </c>
      <c r="X536" s="330">
        <f t="shared" si="327"/>
        <v>9126.5786371299419</v>
      </c>
      <c r="Y536" s="330">
        <f t="shared" si="342"/>
        <v>93.489918488479617</v>
      </c>
      <c r="Z536" s="110">
        <f>IF(H536&gt;0, rate1(1,$L$52,$L$51,$L$54,U536,$L$53,$L$50,Y536),"")</f>
        <v>2391.0776316058941</v>
      </c>
      <c r="AA536" s="338">
        <f t="shared" si="328"/>
        <v>72.317424201508885</v>
      </c>
      <c r="AB536" s="338">
        <f t="shared" si="329"/>
        <v>-2.6699898425128919E-5</v>
      </c>
      <c r="AC536" s="330">
        <f t="shared" si="330"/>
        <v>1.0917202065708323E-3</v>
      </c>
      <c r="AD536" s="330">
        <f t="shared" si="331"/>
        <v>-18.319712211631007</v>
      </c>
      <c r="AE536" s="330">
        <f t="shared" si="332"/>
        <v>129.5640835886914</v>
      </c>
      <c r="AF536" s="330">
        <f t="shared" si="333"/>
        <v>2170.4879447643816</v>
      </c>
      <c r="AG536" s="330">
        <f t="shared" si="334"/>
        <v>2159.3988538632298</v>
      </c>
      <c r="AH536" s="330">
        <f t="shared" si="335"/>
        <v>5.6061045580932278</v>
      </c>
      <c r="AI536" s="330">
        <f t="shared" si="336"/>
        <v>0.45675811805728811</v>
      </c>
      <c r="AJ536" s="330">
        <f t="shared" si="337"/>
        <v>11.415295093372011</v>
      </c>
      <c r="AK536" s="339">
        <f t="shared" si="338"/>
        <v>1977.664097041265</v>
      </c>
      <c r="AL536" s="44">
        <f t="shared" si="343"/>
        <v>35.300266191520244</v>
      </c>
    </row>
    <row r="537" spans="2:38" ht="15" x14ac:dyDescent="0.15">
      <c r="B537" s="330">
        <f t="shared" si="309"/>
        <v>2170.4879447643816</v>
      </c>
      <c r="C537" s="330">
        <f t="shared" si="310"/>
        <v>2159.3988538632298</v>
      </c>
      <c r="D537" s="330">
        <f t="shared" si="311"/>
        <v>5.6061045580932278</v>
      </c>
      <c r="E537" s="330">
        <f t="shared" si="340"/>
        <v>198.68094404807593</v>
      </c>
      <c r="F537" s="330">
        <f t="shared" si="312"/>
        <v>198.68094404807593</v>
      </c>
      <c r="G537" s="330">
        <f t="shared" si="313"/>
        <v>9778.0947344030428</v>
      </c>
      <c r="H537" s="315">
        <f t="shared" si="314"/>
        <v>0.02</v>
      </c>
      <c r="I537" s="330">
        <f t="shared" si="315"/>
        <v>8.8712727209214801</v>
      </c>
      <c r="J537" s="330">
        <f t="shared" si="339"/>
        <v>859</v>
      </c>
      <c r="K537" s="337">
        <f t="shared" si="316"/>
        <v>-1</v>
      </c>
      <c r="L537" s="325">
        <f t="shared" si="317"/>
        <v>5.5861045580932283</v>
      </c>
      <c r="M537" s="325">
        <f t="shared" si="318"/>
        <v>5.596104558093228</v>
      </c>
      <c r="N537" s="330">
        <f t="shared" si="319"/>
        <v>-7.7166750183515376E-2</v>
      </c>
      <c r="O537" s="330">
        <f t="shared" si="320"/>
        <v>5.278024166789308E-2</v>
      </c>
      <c r="P537" s="334">
        <f t="shared" si="341"/>
        <v>92.725336647203491</v>
      </c>
      <c r="Q537" s="330">
        <f t="shared" si="321"/>
        <v>8970.1111654387005</v>
      </c>
      <c r="R537" s="279">
        <f>IF(H537&gt;0, rate1(1,$L$52,$L$51,$L$54,L537,$L$53,$L$50,P537),"")</f>
        <v>2388.9299700664769</v>
      </c>
      <c r="S537" s="325">
        <f t="shared" si="322"/>
        <v>71.14150229469206</v>
      </c>
      <c r="T537" s="325">
        <f t="shared" si="323"/>
        <v>1.1001582181588796E-3</v>
      </c>
      <c r="U537" s="330">
        <f t="shared" si="324"/>
        <v>5.6061045580932278</v>
      </c>
      <c r="V537" s="338">
        <f t="shared" si="325"/>
        <v>5.6061045580932278</v>
      </c>
      <c r="W537" s="330">
        <f t="shared" si="326"/>
        <v>1.8909643669893228E-3</v>
      </c>
      <c r="X537" s="330">
        <f t="shared" si="327"/>
        <v>9022.8979873834287</v>
      </c>
      <c r="Y537" s="330">
        <f t="shared" si="342"/>
        <v>93.057025177298883</v>
      </c>
      <c r="Z537" s="110">
        <f>IF(H537&gt;0, rate1(1,$L$52,$L$51,$L$54,U537,$L$53,$L$50,Y537),"")</f>
        <v>2389.8663543908874</v>
      </c>
      <c r="AA537" s="338">
        <f t="shared" si="328"/>
        <v>71.532113629016379</v>
      </c>
      <c r="AB537" s="338">
        <f t="shared" si="329"/>
        <v>-2.680997732373916E-5</v>
      </c>
      <c r="AC537" s="330">
        <f t="shared" si="330"/>
        <v>1.1001582181588796E-3</v>
      </c>
      <c r="AD537" s="330">
        <f t="shared" si="331"/>
        <v>-18.179203381737313</v>
      </c>
      <c r="AE537" s="330">
        <f t="shared" si="332"/>
        <v>128.2085979846446</v>
      </c>
      <c r="AF537" s="330">
        <f t="shared" si="333"/>
        <v>2170.4096778559801</v>
      </c>
      <c r="AG537" s="330">
        <f t="shared" si="334"/>
        <v>2159.3977537050114</v>
      </c>
      <c r="AH537" s="330">
        <f t="shared" si="335"/>
        <v>5.5865646288786772</v>
      </c>
      <c r="AI537" s="330">
        <f t="shared" si="336"/>
        <v>0.46052342761988346</v>
      </c>
      <c r="AJ537" s="330">
        <f t="shared" si="337"/>
        <v>11.415423016546351</v>
      </c>
      <c r="AK537" s="339">
        <f t="shared" si="338"/>
        <v>1977.6686102935819</v>
      </c>
      <c r="AL537" s="44">
        <f t="shared" si="343"/>
        <v>35.300658546743655</v>
      </c>
    </row>
    <row r="538" spans="2:38" ht="15" x14ac:dyDescent="0.15">
      <c r="B538" s="330">
        <f t="shared" si="309"/>
        <v>2170.4096778559801</v>
      </c>
      <c r="C538" s="330">
        <f t="shared" si="310"/>
        <v>2159.3977537050114</v>
      </c>
      <c r="D538" s="330">
        <f t="shared" si="311"/>
        <v>5.5865646288786772</v>
      </c>
      <c r="E538" s="330">
        <f t="shared" si="340"/>
        <v>198.68094404807593</v>
      </c>
      <c r="F538" s="330">
        <f t="shared" si="312"/>
        <v>198.68094404807593</v>
      </c>
      <c r="G538" s="330">
        <f t="shared" si="313"/>
        <v>9675.8426806334719</v>
      </c>
      <c r="H538" s="315">
        <f t="shared" si="314"/>
        <v>0.02</v>
      </c>
      <c r="I538" s="330">
        <f t="shared" si="315"/>
        <v>8.8095393207750021</v>
      </c>
      <c r="J538" s="330">
        <f t="shared" si="339"/>
        <v>859</v>
      </c>
      <c r="K538" s="337">
        <f t="shared" si="316"/>
        <v>-1</v>
      </c>
      <c r="L538" s="325">
        <f t="shared" si="317"/>
        <v>5.5665646288786776</v>
      </c>
      <c r="M538" s="325">
        <f t="shared" si="318"/>
        <v>5.5765646288786774</v>
      </c>
      <c r="N538" s="330">
        <f t="shared" si="319"/>
        <v>-7.6904109468411974E-2</v>
      </c>
      <c r="O538" s="330">
        <f t="shared" si="320"/>
        <v>5.278024166789308E-2</v>
      </c>
      <c r="P538" s="334">
        <f t="shared" si="341"/>
        <v>92.293296345854756</v>
      </c>
      <c r="Q538" s="330">
        <f t="shared" si="321"/>
        <v>8867.509276103543</v>
      </c>
      <c r="R538" s="279">
        <f>IF(H538&gt;0, rate1(1,$L$52,$L$51,$L$54,L538,$L$53,$L$50,P538),"")</f>
        <v>2387.6993495984098</v>
      </c>
      <c r="S538" s="325">
        <f t="shared" si="322"/>
        <v>70.364018790412644</v>
      </c>
      <c r="T538" s="325">
        <f t="shared" si="323"/>
        <v>1.1087031981347872E-3</v>
      </c>
      <c r="U538" s="330">
        <f t="shared" si="324"/>
        <v>5.5865646288786772</v>
      </c>
      <c r="V538" s="338">
        <f t="shared" si="325"/>
        <v>5.5865646288786772</v>
      </c>
      <c r="W538" s="330">
        <f t="shared" si="326"/>
        <v>1.8778055268171556E-3</v>
      </c>
      <c r="X538" s="330">
        <f t="shared" si="327"/>
        <v>8919.9284379454257</v>
      </c>
      <c r="Y538" s="330">
        <f t="shared" si="342"/>
        <v>92.62459725788986</v>
      </c>
      <c r="Z538" s="110">
        <f>IF(H538&gt;0, rate1(1,$L$52,$L$51,$L$54,U538,$L$53,$L$50,Y538),"")</f>
        <v>2388.6441363418785</v>
      </c>
      <c r="AA538" s="338">
        <f t="shared" si="328"/>
        <v>70.751971018462754</v>
      </c>
      <c r="AB538" s="338">
        <f t="shared" si="329"/>
        <v>-2.6921182289173111E-5</v>
      </c>
      <c r="AC538" s="330">
        <f t="shared" si="330"/>
        <v>1.1087031981347872E-3</v>
      </c>
      <c r="AD538" s="330">
        <f t="shared" si="331"/>
        <v>-18.039092909307691</v>
      </c>
      <c r="AE538" s="330">
        <f t="shared" si="332"/>
        <v>126.86216654073232</v>
      </c>
      <c r="AF538" s="330">
        <f t="shared" si="333"/>
        <v>2170.3316650433135</v>
      </c>
      <c r="AG538" s="330">
        <f t="shared" si="334"/>
        <v>2159.3966450018133</v>
      </c>
      <c r="AH538" s="330">
        <f t="shared" si="335"/>
        <v>5.567022970886117</v>
      </c>
      <c r="AI538" s="330">
        <f t="shared" si="336"/>
        <v>0.4643395318264259</v>
      </c>
      <c r="AJ538" s="330">
        <f t="shared" si="337"/>
        <v>11.415551999749635</v>
      </c>
      <c r="AK538" s="339">
        <f t="shared" si="338"/>
        <v>1977.6731133352846</v>
      </c>
      <c r="AL538" s="44">
        <f t="shared" si="343"/>
        <v>35.301054136367981</v>
      </c>
    </row>
    <row r="539" spans="2:38" ht="15" x14ac:dyDescent="0.15">
      <c r="B539" s="330">
        <f t="shared" si="309"/>
        <v>2170.3316650433135</v>
      </c>
      <c r="C539" s="330">
        <f t="shared" si="310"/>
        <v>2159.3966450018133</v>
      </c>
      <c r="D539" s="330">
        <f t="shared" si="311"/>
        <v>5.567022970886117</v>
      </c>
      <c r="E539" s="330">
        <f t="shared" si="340"/>
        <v>198.68094404807593</v>
      </c>
      <c r="F539" s="330">
        <f t="shared" si="312"/>
        <v>198.68094404807593</v>
      </c>
      <c r="G539" s="330">
        <f t="shared" si="313"/>
        <v>9574.2970199042302</v>
      </c>
      <c r="H539" s="315">
        <f t="shared" si="314"/>
        <v>0.02</v>
      </c>
      <c r="I539" s="330">
        <f t="shared" si="315"/>
        <v>8.7480160332001109</v>
      </c>
      <c r="J539" s="330">
        <f t="shared" si="339"/>
        <v>859</v>
      </c>
      <c r="K539" s="337">
        <f t="shared" si="316"/>
        <v>-1</v>
      </c>
      <c r="L539" s="325">
        <f t="shared" si="317"/>
        <v>5.5470229708861174</v>
      </c>
      <c r="M539" s="325">
        <f t="shared" si="318"/>
        <v>5.5570229708861172</v>
      </c>
      <c r="N539" s="330">
        <f t="shared" si="319"/>
        <v>-7.6641399565453128E-2</v>
      </c>
      <c r="O539" s="330">
        <f t="shared" si="320"/>
        <v>5.278024166789308E-2</v>
      </c>
      <c r="P539" s="334">
        <f t="shared" si="341"/>
        <v>91.861723670519012</v>
      </c>
      <c r="Q539" s="330">
        <f t="shared" si="321"/>
        <v>8765.6149116866491</v>
      </c>
      <c r="R539" s="279">
        <f>IF(H539&gt;0, rate1(1,$L$52,$L$51,$L$54,L539,$L$53,$L$50,P539),"")</f>
        <v>2386.4575354660969</v>
      </c>
      <c r="S539" s="325">
        <f t="shared" si="322"/>
        <v>69.591676992360092</v>
      </c>
      <c r="T539" s="325">
        <f t="shared" si="323"/>
        <v>1.1173571331983855E-3</v>
      </c>
      <c r="U539" s="330">
        <f t="shared" si="324"/>
        <v>5.567022970886117</v>
      </c>
      <c r="V539" s="338">
        <f t="shared" si="325"/>
        <v>5.567022970886117</v>
      </c>
      <c r="W539" s="330">
        <f t="shared" si="326"/>
        <v>1.8646914733757569E-3</v>
      </c>
      <c r="X539" s="330">
        <f t="shared" si="327"/>
        <v>8817.6676659224777</v>
      </c>
      <c r="Y539" s="330">
        <f t="shared" si="342"/>
        <v>92.19263602366857</v>
      </c>
      <c r="Z539" s="110">
        <f>IF(H539&gt;0, rate1(1,$L$52,$L$51,$L$54,U539,$L$53,$L$50,Y539),"")</f>
        <v>2387.4108344161996</v>
      </c>
      <c r="AA539" s="338">
        <f t="shared" si="328"/>
        <v>69.976979339653568</v>
      </c>
      <c r="AB539" s="338">
        <f t="shared" si="329"/>
        <v>-2.7033533379212227E-5</v>
      </c>
      <c r="AC539" s="330">
        <f t="shared" si="330"/>
        <v>1.1173571331983855E-3</v>
      </c>
      <c r="AD539" s="330">
        <f t="shared" si="331"/>
        <v>-17.899380069066083</v>
      </c>
      <c r="AE539" s="330">
        <f t="shared" si="332"/>
        <v>125.52475624767469</v>
      </c>
      <c r="AF539" s="330">
        <f t="shared" si="333"/>
        <v>2170.2539062866149</v>
      </c>
      <c r="AG539" s="330">
        <f t="shared" si="334"/>
        <v>2159.39552764468</v>
      </c>
      <c r="AH539" s="330">
        <f t="shared" si="335"/>
        <v>5.547479583520162</v>
      </c>
      <c r="AI539" s="330">
        <f t="shared" si="336"/>
        <v>0.46820742317552089</v>
      </c>
      <c r="AJ539" s="330">
        <f t="shared" si="337"/>
        <v>11.415682057367183</v>
      </c>
      <c r="AK539" s="339">
        <f t="shared" si="338"/>
        <v>1977.677606211545</v>
      </c>
      <c r="AL539" s="44">
        <f t="shared" si="343"/>
        <v>35.301453004025817</v>
      </c>
    </row>
    <row r="540" spans="2:38" ht="15" x14ac:dyDescent="0.15">
      <c r="B540" s="330">
        <f t="shared" si="309"/>
        <v>2170.2539062866149</v>
      </c>
      <c r="C540" s="330">
        <f t="shared" si="310"/>
        <v>2159.39552764468</v>
      </c>
      <c r="D540" s="330">
        <f t="shared" si="311"/>
        <v>5.547479583520162</v>
      </c>
      <c r="E540" s="330">
        <f t="shared" si="340"/>
        <v>198.68094404807593</v>
      </c>
      <c r="F540" s="330">
        <f t="shared" si="312"/>
        <v>198.68094404807593</v>
      </c>
      <c r="G540" s="330">
        <f t="shared" si="313"/>
        <v>9473.4554270144254</v>
      </c>
      <c r="H540" s="315">
        <f t="shared" si="314"/>
        <v>0.02</v>
      </c>
      <c r="I540" s="330">
        <f t="shared" si="315"/>
        <v>8.6867029135479239</v>
      </c>
      <c r="J540" s="330">
        <f t="shared" si="339"/>
        <v>859</v>
      </c>
      <c r="K540" s="337">
        <f t="shared" si="316"/>
        <v>-1</v>
      </c>
      <c r="L540" s="325">
        <f t="shared" si="317"/>
        <v>5.5274795835201624</v>
      </c>
      <c r="M540" s="325">
        <f t="shared" si="318"/>
        <v>5.5374795835201622</v>
      </c>
      <c r="N540" s="330">
        <f t="shared" si="319"/>
        <v>-7.6378620454427448E-2</v>
      </c>
      <c r="O540" s="330">
        <f t="shared" si="320"/>
        <v>5.278024166789308E-2</v>
      </c>
      <c r="P540" s="334">
        <f t="shared" si="341"/>
        <v>91.430619927645594</v>
      </c>
      <c r="Q540" s="330">
        <f t="shared" si="321"/>
        <v>8664.4257477134688</v>
      </c>
      <c r="R540" s="279">
        <f>IF(H540&gt;0, rate1(1,$L$52,$L$51,$L$54,L540,$L$53,$L$50,P540),"")</f>
        <v>2385.2043802803078</v>
      </c>
      <c r="S540" s="325">
        <f t="shared" si="322"/>
        <v>68.824459846437406</v>
      </c>
      <c r="T540" s="325">
        <f t="shared" si="323"/>
        <v>1.1261220602030251E-3</v>
      </c>
      <c r="U540" s="330">
        <f t="shared" si="324"/>
        <v>5.547479583520162</v>
      </c>
      <c r="V540" s="338">
        <f t="shared" si="325"/>
        <v>5.547479583520162</v>
      </c>
      <c r="W540" s="330">
        <f t="shared" si="326"/>
        <v>1.8516222184778997E-3</v>
      </c>
      <c r="X540" s="330">
        <f t="shared" si="327"/>
        <v>8716.113347169985</v>
      </c>
      <c r="Y540" s="330">
        <f t="shared" si="342"/>
        <v>91.761142775508972</v>
      </c>
      <c r="Z540" s="110">
        <f>IF(H540&gt;0, rate1(1,$L$52,$L$51,$L$54,U540,$L$53,$L$50,Y540),"")</f>
        <v>2386.1663031133457</v>
      </c>
      <c r="AA540" s="338">
        <f t="shared" si="328"/>
        <v>69.207121545801684</v>
      </c>
      <c r="AB540" s="338">
        <f t="shared" si="329"/>
        <v>-2.714705116583052E-5</v>
      </c>
      <c r="AC540" s="330">
        <f t="shared" si="330"/>
        <v>1.1261220602030251E-3</v>
      </c>
      <c r="AD540" s="330">
        <f t="shared" si="331"/>
        <v>-17.760064123416836</v>
      </c>
      <c r="AE540" s="330">
        <f t="shared" si="332"/>
        <v>124.19633403243314</v>
      </c>
      <c r="AF540" s="330">
        <f t="shared" si="333"/>
        <v>2170.1764015441004</v>
      </c>
      <c r="AG540" s="330">
        <f t="shared" si="334"/>
        <v>2159.3944015226198</v>
      </c>
      <c r="AH540" s="330">
        <f t="shared" si="335"/>
        <v>5.5279344661801639</v>
      </c>
      <c r="AI540" s="330">
        <f t="shared" si="336"/>
        <v>0.47212812013647398</v>
      </c>
      <c r="AJ540" s="330">
        <f t="shared" si="337"/>
        <v>11.415813204067222</v>
      </c>
      <c r="AK540" s="339">
        <f t="shared" si="338"/>
        <v>1977.6820889684814</v>
      </c>
      <c r="AL540" s="44">
        <f t="shared" si="343"/>
        <v>35.301855194202325</v>
      </c>
    </row>
    <row r="541" spans="2:38" ht="15" x14ac:dyDescent="0.15">
      <c r="B541" s="330">
        <f t="shared" si="309"/>
        <v>2170.1764015441004</v>
      </c>
      <c r="C541" s="330">
        <f t="shared" si="310"/>
        <v>2159.3944015226198</v>
      </c>
      <c r="D541" s="330">
        <f t="shared" si="311"/>
        <v>5.5279344661801639</v>
      </c>
      <c r="E541" s="330">
        <f t="shared" si="340"/>
        <v>198.68094404807593</v>
      </c>
      <c r="F541" s="330">
        <f t="shared" si="312"/>
        <v>198.68094404807593</v>
      </c>
      <c r="G541" s="330">
        <f t="shared" si="313"/>
        <v>9373.3155755061816</v>
      </c>
      <c r="H541" s="315">
        <f t="shared" si="314"/>
        <v>0.02</v>
      </c>
      <c r="I541" s="330">
        <f t="shared" si="315"/>
        <v>8.62560001718448</v>
      </c>
      <c r="J541" s="330">
        <f t="shared" si="339"/>
        <v>859</v>
      </c>
      <c r="K541" s="337">
        <f t="shared" si="316"/>
        <v>-1</v>
      </c>
      <c r="L541" s="325">
        <f t="shared" si="317"/>
        <v>5.5079344661801644</v>
      </c>
      <c r="M541" s="325">
        <f t="shared" si="318"/>
        <v>5.5179344661801641</v>
      </c>
      <c r="N541" s="330">
        <f t="shared" si="319"/>
        <v>-7.6115772115052494E-2</v>
      </c>
      <c r="O541" s="330">
        <f t="shared" si="320"/>
        <v>5.278024166789308E-2</v>
      </c>
      <c r="P541" s="334">
        <f t="shared" si="341"/>
        <v>90.999986431244309</v>
      </c>
      <c r="Q541" s="330">
        <f t="shared" si="321"/>
        <v>8563.9394584527508</v>
      </c>
      <c r="R541" s="279">
        <f>IF(H541&gt;0, rate1(1,$L$52,$L$51,$L$54,L541,$L$53,$L$50,P541),"")</f>
        <v>2383.9397341010267</v>
      </c>
      <c r="S541" s="325">
        <f t="shared" si="322"/>
        <v>68.062350281593794</v>
      </c>
      <c r="T541" s="325">
        <f t="shared" si="323"/>
        <v>1.1350000677793654E-3</v>
      </c>
      <c r="U541" s="330">
        <f t="shared" si="324"/>
        <v>5.5279344661801639</v>
      </c>
      <c r="V541" s="338">
        <f t="shared" si="325"/>
        <v>5.5279344661801639</v>
      </c>
      <c r="W541" s="330">
        <f t="shared" si="326"/>
        <v>1.838597773922146E-3</v>
      </c>
      <c r="X541" s="330">
        <f t="shared" si="327"/>
        <v>8615.2631562867446</v>
      </c>
      <c r="Y541" s="330">
        <f t="shared" si="342"/>
        <v>91.330118821792297</v>
      </c>
      <c r="Z541" s="110">
        <f>IF(H541&gt;0, rate1(1,$L$52,$L$51,$L$54,U541,$L$53,$L$50,Y541),"")</f>
        <v>2384.9103944224362</v>
      </c>
      <c r="AA541" s="338">
        <f t="shared" si="328"/>
        <v>68.442380573294969</v>
      </c>
      <c r="AB541" s="338">
        <f t="shared" si="329"/>
        <v>-2.7261756751364913E-5</v>
      </c>
      <c r="AC541" s="330">
        <f t="shared" si="330"/>
        <v>1.1350000677793654E-3</v>
      </c>
      <c r="AD541" s="330">
        <f t="shared" si="331"/>
        <v>-17.62114432215861</v>
      </c>
      <c r="AE541" s="330">
        <f t="shared" si="332"/>
        <v>122.87686679019355</v>
      </c>
      <c r="AF541" s="330">
        <f t="shared" si="333"/>
        <v>2170.0991507719177</v>
      </c>
      <c r="AG541" s="330">
        <f t="shared" si="334"/>
        <v>2159.393266522552</v>
      </c>
      <c r="AH541" s="330">
        <f t="shared" si="335"/>
        <v>5.5083876182607003</v>
      </c>
      <c r="AI541" s="330">
        <f t="shared" si="336"/>
        <v>0.47610266800950357</v>
      </c>
      <c r="AJ541" s="330">
        <f t="shared" si="337"/>
        <v>11.415945454808336</v>
      </c>
      <c r="AK541" s="339">
        <f t="shared" si="338"/>
        <v>1977.6865616531834</v>
      </c>
      <c r="AL541" s="44">
        <f t="shared" si="343"/>
        <v>35.302260752257524</v>
      </c>
    </row>
    <row r="542" spans="2:38" ht="15" x14ac:dyDescent="0.15">
      <c r="B542" s="330">
        <f t="shared" si="309"/>
        <v>2170.0991507719177</v>
      </c>
      <c r="C542" s="330">
        <f t="shared" si="310"/>
        <v>2159.393266522552</v>
      </c>
      <c r="D542" s="330">
        <f t="shared" si="311"/>
        <v>5.5083876182607003</v>
      </c>
      <c r="E542" s="330">
        <f t="shared" si="340"/>
        <v>198.68094404807593</v>
      </c>
      <c r="F542" s="330">
        <f t="shared" si="312"/>
        <v>198.68094404807593</v>
      </c>
      <c r="G542" s="330">
        <f t="shared" si="313"/>
        <v>9273.8751376669534</v>
      </c>
      <c r="H542" s="315">
        <f t="shared" si="314"/>
        <v>0.02</v>
      </c>
      <c r="I542" s="330">
        <f t="shared" si="315"/>
        <v>8.564707399492546</v>
      </c>
      <c r="J542" s="330">
        <f t="shared" si="339"/>
        <v>859</v>
      </c>
      <c r="K542" s="337">
        <f t="shared" si="316"/>
        <v>-1</v>
      </c>
      <c r="L542" s="325">
        <f t="shared" si="317"/>
        <v>5.4883876182607008</v>
      </c>
      <c r="M542" s="325">
        <f t="shared" si="318"/>
        <v>5.4983876182607005</v>
      </c>
      <c r="N542" s="330">
        <f t="shared" si="319"/>
        <v>-7.5852854526999636E-2</v>
      </c>
      <c r="O542" s="330">
        <f t="shared" si="320"/>
        <v>5.278024166789308E-2</v>
      </c>
      <c r="P542" s="334">
        <f t="shared" si="341"/>
        <v>90.569824502969624</v>
      </c>
      <c r="Q542" s="330">
        <f t="shared" si="321"/>
        <v>8464.1537169189305</v>
      </c>
      <c r="R542" s="279">
        <f>IF(H542&gt;0, rate1(1,$L$52,$L$51,$L$54,L542,$L$53,$L$50,P542),"")</f>
        <v>2382.663444382626</v>
      </c>
      <c r="S542" s="325">
        <f t="shared" si="322"/>
        <v>67.305331209642731</v>
      </c>
      <c r="T542" s="325">
        <f t="shared" si="323"/>
        <v>1.1439932980225943E-3</v>
      </c>
      <c r="U542" s="330">
        <f t="shared" si="324"/>
        <v>5.5083876182607003</v>
      </c>
      <c r="V542" s="338">
        <f t="shared" si="325"/>
        <v>5.5083876182607003</v>
      </c>
      <c r="W542" s="330">
        <f t="shared" si="326"/>
        <v>1.8256181514999525E-3</v>
      </c>
      <c r="X542" s="330">
        <f t="shared" si="327"/>
        <v>8515.114766617331</v>
      </c>
      <c r="Y542" s="330">
        <f t="shared" si="342"/>
        <v>90.899565478490459</v>
      </c>
      <c r="Z542" s="110">
        <f>IF(H542&gt;0, rate1(1,$L$52,$L$51,$L$54,U542,$L$53,$L$50,Y542),"")</f>
        <v>2383.6429577684262</v>
      </c>
      <c r="AA542" s="338">
        <f t="shared" si="328"/>
        <v>67.682739341517944</v>
      </c>
      <c r="AB542" s="338">
        <f t="shared" si="329"/>
        <v>-2.7377671786247208E-5</v>
      </c>
      <c r="AC542" s="330">
        <f t="shared" si="330"/>
        <v>1.1439932980225943E-3</v>
      </c>
      <c r="AD542" s="330">
        <f t="shared" si="331"/>
        <v>-17.482619902205926</v>
      </c>
      <c r="AE542" s="330">
        <f t="shared" si="332"/>
        <v>121.56632136920578</v>
      </c>
      <c r="AF542" s="330">
        <f t="shared" si="333"/>
        <v>2170.0221539240929</v>
      </c>
      <c r="AG542" s="330">
        <f t="shared" si="334"/>
        <v>2159.3921225292538</v>
      </c>
      <c r="AH542" s="330">
        <f t="shared" si="335"/>
        <v>5.4888390391513724</v>
      </c>
      <c r="AI542" s="330">
        <f t="shared" si="336"/>
        <v>0.48013213982011432</v>
      </c>
      <c r="AJ542" s="330">
        <f t="shared" si="337"/>
        <v>11.416078824847174</v>
      </c>
      <c r="AK542" s="339">
        <f t="shared" si="338"/>
        <v>1977.691024313737</v>
      </c>
      <c r="AL542" s="44">
        <f t="shared" si="343"/>
        <v>35.302669724449345</v>
      </c>
    </row>
    <row r="543" spans="2:38" ht="15" x14ac:dyDescent="0.15">
      <c r="B543" s="330">
        <f t="shared" si="309"/>
        <v>2170.0221539240929</v>
      </c>
      <c r="C543" s="330">
        <f t="shared" si="310"/>
        <v>2159.3921225292538</v>
      </c>
      <c r="D543" s="330">
        <f t="shared" si="311"/>
        <v>5.4888390391513724</v>
      </c>
      <c r="E543" s="330">
        <f t="shared" si="340"/>
        <v>198.68094404807593</v>
      </c>
      <c r="F543" s="330">
        <f t="shared" si="312"/>
        <v>198.68094404807593</v>
      </c>
      <c r="G543" s="330">
        <f t="shared" si="313"/>
        <v>9175.1317845284611</v>
      </c>
      <c r="H543" s="315">
        <f t="shared" si="314"/>
        <v>0.02</v>
      </c>
      <c r="I543" s="330">
        <f t="shared" si="315"/>
        <v>8.5040251158712632</v>
      </c>
      <c r="J543" s="330">
        <f t="shared" si="339"/>
        <v>859</v>
      </c>
      <c r="K543" s="337">
        <f t="shared" si="316"/>
        <v>-1</v>
      </c>
      <c r="L543" s="325">
        <f t="shared" si="317"/>
        <v>5.4688390391513728</v>
      </c>
      <c r="M543" s="325">
        <f t="shared" si="318"/>
        <v>5.4788390391513726</v>
      </c>
      <c r="N543" s="330">
        <f t="shared" si="319"/>
        <v>-7.558986766981235E-2</v>
      </c>
      <c r="O543" s="330">
        <f t="shared" si="320"/>
        <v>5.278024166789308E-2</v>
      </c>
      <c r="P543" s="334">
        <f t="shared" si="341"/>
        <v>90.140135472190067</v>
      </c>
      <c r="Q543" s="330">
        <f t="shared" si="321"/>
        <v>8365.0661948709549</v>
      </c>
      <c r="R543" s="279">
        <f>IF(H543&gt;0, rate1(1,$L$52,$L$51,$L$54,L543,$L$53,$L$50,P543),"")</f>
        <v>2381.375355917588</v>
      </c>
      <c r="S543" s="325">
        <f t="shared" si="322"/>
        <v>66.553385525046636</v>
      </c>
      <c r="T543" s="325">
        <f t="shared" si="323"/>
        <v>1.1531039482458305E-3</v>
      </c>
      <c r="U543" s="330">
        <f t="shared" si="324"/>
        <v>5.4888390391513724</v>
      </c>
      <c r="V543" s="338">
        <f t="shared" si="325"/>
        <v>5.4888390391513724</v>
      </c>
      <c r="W543" s="330">
        <f t="shared" si="326"/>
        <v>1.8126833630383032E-3</v>
      </c>
      <c r="X543" s="330">
        <f t="shared" si="327"/>
        <v>8415.6658502509345</v>
      </c>
      <c r="Y543" s="330">
        <f t="shared" si="342"/>
        <v>90.469484069234753</v>
      </c>
      <c r="Z543" s="110">
        <f>IF(H543&gt;0, rate1(1,$L$52,$L$51,$L$54,U543,$L$53,$L$50,Y543),"")</f>
        <v>2382.3638399568918</v>
      </c>
      <c r="AA543" s="338">
        <f t="shared" si="328"/>
        <v>66.928180752640898</v>
      </c>
      <c r="AB543" s="338">
        <f t="shared" si="329"/>
        <v>-2.7494818488005861E-5</v>
      </c>
      <c r="AC543" s="330">
        <f t="shared" si="330"/>
        <v>1.1531039482458305E-3</v>
      </c>
      <c r="AD543" s="330">
        <f t="shared" si="331"/>
        <v>-17.344490087320555</v>
      </c>
      <c r="AE543" s="330">
        <f t="shared" si="332"/>
        <v>120.2646645541535</v>
      </c>
      <c r="AF543" s="330">
        <f t="shared" si="333"/>
        <v>2169.945410952475</v>
      </c>
      <c r="AG543" s="330">
        <f t="shared" si="334"/>
        <v>2159.3909694253057</v>
      </c>
      <c r="AH543" s="330">
        <f t="shared" si="335"/>
        <v>5.4692887282364779</v>
      </c>
      <c r="AI543" s="330">
        <f t="shared" si="336"/>
        <v>0.48421763724917621</v>
      </c>
      <c r="AJ543" s="330">
        <f t="shared" si="337"/>
        <v>11.416213329746411</v>
      </c>
      <c r="AK543" s="339">
        <f t="shared" si="338"/>
        <v>1977.6954769992512</v>
      </c>
      <c r="AL543" s="44">
        <f t="shared" si="343"/>
        <v>35.303082157957448</v>
      </c>
    </row>
    <row r="544" spans="2:38" ht="15" x14ac:dyDescent="0.15">
      <c r="B544" s="330">
        <f t="shared" ref="B544:B607" si="344">IF(H544&gt;0, AF543,"")</f>
        <v>2169.945410952475</v>
      </c>
      <c r="C544" s="330">
        <f t="shared" ref="C544:C607" si="345">IF(H544&gt;0, AG543,"")</f>
        <v>2159.3909694253057</v>
      </c>
      <c r="D544" s="330">
        <f t="shared" ref="D544:D607" si="346">IF(H544&gt;0, AH543,"")</f>
        <v>5.4692887282364779</v>
      </c>
      <c r="E544" s="330">
        <f t="shared" si="340"/>
        <v>198.68094404807593</v>
      </c>
      <c r="F544" s="330">
        <f t="shared" ref="F544:F607" si="347">IF(H544&gt;0, (E544+E543)/2,"")</f>
        <v>198.68094404807593</v>
      </c>
      <c r="G544" s="330">
        <f t="shared" ref="G544:G607" si="348">IF(H544&gt;0, F544*$S$53*$C$55*(B544-C544+N544)^1.5,"")</f>
        <v>9077.0831858647198</v>
      </c>
      <c r="H544" s="315">
        <f t="shared" ref="H544:H607" si="349">dv(S543)</f>
        <v>0.02</v>
      </c>
      <c r="I544" s="330">
        <f t="shared" ref="I544:I607" si="350">IF(H544&gt;0, (B544-C544)*B$19,"")</f>
        <v>8.443553221735419</v>
      </c>
      <c r="J544" s="330">
        <f t="shared" si="339"/>
        <v>859</v>
      </c>
      <c r="K544" s="337">
        <f t="shared" ref="K544:K607" si="351">IF(H544&gt;0, IF((1-S543-0.015)&gt;0,1,-1),"")</f>
        <v>-1</v>
      </c>
      <c r="L544" s="325">
        <f t="shared" ref="L544:L607" si="352">IF(H544&gt;0, D544+K544*H544,"")</f>
        <v>5.4492887282364784</v>
      </c>
      <c r="M544" s="325">
        <f t="shared" ref="M544:M607" si="353">IF(H544&gt;0, (D544+L544)/2,"")</f>
        <v>5.4592887282364781</v>
      </c>
      <c r="N544" s="330">
        <f t="shared" ref="N544:N607" si="354">IF(H544&gt;0, 2*($P$53*M544/$S$52/$S$51)^2-(B544-C544)*2,"")</f>
        <v>-7.5326811523005688E-2</v>
      </c>
      <c r="O544" s="330">
        <f t="shared" ref="O544:O607" si="355">IF(wh(B543,$F$51,$F$52,$F$53)&gt;0,wh(B543,$F$51,$F$52,$F$53),O543)</f>
        <v>5.278024166789308E-2</v>
      </c>
      <c r="P544" s="334">
        <f t="shared" si="341"/>
        <v>89.710920676056489</v>
      </c>
      <c r="Q544" s="330">
        <f t="shared" ref="Q544:Q607" si="356">IF(H544&gt;0, M544/$S$54*(B544-C544+N544/2)*E544-J544,"")</f>
        <v>8266.6745628104418</v>
      </c>
      <c r="R544" s="279">
        <f>IF(H544&gt;0, rate1(1,$L$52,$L$51,$L$54,L544,$L$53,$L$50,P544),"")</f>
        <v>2380.0753107787564</v>
      </c>
      <c r="S544" s="325">
        <f t="shared" ref="S544:S607" si="357">IF(H544&gt;0, Q544/O544/R544,"")</f>
        <v>65.806496104690751</v>
      </c>
      <c r="T544" s="325">
        <f t="shared" ref="T544:T607" si="358">IF(H544&gt;0, N544/(1-S544),"")</f>
        <v>1.1623342728068501E-3</v>
      </c>
      <c r="U544" s="330">
        <f t="shared" ref="U544:U607" si="359">L544-K544*H544</f>
        <v>5.4692887282364779</v>
      </c>
      <c r="V544" s="338">
        <f t="shared" ref="V544:V607" si="360">IF(H544&gt;0, (D544+U544)/2,"")</f>
        <v>5.4692887282364779</v>
      </c>
      <c r="W544" s="330">
        <f t="shared" ref="W544:W607" si="361">IF(H544&gt;0, 2*($P$53*V544/$S$52/$S$51)^2-(B544-C544)*2,"")</f>
        <v>1.7997934203357602E-3</v>
      </c>
      <c r="X544" s="330">
        <f t="shared" ref="X544:X607" si="362">IF(H544&gt;0, V544/$S$54*(B544-C544+W544/2)*F544-J544,"")</f>
        <v>8316.9140780195066</v>
      </c>
      <c r="Y544" s="330">
        <f t="shared" si="342"/>
        <v>90.039875925383384</v>
      </c>
      <c r="Z544" s="110">
        <f>IF(H544&gt;0, rate1(1,$L$52,$L$51,$L$54,U544,$L$53,$L$50,Y544),"")</f>
        <v>2381.0728851173853</v>
      </c>
      <c r="AA544" s="338">
        <f t="shared" ref="AA544:AA607" si="363">IF(H544&gt;0, X544/O544/Z544,"")</f>
        <v>66.178687691397471</v>
      </c>
      <c r="AB544" s="338">
        <f t="shared" ref="AB544:AB607" si="364">IF(H544&gt;0, W544/(1-AA544),"")</f>
        <v>-2.7613219659427168E-5</v>
      </c>
      <c r="AC544" s="330">
        <f t="shared" ref="AC544:AC607" si="365">IF(H544&gt;0, delta_z(N544,S544,H544,AE543,AB544),"")</f>
        <v>1.1623342728068501E-3</v>
      </c>
      <c r="AD544" s="330">
        <f t="shared" ref="AD544:AD607" si="366">IF(H544&gt;0, H544/AC544*K544,"")</f>
        <v>-17.206754087791992</v>
      </c>
      <c r="AE544" s="330">
        <f t="shared" ref="AE544:AE607" si="367">IF(H544&gt;0, (AD544-AD543)/(AC544+AC543)*2,"")</f>
        <v>118.97186310239157</v>
      </c>
      <c r="AF544" s="330">
        <f t="shared" ref="AF544:AF607" si="368">IF(H544&gt;0, B544-(AC544-N544),"")</f>
        <v>2169.8689218066793</v>
      </c>
      <c r="AG544" s="330">
        <f t="shared" ref="AG544:AG607" si="369">IF(H544&gt;0, C544-AC544,"")</f>
        <v>2159.3898070910327</v>
      </c>
      <c r="AH544" s="330">
        <f t="shared" ref="AH544:AH607" si="370">IF(H544&gt;0, $S$54*$S$53*$C$55*SQRT(AF544-AG544),"")</f>
        <v>5.4497366848955036</v>
      </c>
      <c r="AI544" s="330">
        <f t="shared" ref="AI544:AI607" si="371">IF(H544&gt;0, AC544/R544*1000000,"")</f>
        <v>0.48836029160209071</v>
      </c>
      <c r="AJ544" s="330">
        <f t="shared" ref="AJ544:AJ607" si="372">IF(H544&gt;0, AJ543+AI544/3600,"")</f>
        <v>11.416348985382967</v>
      </c>
      <c r="AK544" s="339">
        <f t="shared" ref="AK544:AK607" si="373">IF(H544&gt;0, AK543+AI543*G543/1000000,"")</f>
        <v>1977.6999197598855</v>
      </c>
      <c r="AL544" s="44">
        <f t="shared" si="343"/>
        <v>35.303498100907845</v>
      </c>
    </row>
    <row r="545" spans="2:38" ht="15" x14ac:dyDescent="0.15">
      <c r="B545" s="330">
        <f t="shared" si="344"/>
        <v>2169.8689218066793</v>
      </c>
      <c r="C545" s="330">
        <f t="shared" si="345"/>
        <v>2159.3898070910327</v>
      </c>
      <c r="D545" s="330">
        <f t="shared" si="346"/>
        <v>5.4497366848955036</v>
      </c>
      <c r="E545" s="330">
        <f t="shared" si="340"/>
        <v>198.68094404807593</v>
      </c>
      <c r="F545" s="330">
        <f t="shared" si="347"/>
        <v>198.68094404807593</v>
      </c>
      <c r="G545" s="330">
        <f t="shared" si="348"/>
        <v>8979.7270101944978</v>
      </c>
      <c r="H545" s="315">
        <f t="shared" si="349"/>
        <v>0.02</v>
      </c>
      <c r="I545" s="330">
        <f t="shared" si="350"/>
        <v>8.3832917725172589</v>
      </c>
      <c r="J545" s="330">
        <f t="shared" si="339"/>
        <v>859</v>
      </c>
      <c r="K545" s="337">
        <f t="shared" si="351"/>
        <v>-1</v>
      </c>
      <c r="L545" s="325">
        <f t="shared" si="352"/>
        <v>5.429736684895504</v>
      </c>
      <c r="M545" s="325">
        <f t="shared" si="353"/>
        <v>5.4397366848955038</v>
      </c>
      <c r="N545" s="330">
        <f t="shared" si="354"/>
        <v>-7.5063686066009438E-2</v>
      </c>
      <c r="O545" s="330">
        <f t="shared" si="355"/>
        <v>5.278024166789308E-2</v>
      </c>
      <c r="P545" s="334">
        <f t="shared" si="341"/>
        <v>89.282181459588969</v>
      </c>
      <c r="Q545" s="330">
        <f t="shared" si="356"/>
        <v>8168.9764899840557</v>
      </c>
      <c r="R545" s="279">
        <f>IF(H545&gt;0, rate1(1,$L$52,$L$51,$L$54,L545,$L$53,$L$50,P545),"")</f>
        <v>2378.7631482601487</v>
      </c>
      <c r="S545" s="325">
        <f t="shared" si="357"/>
        <v>65.064645807682169</v>
      </c>
      <c r="T545" s="325">
        <f t="shared" si="358"/>
        <v>1.1716865850058028E-3</v>
      </c>
      <c r="U545" s="330">
        <f t="shared" si="359"/>
        <v>5.4497366848955036</v>
      </c>
      <c r="V545" s="338">
        <f t="shared" si="360"/>
        <v>5.4497366848955036</v>
      </c>
      <c r="W545" s="330">
        <f t="shared" si="361"/>
        <v>1.7869483352299653E-3</v>
      </c>
      <c r="X545" s="330">
        <f t="shared" si="362"/>
        <v>8218.8571195001532</v>
      </c>
      <c r="Y545" s="330">
        <f t="shared" si="342"/>
        <v>89.610742386107688</v>
      </c>
      <c r="Z545" s="110">
        <f>IF(H545&gt;0, rate1(1,$L$52,$L$51,$L$54,U545,$L$53,$L$50,Y545),"")</f>
        <v>2379.7699346453751</v>
      </c>
      <c r="AA545" s="338">
        <f t="shared" si="363"/>
        <v>65.434243024888403</v>
      </c>
      <c r="AB545" s="338">
        <f t="shared" si="364"/>
        <v>-2.773289870946009E-5</v>
      </c>
      <c r="AC545" s="330">
        <f t="shared" si="365"/>
        <v>1.1716865850058028E-3</v>
      </c>
      <c r="AD545" s="330">
        <f t="shared" si="366"/>
        <v>-17.069411100154355</v>
      </c>
      <c r="AE545" s="330">
        <f t="shared" si="367"/>
        <v>117.68788370327579</v>
      </c>
      <c r="AF545" s="330">
        <f t="shared" si="368"/>
        <v>2169.7926864340284</v>
      </c>
      <c r="AG545" s="330">
        <f t="shared" si="369"/>
        <v>2159.3886354044475</v>
      </c>
      <c r="AH545" s="330">
        <f t="shared" si="370"/>
        <v>5.4301829085024442</v>
      </c>
      <c r="AI545" s="330">
        <f t="shared" si="371"/>
        <v>0.49256126481645984</v>
      </c>
      <c r="AJ545" s="330">
        <f t="shared" si="372"/>
        <v>11.416485807956528</v>
      </c>
      <c r="AK545" s="339">
        <f t="shared" si="373"/>
        <v>1977.7043526468769</v>
      </c>
      <c r="AL545" s="44">
        <f t="shared" si="343"/>
        <v>35.303917602398329</v>
      </c>
    </row>
    <row r="546" spans="2:38" ht="15" x14ac:dyDescent="0.15">
      <c r="B546" s="330">
        <f t="shared" si="344"/>
        <v>2169.7926864340284</v>
      </c>
      <c r="C546" s="330">
        <f t="shared" si="345"/>
        <v>2159.3886354044475</v>
      </c>
      <c r="D546" s="330">
        <f t="shared" si="346"/>
        <v>5.4301829085024442</v>
      </c>
      <c r="E546" s="330">
        <f t="shared" si="340"/>
        <v>198.68094404807593</v>
      </c>
      <c r="F546" s="330">
        <f t="shared" si="347"/>
        <v>198.68094404807593</v>
      </c>
      <c r="G546" s="330">
        <f t="shared" si="348"/>
        <v>8883.0609247777302</v>
      </c>
      <c r="H546" s="315">
        <f t="shared" si="349"/>
        <v>0.02</v>
      </c>
      <c r="I546" s="330">
        <f t="shared" si="350"/>
        <v>8.3232408236646744</v>
      </c>
      <c r="J546" s="330">
        <f t="shared" si="339"/>
        <v>859</v>
      </c>
      <c r="K546" s="337">
        <f t="shared" si="351"/>
        <v>-1</v>
      </c>
      <c r="L546" s="325">
        <f t="shared" si="352"/>
        <v>5.4101829085024447</v>
      </c>
      <c r="M546" s="325">
        <f t="shared" si="353"/>
        <v>5.4201829085024444</v>
      </c>
      <c r="N546" s="330">
        <f t="shared" si="354"/>
        <v>-7.4800491278161019E-2</v>
      </c>
      <c r="O546" s="330">
        <f t="shared" si="355"/>
        <v>5.278024166789308E-2</v>
      </c>
      <c r="P546" s="334">
        <f t="shared" si="341"/>
        <v>88.853919175739023</v>
      </c>
      <c r="Q546" s="330">
        <f t="shared" si="356"/>
        <v>8071.9696443799094</v>
      </c>
      <c r="R546" s="279">
        <f>IF(H546&gt;0, rate1(1,$L$52,$L$51,$L$54,L546,$L$53,$L$50,P546),"")</f>
        <v>2377.4387048161384</v>
      </c>
      <c r="S546" s="325">
        <f t="shared" si="357"/>
        <v>64.327817475097476</v>
      </c>
      <c r="T546" s="325">
        <f t="shared" si="358"/>
        <v>1.1811632590618642E-3</v>
      </c>
      <c r="U546" s="330">
        <f t="shared" si="359"/>
        <v>5.4301829085024442</v>
      </c>
      <c r="V546" s="338">
        <f t="shared" si="360"/>
        <v>5.4301829085024442</v>
      </c>
      <c r="W546" s="330">
        <f t="shared" si="361"/>
        <v>1.7741481195159281E-3</v>
      </c>
      <c r="X546" s="330">
        <f t="shared" si="362"/>
        <v>8121.4926430115211</v>
      </c>
      <c r="Y546" s="330">
        <f t="shared" si="342"/>
        <v>89.182084798453545</v>
      </c>
      <c r="Z546" s="110">
        <f>IF(H546&gt;0, rate1(1,$L$52,$L$51,$L$54,U546,$L$53,$L$50,Y546),"")</f>
        <v>2378.4548271426002</v>
      </c>
      <c r="AA546" s="338">
        <f t="shared" si="363"/>
        <v>64.694829602333314</v>
      </c>
      <c r="AB546" s="338">
        <f t="shared" si="364"/>
        <v>-2.7853879672690673E-5</v>
      </c>
      <c r="AC546" s="330">
        <f t="shared" si="365"/>
        <v>1.1811632590618642E-3</v>
      </c>
      <c r="AD546" s="330">
        <f t="shared" si="366"/>
        <v>-16.932460306871505</v>
      </c>
      <c r="AE546" s="330">
        <f t="shared" si="367"/>
        <v>116.41269299708962</v>
      </c>
      <c r="AF546" s="330">
        <f t="shared" si="368"/>
        <v>2169.716704779491</v>
      </c>
      <c r="AG546" s="330">
        <f t="shared" si="369"/>
        <v>2159.3874542411886</v>
      </c>
      <c r="AH546" s="330">
        <f t="shared" si="370"/>
        <v>5.410627398425941</v>
      </c>
      <c r="AI546" s="330">
        <f t="shared" si="371"/>
        <v>0.49682175051205396</v>
      </c>
      <c r="AJ546" s="330">
        <f t="shared" si="372"/>
        <v>11.416623813998337</v>
      </c>
      <c r="AK546" s="339">
        <f t="shared" si="373"/>
        <v>1977.7087757125707</v>
      </c>
      <c r="AL546" s="44">
        <f t="shared" si="343"/>
        <v>35.304340712524805</v>
      </c>
    </row>
    <row r="547" spans="2:38" ht="15" x14ac:dyDescent="0.15">
      <c r="B547" s="330">
        <f t="shared" si="344"/>
        <v>2169.716704779491</v>
      </c>
      <c r="C547" s="330">
        <f t="shared" si="345"/>
        <v>2159.3874542411886</v>
      </c>
      <c r="D547" s="330">
        <f t="shared" si="346"/>
        <v>5.410627398425941</v>
      </c>
      <c r="E547" s="330">
        <f t="shared" si="340"/>
        <v>198.68094404807593</v>
      </c>
      <c r="F547" s="330">
        <f t="shared" si="347"/>
        <v>198.68094404807593</v>
      </c>
      <c r="G547" s="330">
        <f t="shared" si="348"/>
        <v>8787.0825956160497</v>
      </c>
      <c r="H547" s="315">
        <f t="shared" si="349"/>
        <v>0.02</v>
      </c>
      <c r="I547" s="330">
        <f t="shared" si="350"/>
        <v>8.2634004306419229</v>
      </c>
      <c r="J547" s="330">
        <f t="shared" si="339"/>
        <v>859</v>
      </c>
      <c r="K547" s="337">
        <f t="shared" si="351"/>
        <v>-1</v>
      </c>
      <c r="L547" s="325">
        <f t="shared" si="352"/>
        <v>5.3906273984259414</v>
      </c>
      <c r="M547" s="325">
        <f t="shared" si="353"/>
        <v>5.4006273984259412</v>
      </c>
      <c r="N547" s="330">
        <f t="shared" si="354"/>
        <v>-7.4537227138733897E-2</v>
      </c>
      <c r="O547" s="330">
        <f t="shared" si="355"/>
        <v>5.278024166789308E-2</v>
      </c>
      <c r="P547" s="334">
        <f t="shared" si="341"/>
        <v>88.426135185470841</v>
      </c>
      <c r="Q547" s="330">
        <f t="shared" si="356"/>
        <v>7975.6516927281627</v>
      </c>
      <c r="R547" s="279">
        <f>IF(H547&gt;0, rate1(1,$L$52,$L$51,$L$54,L547,$L$53,$L$50,P547),"")</f>
        <v>2376.1018139991061</v>
      </c>
      <c r="S547" s="325">
        <f t="shared" si="357"/>
        <v>63.595993929754968</v>
      </c>
      <c r="T547" s="325">
        <f t="shared" si="358"/>
        <v>1.190766732171061E-3</v>
      </c>
      <c r="U547" s="330">
        <f t="shared" si="359"/>
        <v>5.410627398425941</v>
      </c>
      <c r="V547" s="338">
        <f t="shared" si="360"/>
        <v>5.410627398425941</v>
      </c>
      <c r="W547" s="330">
        <f t="shared" si="361"/>
        <v>1.7613927850206323E-3</v>
      </c>
      <c r="X547" s="330">
        <f t="shared" si="362"/>
        <v>8024.8183156143896</v>
      </c>
      <c r="Y547" s="330">
        <f t="shared" si="342"/>
        <v>88.753904517421802</v>
      </c>
      <c r="Z547" s="110">
        <f>IF(H547&gt;0, rate1(1,$L$52,$L$51,$L$54,U547,$L$53,$L$50,Y547),"")</f>
        <v>2377.1273983559172</v>
      </c>
      <c r="AA547" s="338">
        <f t="shared" si="363"/>
        <v>63.960430254847523</v>
      </c>
      <c r="AB547" s="338">
        <f t="shared" si="364"/>
        <v>-2.797618723205941E-5</v>
      </c>
      <c r="AC547" s="330">
        <f t="shared" si="365"/>
        <v>1.190766732171061E-3</v>
      </c>
      <c r="AD547" s="330">
        <f t="shared" si="366"/>
        <v>-16.795900876013789</v>
      </c>
      <c r="AE547" s="330">
        <f t="shared" si="367"/>
        <v>115.14625757291635</v>
      </c>
      <c r="AF547" s="330">
        <f t="shared" si="368"/>
        <v>2169.6409767856203</v>
      </c>
      <c r="AG547" s="330">
        <f t="shared" si="369"/>
        <v>2159.3862634744564</v>
      </c>
      <c r="AH547" s="330">
        <f t="shared" si="370"/>
        <v>5.3910701540296602</v>
      </c>
      <c r="AI547" s="330">
        <f t="shared" si="371"/>
        <v>0.50114297508444605</v>
      </c>
      <c r="AJ547" s="330">
        <f t="shared" si="372"/>
        <v>11.416763020380305</v>
      </c>
      <c r="AK547" s="339">
        <f t="shared" si="373"/>
        <v>1977.7131890104492</v>
      </c>
      <c r="AL547" s="44">
        <f t="shared" si="343"/>
        <v>35.304767482408494</v>
      </c>
    </row>
    <row r="548" spans="2:38" ht="15" x14ac:dyDescent="0.15">
      <c r="B548" s="330">
        <f t="shared" si="344"/>
        <v>2169.6409767856203</v>
      </c>
      <c r="C548" s="330">
        <f t="shared" si="345"/>
        <v>2159.3862634744564</v>
      </c>
      <c r="D548" s="330">
        <f t="shared" si="346"/>
        <v>5.3910701540296602</v>
      </c>
      <c r="E548" s="330">
        <f t="shared" si="340"/>
        <v>198.68094404807593</v>
      </c>
      <c r="F548" s="330">
        <f t="shared" si="347"/>
        <v>198.68094404807593</v>
      </c>
      <c r="G548" s="330">
        <f t="shared" si="348"/>
        <v>8691.7896874545404</v>
      </c>
      <c r="H548" s="315">
        <f t="shared" si="349"/>
        <v>0.02</v>
      </c>
      <c r="I548" s="330">
        <f t="shared" si="350"/>
        <v>8.203770648931096</v>
      </c>
      <c r="J548" s="330">
        <f t="shared" si="339"/>
        <v>859</v>
      </c>
      <c r="K548" s="337">
        <f t="shared" si="351"/>
        <v>-1</v>
      </c>
      <c r="L548" s="325">
        <f t="shared" si="352"/>
        <v>5.3710701540296606</v>
      </c>
      <c r="M548" s="325">
        <f t="shared" si="353"/>
        <v>5.3810701540296604</v>
      </c>
      <c r="N548" s="330">
        <f t="shared" si="354"/>
        <v>-7.4273893626909171E-2</v>
      </c>
      <c r="O548" s="330">
        <f t="shared" si="355"/>
        <v>5.278024166789308E-2</v>
      </c>
      <c r="P548" s="334">
        <f t="shared" si="341"/>
        <v>87.998830857848958</v>
      </c>
      <c r="Q548" s="330">
        <f t="shared" si="356"/>
        <v>7880.0203005027179</v>
      </c>
      <c r="R548" s="279">
        <f>IF(H548&gt;0, rate1(1,$L$52,$L$51,$L$54,L548,$L$53,$L$50,P548),"")</f>
        <v>2374.75230639546</v>
      </c>
      <c r="S548" s="325">
        <f t="shared" si="357"/>
        <v>62.869157975988394</v>
      </c>
      <c r="T548" s="325">
        <f t="shared" si="358"/>
        <v>1.2004995066481282E-3</v>
      </c>
      <c r="U548" s="330">
        <f t="shared" si="359"/>
        <v>5.3910701540296602</v>
      </c>
      <c r="V548" s="338">
        <f t="shared" si="360"/>
        <v>5.3910701540296602</v>
      </c>
      <c r="W548" s="330">
        <f t="shared" si="361"/>
        <v>1.7486823435852727E-3</v>
      </c>
      <c r="X548" s="330">
        <f t="shared" si="362"/>
        <v>7928.8318031134077</v>
      </c>
      <c r="Y548" s="330">
        <f t="shared" si="342"/>
        <v>88.326202906055315</v>
      </c>
      <c r="Z548" s="110">
        <f>IF(H548&gt;0, rate1(1,$L$52,$L$51,$L$54,U548,$L$53,$L$50,Y548),"")</f>
        <v>2375.7874811145653</v>
      </c>
      <c r="AA548" s="338">
        <f t="shared" si="363"/>
        <v>63.231027795220967</v>
      </c>
      <c r="AB548" s="338">
        <f t="shared" si="364"/>
        <v>-2.8099846741074761E-5</v>
      </c>
      <c r="AC548" s="330">
        <f t="shared" si="365"/>
        <v>1.2004995066481282E-3</v>
      </c>
      <c r="AD548" s="330">
        <f t="shared" si="366"/>
        <v>-16.65973196094123</v>
      </c>
      <c r="AE548" s="330">
        <f t="shared" si="367"/>
        <v>113.88854395385098</v>
      </c>
      <c r="AF548" s="330">
        <f t="shared" si="368"/>
        <v>2169.5655023924869</v>
      </c>
      <c r="AG548" s="330">
        <f t="shared" si="369"/>
        <v>2159.38506297495</v>
      </c>
      <c r="AH548" s="330">
        <f t="shared" si="370"/>
        <v>5.3715111746713564</v>
      </c>
      <c r="AI548" s="330">
        <f t="shared" si="371"/>
        <v>0.50552619884400385</v>
      </c>
      <c r="AJ548" s="330">
        <f t="shared" si="372"/>
        <v>11.416903444324427</v>
      </c>
      <c r="AK548" s="339">
        <f t="shared" si="373"/>
        <v>1977.7175925951635</v>
      </c>
      <c r="AL548" s="44">
        <f t="shared" si="343"/>
        <v>35.305197964224092</v>
      </c>
    </row>
    <row r="549" spans="2:38" ht="15" x14ac:dyDescent="0.15">
      <c r="B549" s="330">
        <f t="shared" si="344"/>
        <v>2169.5655023924869</v>
      </c>
      <c r="C549" s="330">
        <f t="shared" si="345"/>
        <v>2159.38506297495</v>
      </c>
      <c r="D549" s="330">
        <f t="shared" si="346"/>
        <v>5.3715111746713564</v>
      </c>
      <c r="E549" s="330">
        <f t="shared" si="340"/>
        <v>198.68094404807593</v>
      </c>
      <c r="F549" s="330">
        <f t="shared" si="347"/>
        <v>198.68094404807593</v>
      </c>
      <c r="G549" s="330">
        <f t="shared" si="348"/>
        <v>8597.1798637769898</v>
      </c>
      <c r="H549" s="315">
        <f t="shared" si="349"/>
        <v>0.02</v>
      </c>
      <c r="I549" s="330">
        <f t="shared" si="350"/>
        <v>8.1443515340295569</v>
      </c>
      <c r="J549" s="330">
        <f t="shared" si="339"/>
        <v>859</v>
      </c>
      <c r="K549" s="337">
        <f t="shared" si="351"/>
        <v>-1</v>
      </c>
      <c r="L549" s="325">
        <f t="shared" si="352"/>
        <v>5.3515111746713568</v>
      </c>
      <c r="M549" s="325">
        <f t="shared" si="353"/>
        <v>5.3615111746713566</v>
      </c>
      <c r="N549" s="330">
        <f t="shared" si="354"/>
        <v>-7.4010490721789779E-2</v>
      </c>
      <c r="O549" s="330">
        <f t="shared" si="355"/>
        <v>5.278024166789308E-2</v>
      </c>
      <c r="P549" s="334">
        <f t="shared" si="341"/>
        <v>87.572007570098023</v>
      </c>
      <c r="Q549" s="330">
        <f t="shared" si="356"/>
        <v>7785.0731319165079</v>
      </c>
      <c r="R549" s="279">
        <f>IF(H549&gt;0, rate1(1,$L$52,$L$51,$L$54,L549,$L$53,$L$50,P549),"")</f>
        <v>2373.390009559881</v>
      </c>
      <c r="S549" s="325">
        <f t="shared" si="357"/>
        <v>62.147292399364638</v>
      </c>
      <c r="T549" s="325">
        <f t="shared" si="358"/>
        <v>1.2103641521592344E-3</v>
      </c>
      <c r="U549" s="330">
        <f t="shared" si="359"/>
        <v>5.3715111746713564</v>
      </c>
      <c r="V549" s="338">
        <f t="shared" si="360"/>
        <v>5.3715111746713564</v>
      </c>
      <c r="W549" s="330">
        <f t="shared" si="361"/>
        <v>1.7360168070155169E-3</v>
      </c>
      <c r="X549" s="330">
        <f t="shared" si="362"/>
        <v>7833.530770052319</v>
      </c>
      <c r="Y549" s="330">
        <f t="shared" si="342"/>
        <v>87.898981335497766</v>
      </c>
      <c r="Z549" s="110">
        <f>IF(H549&gt;0, rate1(1,$L$52,$L$51,$L$54,U549,$L$53,$L$50,Y549),"")</f>
        <v>2374.4349052656862</v>
      </c>
      <c r="AA549" s="338">
        <f t="shared" si="363"/>
        <v>62.506605017640169</v>
      </c>
      <c r="AB549" s="338">
        <f t="shared" si="364"/>
        <v>-2.8224884246458166E-5</v>
      </c>
      <c r="AC549" s="330">
        <f t="shared" si="365"/>
        <v>1.2103641521592344E-3</v>
      </c>
      <c r="AD549" s="330">
        <f t="shared" si="366"/>
        <v>-16.52395269995473</v>
      </c>
      <c r="AE549" s="330">
        <f t="shared" si="367"/>
        <v>112.63951861439433</v>
      </c>
      <c r="AF549" s="330">
        <f t="shared" si="368"/>
        <v>2169.4902815376131</v>
      </c>
      <c r="AG549" s="330">
        <f t="shared" si="369"/>
        <v>2159.3838526107979</v>
      </c>
      <c r="AH549" s="330">
        <f t="shared" si="370"/>
        <v>5.3519504597034926</v>
      </c>
      <c r="AI549" s="330">
        <f t="shared" si="371"/>
        <v>0.50997271720364368</v>
      </c>
      <c r="AJ549" s="330">
        <f t="shared" si="372"/>
        <v>11.417045103412539</v>
      </c>
      <c r="AK549" s="339">
        <f t="shared" si="373"/>
        <v>1977.7219865225654</v>
      </c>
      <c r="AL549" s="44">
        <f t="shared" si="343"/>
        <v>35.305632211228897</v>
      </c>
    </row>
    <row r="550" spans="2:38" ht="15" x14ac:dyDescent="0.15">
      <c r="B550" s="330">
        <f t="shared" si="344"/>
        <v>2169.4902815376131</v>
      </c>
      <c r="C550" s="330">
        <f t="shared" si="345"/>
        <v>2159.3838526107979</v>
      </c>
      <c r="D550" s="330">
        <f t="shared" si="346"/>
        <v>5.3519504597034926</v>
      </c>
      <c r="E550" s="330">
        <f t="shared" si="340"/>
        <v>198.68094404807593</v>
      </c>
      <c r="F550" s="330">
        <f t="shared" si="347"/>
        <v>198.68094404807593</v>
      </c>
      <c r="G550" s="330">
        <f t="shared" si="348"/>
        <v>8503.250786808765</v>
      </c>
      <c r="H550" s="315">
        <f t="shared" si="349"/>
        <v>0.02</v>
      </c>
      <c r="I550" s="330">
        <f t="shared" si="350"/>
        <v>8.0851431414521358</v>
      </c>
      <c r="J550" s="330">
        <f t="shared" si="339"/>
        <v>859</v>
      </c>
      <c r="K550" s="337">
        <f t="shared" si="351"/>
        <v>-1</v>
      </c>
      <c r="L550" s="325">
        <f t="shared" si="352"/>
        <v>5.331950459703493</v>
      </c>
      <c r="M550" s="325">
        <f t="shared" si="353"/>
        <v>5.3419504597034928</v>
      </c>
      <c r="N550" s="330">
        <f t="shared" si="354"/>
        <v>-7.3747018402425368E-2</v>
      </c>
      <c r="O550" s="330">
        <f t="shared" si="355"/>
        <v>5.278024166789308E-2</v>
      </c>
      <c r="P550" s="334">
        <f t="shared" si="341"/>
        <v>87.145666707697814</v>
      </c>
      <c r="Q550" s="330">
        <f t="shared" si="356"/>
        <v>7690.8078499243693</v>
      </c>
      <c r="R550" s="279">
        <f>IF(H550&gt;0, rate1(1,$L$52,$L$51,$L$54,L550,$L$53,$L$50,P550),"")</f>
        <v>2372.0147479479251</v>
      </c>
      <c r="S550" s="325">
        <f t="shared" si="357"/>
        <v>61.430379966451483</v>
      </c>
      <c r="T550" s="325">
        <f t="shared" si="358"/>
        <v>1.2203633080474878E-3</v>
      </c>
      <c r="U550" s="330">
        <f t="shared" si="359"/>
        <v>5.3519504597034926</v>
      </c>
      <c r="V550" s="338">
        <f t="shared" si="360"/>
        <v>5.3519504597034926</v>
      </c>
      <c r="W550" s="330">
        <f t="shared" si="361"/>
        <v>1.7233961871703229E-3</v>
      </c>
      <c r="X550" s="330">
        <f t="shared" si="362"/>
        <v>7738.9128797169142</v>
      </c>
      <c r="Y550" s="330">
        <f t="shared" si="342"/>
        <v>87.472241185087924</v>
      </c>
      <c r="Z550" s="110">
        <f>IF(H550&gt;0, rate1(1,$L$52,$L$51,$L$54,U550,$L$53,$L$50,Y550),"")</f>
        <v>2373.0694976082427</v>
      </c>
      <c r="AA550" s="338">
        <f t="shared" si="363"/>
        <v>61.787144697461869</v>
      </c>
      <c r="AB550" s="338">
        <f t="shared" si="364"/>
        <v>-2.835132651398055E-5</v>
      </c>
      <c r="AC550" s="330">
        <f t="shared" si="365"/>
        <v>1.2203633080474878E-3</v>
      </c>
      <c r="AD550" s="330">
        <f t="shared" si="366"/>
        <v>-16.388562215950977</v>
      </c>
      <c r="AE550" s="330">
        <f t="shared" si="367"/>
        <v>111.39914796720097</v>
      </c>
      <c r="AF550" s="330">
        <f t="shared" si="368"/>
        <v>2169.4153141559027</v>
      </c>
      <c r="AG550" s="330">
        <f t="shared" si="369"/>
        <v>2159.3826322474897</v>
      </c>
      <c r="AH550" s="330">
        <f t="shared" si="370"/>
        <v>5.3323880084728925</v>
      </c>
      <c r="AI550" s="330">
        <f t="shared" si="371"/>
        <v>0.51448386191664586</v>
      </c>
      <c r="AJ550" s="330">
        <f t="shared" si="372"/>
        <v>11.417188015596405</v>
      </c>
      <c r="AK550" s="339">
        <f t="shared" si="373"/>
        <v>1977.7263708497408</v>
      </c>
      <c r="AL550" s="44">
        <f t="shared" si="343"/>
        <v>35.306070277792976</v>
      </c>
    </row>
    <row r="551" spans="2:38" ht="15" x14ac:dyDescent="0.15">
      <c r="B551" s="330">
        <f t="shared" si="344"/>
        <v>2169.4153141559027</v>
      </c>
      <c r="C551" s="330">
        <f t="shared" si="345"/>
        <v>2159.3826322474897</v>
      </c>
      <c r="D551" s="330">
        <f t="shared" si="346"/>
        <v>5.3323880084728925</v>
      </c>
      <c r="E551" s="330">
        <f t="shared" si="340"/>
        <v>198.68094404807593</v>
      </c>
      <c r="F551" s="330">
        <f t="shared" si="347"/>
        <v>198.68094404807593</v>
      </c>
      <c r="G551" s="330">
        <f t="shared" si="348"/>
        <v>8410.0001175150737</v>
      </c>
      <c r="H551" s="315">
        <f t="shared" si="349"/>
        <v>0.02</v>
      </c>
      <c r="I551" s="330">
        <f t="shared" si="350"/>
        <v>8.0261455267303976</v>
      </c>
      <c r="J551" s="330">
        <f t="shared" si="339"/>
        <v>859</v>
      </c>
      <c r="K551" s="337">
        <f t="shared" si="351"/>
        <v>-1</v>
      </c>
      <c r="L551" s="325">
        <f t="shared" si="352"/>
        <v>5.3123880084728929</v>
      </c>
      <c r="M551" s="325">
        <f t="shared" si="353"/>
        <v>5.3223880084728927</v>
      </c>
      <c r="N551" s="330">
        <f t="shared" si="354"/>
        <v>-7.3483476647737689E-2</v>
      </c>
      <c r="O551" s="330">
        <f t="shared" si="355"/>
        <v>5.278024166789308E-2</v>
      </c>
      <c r="P551" s="334">
        <f t="shared" si="341"/>
        <v>86.719809664458211</v>
      </c>
      <c r="Q551" s="330">
        <f t="shared" si="356"/>
        <v>7597.2221162212645</v>
      </c>
      <c r="R551" s="279">
        <f>IF(H551&gt;0, rate1(1,$L$52,$L$51,$L$54,L551,$L$53,$L$50,P551),"")</f>
        <v>2370.6263428467673</v>
      </c>
      <c r="S551" s="325">
        <f t="shared" si="357"/>
        <v>60.718403424542132</v>
      </c>
      <c r="T551" s="325">
        <f t="shared" si="358"/>
        <v>1.2304996857558084E-3</v>
      </c>
      <c r="U551" s="330">
        <f t="shared" si="359"/>
        <v>5.3323880084728925</v>
      </c>
      <c r="V551" s="338">
        <f t="shared" si="360"/>
        <v>5.3323880084728925</v>
      </c>
      <c r="W551" s="330">
        <f t="shared" si="361"/>
        <v>1.7108204958695694E-3</v>
      </c>
      <c r="X551" s="330">
        <f t="shared" si="362"/>
        <v>7644.9757941331718</v>
      </c>
      <c r="Y551" s="330">
        <f t="shared" si="342"/>
        <v>87.04598384243387</v>
      </c>
      <c r="Z551" s="110">
        <f>IF(H551&gt;0, rate1(1,$L$52,$L$51,$L$54,U551,$L$53,$L$50,Y551),"")</f>
        <v>2371.6910818251204</v>
      </c>
      <c r="AA551" s="338">
        <f t="shared" si="363"/>
        <v>61.072629590942178</v>
      </c>
      <c r="AB551" s="338">
        <f t="shared" si="364"/>
        <v>-2.8479201052446169E-5</v>
      </c>
      <c r="AC551" s="330">
        <f t="shared" si="365"/>
        <v>1.2304996857558084E-3</v>
      </c>
      <c r="AD551" s="330">
        <f t="shared" si="366"/>
        <v>-16.253559616080214</v>
      </c>
      <c r="AE551" s="330">
        <f t="shared" si="367"/>
        <v>110.16739835078522</v>
      </c>
      <c r="AF551" s="330">
        <f t="shared" si="368"/>
        <v>2169.3406001795693</v>
      </c>
      <c r="AG551" s="330">
        <f t="shared" si="369"/>
        <v>2159.3814017478039</v>
      </c>
      <c r="AH551" s="330">
        <f t="shared" si="370"/>
        <v>5.3128238203205163</v>
      </c>
      <c r="AI551" s="330">
        <f t="shared" si="371"/>
        <v>0.51906100236706321</v>
      </c>
      <c r="AJ551" s="330">
        <f t="shared" si="372"/>
        <v>11.417332199208174</v>
      </c>
      <c r="AK551" s="339">
        <f t="shared" si="373"/>
        <v>1977.7307456350445</v>
      </c>
      <c r="AL551" s="44">
        <f t="shared" si="343"/>
        <v>35.30651221943036</v>
      </c>
    </row>
    <row r="552" spans="2:38" ht="15" x14ac:dyDescent="0.15">
      <c r="B552" s="330">
        <f t="shared" si="344"/>
        <v>2169.3406001795693</v>
      </c>
      <c r="C552" s="330">
        <f t="shared" si="345"/>
        <v>2159.3814017478039</v>
      </c>
      <c r="D552" s="330">
        <f t="shared" si="346"/>
        <v>5.3128238203205163</v>
      </c>
      <c r="E552" s="330">
        <f t="shared" si="340"/>
        <v>198.68094404807593</v>
      </c>
      <c r="F552" s="330">
        <f t="shared" si="347"/>
        <v>198.68094404807593</v>
      </c>
      <c r="G552" s="330">
        <f t="shared" si="348"/>
        <v>8317.4255155996998</v>
      </c>
      <c r="H552" s="315">
        <f t="shared" si="349"/>
        <v>0.02</v>
      </c>
      <c r="I552" s="330">
        <f t="shared" si="350"/>
        <v>7.9673587454122758</v>
      </c>
      <c r="J552" s="330">
        <f t="shared" si="339"/>
        <v>859</v>
      </c>
      <c r="K552" s="337">
        <f t="shared" si="351"/>
        <v>-1</v>
      </c>
      <c r="L552" s="325">
        <f t="shared" si="352"/>
        <v>5.2928238203205167</v>
      </c>
      <c r="M552" s="325">
        <f t="shared" si="353"/>
        <v>5.3028238203205165</v>
      </c>
      <c r="N552" s="330">
        <f t="shared" si="354"/>
        <v>-7.3219865436584541E-2</v>
      </c>
      <c r="O552" s="330">
        <f t="shared" si="355"/>
        <v>5.278024166789308E-2</v>
      </c>
      <c r="P552" s="334">
        <f t="shared" si="341"/>
        <v>86.294437842597944</v>
      </c>
      <c r="Q552" s="330">
        <f t="shared" si="356"/>
        <v>7504.3135912410689</v>
      </c>
      <c r="R552" s="279">
        <f>IF(H552&gt;0, rate1(1,$L$52,$L$51,$L$54,L552,$L$53,$L$50,P552),"")</f>
        <v>2369.224612304095</v>
      </c>
      <c r="S552" s="325">
        <f t="shared" si="357"/>
        <v>60.011345501375985</v>
      </c>
      <c r="T552" s="325">
        <f t="shared" si="358"/>
        <v>1.240776071355249E-3</v>
      </c>
      <c r="U552" s="330">
        <f t="shared" si="359"/>
        <v>5.3128238203205163</v>
      </c>
      <c r="V552" s="338">
        <f t="shared" si="360"/>
        <v>5.3128238203205163</v>
      </c>
      <c r="W552" s="330">
        <f t="shared" si="361"/>
        <v>1.6982897449580037E-3</v>
      </c>
      <c r="X552" s="330">
        <f t="shared" si="362"/>
        <v>7551.7171740660924</v>
      </c>
      <c r="Y552" s="330">
        <f t="shared" si="342"/>
        <v>86.620210703490883</v>
      </c>
      <c r="Z552" s="110">
        <f>IF(H552&gt;0, rate1(1,$L$52,$L$51,$L$54,U552,$L$53,$L$50,Y552),"")</f>
        <v>2370.2994784134212</v>
      </c>
      <c r="AA552" s="338">
        <f t="shared" si="363"/>
        <v>60.363042434963162</v>
      </c>
      <c r="AB552" s="338">
        <f t="shared" si="364"/>
        <v>-2.8608536141297212E-5</v>
      </c>
      <c r="AC552" s="330">
        <f t="shared" si="365"/>
        <v>1.240776071355249E-3</v>
      </c>
      <c r="AD552" s="330">
        <f t="shared" si="366"/>
        <v>-16.118943991364063</v>
      </c>
      <c r="AE552" s="330">
        <f t="shared" si="367"/>
        <v>108.944236052004</v>
      </c>
      <c r="AF552" s="330">
        <f t="shared" si="368"/>
        <v>2169.2661395380615</v>
      </c>
      <c r="AG552" s="330">
        <f t="shared" si="369"/>
        <v>2159.3801609717325</v>
      </c>
      <c r="AH552" s="330">
        <f t="shared" si="370"/>
        <v>5.2932578945817168</v>
      </c>
      <c r="AI552" s="330">
        <f t="shared" si="371"/>
        <v>0.52370554691671123</v>
      </c>
      <c r="AJ552" s="330">
        <f t="shared" si="372"/>
        <v>11.417477672971206</v>
      </c>
      <c r="AK552" s="339">
        <f t="shared" si="373"/>
        <v>1977.7351109381354</v>
      </c>
      <c r="AL552" s="44">
        <f t="shared" si="343"/>
        <v>35.306958092831394</v>
      </c>
    </row>
    <row r="553" spans="2:38" ht="15" x14ac:dyDescent="0.15">
      <c r="B553" s="330">
        <f t="shared" si="344"/>
        <v>2169.2661395380615</v>
      </c>
      <c r="C553" s="330">
        <f t="shared" si="345"/>
        <v>2159.3801609717325</v>
      </c>
      <c r="D553" s="330">
        <f t="shared" si="346"/>
        <v>5.2932578945817168</v>
      </c>
      <c r="E553" s="330">
        <f t="shared" si="340"/>
        <v>198.68094404807593</v>
      </c>
      <c r="F553" s="330">
        <f t="shared" si="347"/>
        <v>198.68094404807593</v>
      </c>
      <c r="G553" s="330">
        <f t="shared" si="348"/>
        <v>8225.5246395061185</v>
      </c>
      <c r="H553" s="315">
        <f t="shared" si="349"/>
        <v>0.02</v>
      </c>
      <c r="I553" s="330">
        <f t="shared" si="350"/>
        <v>7.9087828530631672</v>
      </c>
      <c r="J553" s="330">
        <f t="shared" si="339"/>
        <v>859</v>
      </c>
      <c r="K553" s="337">
        <f t="shared" si="351"/>
        <v>-1</v>
      </c>
      <c r="L553" s="325">
        <f t="shared" si="352"/>
        <v>5.2732578945817172</v>
      </c>
      <c r="M553" s="325">
        <f t="shared" si="353"/>
        <v>5.283257894581717</v>
      </c>
      <c r="N553" s="330">
        <f t="shared" si="354"/>
        <v>-7.295618474774912E-2</v>
      </c>
      <c r="O553" s="330">
        <f t="shared" si="355"/>
        <v>5.278024166789308E-2</v>
      </c>
      <c r="P553" s="334">
        <f t="shared" si="341"/>
        <v>85.869552652835054</v>
      </c>
      <c r="Q553" s="330">
        <f t="shared" si="356"/>
        <v>7412.0799341576621</v>
      </c>
      <c r="R553" s="279">
        <f>IF(H553&gt;0, rate1(1,$L$52,$L$51,$L$54,L553,$L$53,$L$50,P553),"")</f>
        <v>2367.8093710551266</v>
      </c>
      <c r="S553" s="325">
        <f t="shared" si="357"/>
        <v>59.309188904868421</v>
      </c>
      <c r="T553" s="325">
        <f t="shared" si="358"/>
        <v>1.2511953281802172E-3</v>
      </c>
      <c r="U553" s="330">
        <f t="shared" si="359"/>
        <v>5.2932578945817168</v>
      </c>
      <c r="V553" s="338">
        <f t="shared" si="360"/>
        <v>5.2932578945817168</v>
      </c>
      <c r="W553" s="330">
        <f t="shared" si="361"/>
        <v>1.6858039462839258E-3</v>
      </c>
      <c r="X553" s="330">
        <f t="shared" si="362"/>
        <v>7459.1346790208027</v>
      </c>
      <c r="Y553" s="330">
        <f t="shared" si="342"/>
        <v>86.194923172650917</v>
      </c>
      <c r="Z553" s="110">
        <f>IF(H553&gt;0, rate1(1,$L$52,$L$51,$L$54,U553,$L$53,$L$50,Y553),"")</f>
        <v>2368.8945046129224</v>
      </c>
      <c r="AA553" s="338">
        <f t="shared" si="363"/>
        <v>59.658365946768605</v>
      </c>
      <c r="AB553" s="338">
        <f t="shared" si="364"/>
        <v>-2.8739360857985068E-5</v>
      </c>
      <c r="AC553" s="330">
        <f t="shared" si="365"/>
        <v>1.2511953281802172E-3</v>
      </c>
      <c r="AD553" s="330">
        <f t="shared" si="366"/>
        <v>-15.984714416324355</v>
      </c>
      <c r="AE553" s="330">
        <f t="shared" si="367"/>
        <v>107.72962728603531</v>
      </c>
      <c r="AF553" s="330">
        <f t="shared" si="368"/>
        <v>2169.1919321579853</v>
      </c>
      <c r="AG553" s="330">
        <f t="shared" si="369"/>
        <v>2159.3789097764043</v>
      </c>
      <c r="AH553" s="330">
        <f t="shared" si="370"/>
        <v>5.2736902305857614</v>
      </c>
      <c r="AI553" s="330">
        <f t="shared" si="371"/>
        <v>0.5284189443099756</v>
      </c>
      <c r="AJ553" s="330">
        <f t="shared" si="372"/>
        <v>11.417624456011293</v>
      </c>
      <c r="AK553" s="339">
        <f t="shared" si="373"/>
        <v>1977.7394668200141</v>
      </c>
      <c r="AL553" s="44">
        <f t="shared" si="343"/>
        <v>35.307407955896196</v>
      </c>
    </row>
    <row r="554" spans="2:38" ht="15" x14ac:dyDescent="0.15">
      <c r="B554" s="330">
        <f t="shared" si="344"/>
        <v>2169.1919321579853</v>
      </c>
      <c r="C554" s="330">
        <f t="shared" si="345"/>
        <v>2159.3789097764043</v>
      </c>
      <c r="D554" s="330">
        <f t="shared" si="346"/>
        <v>5.2736902305857614</v>
      </c>
      <c r="E554" s="330">
        <f t="shared" si="340"/>
        <v>198.68094404807593</v>
      </c>
      <c r="F554" s="330">
        <f t="shared" si="347"/>
        <v>198.68094404807593</v>
      </c>
      <c r="G554" s="330">
        <f t="shared" si="348"/>
        <v>8134.2951464151347</v>
      </c>
      <c r="H554" s="315">
        <f t="shared" si="349"/>
        <v>0.02</v>
      </c>
      <c r="I554" s="330">
        <f t="shared" si="350"/>
        <v>7.8504179052648402</v>
      </c>
      <c r="J554" s="330">
        <f t="shared" si="339"/>
        <v>859</v>
      </c>
      <c r="K554" s="337">
        <f t="shared" si="351"/>
        <v>-1</v>
      </c>
      <c r="L554" s="325">
        <f t="shared" si="352"/>
        <v>5.2536902305857618</v>
      </c>
      <c r="M554" s="325">
        <f t="shared" si="353"/>
        <v>5.2636902305857616</v>
      </c>
      <c r="N554" s="330">
        <f t="shared" si="354"/>
        <v>-7.26924345599258E-2</v>
      </c>
      <c r="O554" s="330">
        <f t="shared" si="355"/>
        <v>5.278024166789308E-2</v>
      </c>
      <c r="P554" s="334">
        <f t="shared" si="341"/>
        <v>85.445155514462471</v>
      </c>
      <c r="Q554" s="330">
        <f t="shared" si="356"/>
        <v>7320.5188028825787</v>
      </c>
      <c r="R554" s="279">
        <f>IF(H554&gt;0, rate1(1,$L$52,$L$51,$L$54,L554,$L$53,$L$50,P554),"")</f>
        <v>2366.3804304476057</v>
      </c>
      <c r="S554" s="325">
        <f t="shared" si="357"/>
        <v>58.611916322805818</v>
      </c>
      <c r="T554" s="325">
        <f t="shared" si="358"/>
        <v>1.2617603995781395E-3</v>
      </c>
      <c r="U554" s="330">
        <f t="shared" si="359"/>
        <v>5.2736902305857614</v>
      </c>
      <c r="V554" s="338">
        <f t="shared" si="360"/>
        <v>5.2736902305857614</v>
      </c>
      <c r="W554" s="330">
        <f t="shared" si="361"/>
        <v>1.6733631116849779E-3</v>
      </c>
      <c r="X554" s="330">
        <f t="shared" si="362"/>
        <v>7367.2259672401633</v>
      </c>
      <c r="Y554" s="330">
        <f t="shared" si="342"/>
        <v>85.770122662817528</v>
      </c>
      <c r="Z554" s="110">
        <f>IF(H554&gt;0, rate1(1,$L$52,$L$51,$L$54,U554,$L$53,$L$50,Y554),"")</f>
        <v>2367.4759743325649</v>
      </c>
      <c r="AA554" s="338">
        <f t="shared" si="363"/>
        <v>58.958582823664301</v>
      </c>
      <c r="AB554" s="338">
        <f t="shared" si="364"/>
        <v>-2.8871705106663671E-5</v>
      </c>
      <c r="AC554" s="330">
        <f t="shared" si="365"/>
        <v>1.2617603995781395E-3</v>
      </c>
      <c r="AD554" s="330">
        <f t="shared" si="366"/>
        <v>-15.850869948594722</v>
      </c>
      <c r="AE554" s="330">
        <f t="shared" si="367"/>
        <v>106.52353819939879</v>
      </c>
      <c r="AF554" s="330">
        <f t="shared" si="368"/>
        <v>2169.1179779630256</v>
      </c>
      <c r="AG554" s="330">
        <f t="shared" si="369"/>
        <v>2159.3776480160045</v>
      </c>
      <c r="AH554" s="330">
        <f t="shared" si="370"/>
        <v>5.254120827656215</v>
      </c>
      <c r="AI554" s="330">
        <f t="shared" si="371"/>
        <v>0.53320268514030722</v>
      </c>
      <c r="AJ554" s="330">
        <f t="shared" si="372"/>
        <v>11.417772567868276</v>
      </c>
      <c r="AK554" s="339">
        <f t="shared" si="373"/>
        <v>1977.7438133430605</v>
      </c>
      <c r="AL554" s="44">
        <f t="shared" si="343"/>
        <v>35.307861867769361</v>
      </c>
    </row>
    <row r="555" spans="2:38" ht="15" x14ac:dyDescent="0.15">
      <c r="B555" s="330">
        <f t="shared" si="344"/>
        <v>2169.1179779630256</v>
      </c>
      <c r="C555" s="330">
        <f t="shared" si="345"/>
        <v>2159.3776480160045</v>
      </c>
      <c r="D555" s="330">
        <f t="shared" si="346"/>
        <v>5.254120827656215</v>
      </c>
      <c r="E555" s="330">
        <f t="shared" si="340"/>
        <v>198.68094404807593</v>
      </c>
      <c r="F555" s="330">
        <f t="shared" si="347"/>
        <v>198.68094404807593</v>
      </c>
      <c r="G555" s="330">
        <f t="shared" si="348"/>
        <v>8043.7346922465995</v>
      </c>
      <c r="H555" s="315">
        <f t="shared" si="349"/>
        <v>0.02</v>
      </c>
      <c r="I555" s="330">
        <f t="shared" si="350"/>
        <v>7.7922639576168882</v>
      </c>
      <c r="J555" s="330">
        <f t="shared" si="339"/>
        <v>859</v>
      </c>
      <c r="K555" s="337">
        <f t="shared" si="351"/>
        <v>-1</v>
      </c>
      <c r="L555" s="325">
        <f t="shared" si="352"/>
        <v>5.2341208276562154</v>
      </c>
      <c r="M555" s="325">
        <f t="shared" si="353"/>
        <v>5.2441208276562152</v>
      </c>
      <c r="N555" s="330">
        <f t="shared" si="354"/>
        <v>-7.2428614851688167E-2</v>
      </c>
      <c r="O555" s="330">
        <f t="shared" si="355"/>
        <v>5.278024166789308E-2</v>
      </c>
      <c r="P555" s="334">
        <f t="shared" si="341"/>
        <v>85.021247855443434</v>
      </c>
      <c r="Q555" s="330">
        <f t="shared" si="356"/>
        <v>7229.6278540666899</v>
      </c>
      <c r="R555" s="279">
        <f>IF(H555&gt;0, rate1(1,$L$52,$L$51,$L$54,L555,$L$53,$L$50,P555),"")</f>
        <v>2364.9375983648233</v>
      </c>
      <c r="S555" s="325">
        <f t="shared" si="357"/>
        <v>57.919510422562063</v>
      </c>
      <c r="T555" s="325">
        <f t="shared" si="358"/>
        <v>1.2724743117779615E-3</v>
      </c>
      <c r="U555" s="330">
        <f t="shared" si="359"/>
        <v>5.254120827656215</v>
      </c>
      <c r="V555" s="338">
        <f t="shared" si="360"/>
        <v>5.254120827656215</v>
      </c>
      <c r="W555" s="330">
        <f t="shared" si="361"/>
        <v>1.6609672530307762E-3</v>
      </c>
      <c r="X555" s="330">
        <f t="shared" si="362"/>
        <v>7275.9886957064728</v>
      </c>
      <c r="Y555" s="330">
        <f t="shared" si="342"/>
        <v>85.345810595500311</v>
      </c>
      <c r="Z555" s="110">
        <f>IF(H555&gt;0, rate1(1,$L$52,$L$51,$L$54,U555,$L$53,$L$50,Y555),"")</f>
        <v>2366.0436980750037</v>
      </c>
      <c r="AA555" s="338">
        <f t="shared" si="363"/>
        <v>58.263675742741192</v>
      </c>
      <c r="AB555" s="338">
        <f t="shared" si="364"/>
        <v>-2.9005599649116523E-5</v>
      </c>
      <c r="AC555" s="330">
        <f t="shared" si="365"/>
        <v>1.2724743117779615E-3</v>
      </c>
      <c r="AD555" s="330">
        <f t="shared" si="366"/>
        <v>-15.71740962853313</v>
      </c>
      <c r="AE555" s="330">
        <f t="shared" si="367"/>
        <v>105.32593485800405</v>
      </c>
      <c r="AF555" s="330">
        <f t="shared" si="368"/>
        <v>2169.0442768738621</v>
      </c>
      <c r="AG555" s="330">
        <f t="shared" si="369"/>
        <v>2159.3763755416926</v>
      </c>
      <c r="AH555" s="330">
        <f t="shared" si="370"/>
        <v>5.234549685110454</v>
      </c>
      <c r="AI555" s="330">
        <f t="shared" si="371"/>
        <v>0.53805830338093574</v>
      </c>
      <c r="AJ555" s="330">
        <f t="shared" si="372"/>
        <v>11.417922028508105</v>
      </c>
      <c r="AK555" s="339">
        <f t="shared" si="373"/>
        <v>1977.7481505710743</v>
      </c>
      <c r="AL555" s="44">
        <f t="shared" si="343"/>
        <v>35.3083198888759</v>
      </c>
    </row>
    <row r="556" spans="2:38" ht="15" x14ac:dyDescent="0.15">
      <c r="B556" s="330">
        <f t="shared" si="344"/>
        <v>2169.0442768738621</v>
      </c>
      <c r="C556" s="330">
        <f t="shared" si="345"/>
        <v>2159.3763755416926</v>
      </c>
      <c r="D556" s="330">
        <f t="shared" si="346"/>
        <v>5.234549685110454</v>
      </c>
      <c r="E556" s="330">
        <f t="shared" si="340"/>
        <v>198.68094404807593</v>
      </c>
      <c r="F556" s="330">
        <f t="shared" si="347"/>
        <v>198.68094404807593</v>
      </c>
      <c r="G556" s="330">
        <f t="shared" si="348"/>
        <v>7953.8409316569378</v>
      </c>
      <c r="H556" s="315">
        <f t="shared" si="349"/>
        <v>0.02</v>
      </c>
      <c r="I556" s="330">
        <f t="shared" si="350"/>
        <v>7.7343210657356396</v>
      </c>
      <c r="J556" s="330">
        <f t="shared" si="339"/>
        <v>859</v>
      </c>
      <c r="K556" s="337">
        <f t="shared" si="351"/>
        <v>-1</v>
      </c>
      <c r="L556" s="325">
        <f t="shared" si="352"/>
        <v>5.2145496851104545</v>
      </c>
      <c r="M556" s="325">
        <f t="shared" si="353"/>
        <v>5.2245496851104543</v>
      </c>
      <c r="N556" s="330">
        <f t="shared" si="354"/>
        <v>-7.2164725601570723E-2</v>
      </c>
      <c r="O556" s="330">
        <f t="shared" si="355"/>
        <v>5.278024166789308E-2</v>
      </c>
      <c r="P556" s="334">
        <f t="shared" si="341"/>
        <v>84.59783111248943</v>
      </c>
      <c r="Q556" s="330">
        <f t="shared" si="356"/>
        <v>7139.4047430977853</v>
      </c>
      <c r="R556" s="279">
        <f>IF(H556&gt;0, rate1(1,$L$52,$L$51,$L$54,L556,$L$53,$L$50,P556),"")</f>
        <v>2363.4806791464785</v>
      </c>
      <c r="S556" s="325">
        <f t="shared" si="357"/>
        <v>57.231953850774588</v>
      </c>
      <c r="T556" s="325">
        <f t="shared" si="358"/>
        <v>1.2833401768872852E-3</v>
      </c>
      <c r="U556" s="330">
        <f t="shared" si="359"/>
        <v>5.234549685110454</v>
      </c>
      <c r="V556" s="338">
        <f t="shared" si="360"/>
        <v>5.234549685110454</v>
      </c>
      <c r="W556" s="330">
        <f t="shared" si="361"/>
        <v>1.6486163821589628E-3</v>
      </c>
      <c r="X556" s="330">
        <f t="shared" si="362"/>
        <v>7185.4205201390714</v>
      </c>
      <c r="Y556" s="330">
        <f t="shared" si="342"/>
        <v>84.921988400891877</v>
      </c>
      <c r="Z556" s="110">
        <f>IF(H556&gt;0, rate1(1,$L$52,$L$51,$L$54,U556,$L$53,$L$50,Y556),"")</f>
        <v>2364.5974828590583</v>
      </c>
      <c r="AA556" s="338">
        <f t="shared" si="363"/>
        <v>57.573627360557715</v>
      </c>
      <c r="AB556" s="338">
        <f t="shared" si="364"/>
        <v>-2.9141076135209131E-5</v>
      </c>
      <c r="AC556" s="330">
        <f t="shared" si="365"/>
        <v>1.2833401768872852E-3</v>
      </c>
      <c r="AD556" s="330">
        <f t="shared" si="366"/>
        <v>-15.584332478789515</v>
      </c>
      <c r="AE556" s="330">
        <f t="shared" si="367"/>
        <v>104.13678327108428</v>
      </c>
      <c r="AF556" s="330">
        <f t="shared" si="368"/>
        <v>2168.9708288080838</v>
      </c>
      <c r="AG556" s="330">
        <f t="shared" si="369"/>
        <v>2159.3750922015156</v>
      </c>
      <c r="AH556" s="330">
        <f t="shared" si="370"/>
        <v>5.2149768022596747</v>
      </c>
      <c r="AI556" s="330">
        <f t="shared" si="371"/>
        <v>0.5429873779847173</v>
      </c>
      <c r="AJ556" s="330">
        <f t="shared" si="372"/>
        <v>11.418072858335323</v>
      </c>
      <c r="AK556" s="339">
        <f t="shared" si="373"/>
        <v>1977.7524785693156</v>
      </c>
      <c r="AL556" s="44">
        <f t="shared" si="343"/>
        <v>35.308782080958501</v>
      </c>
    </row>
    <row r="557" spans="2:38" ht="15" x14ac:dyDescent="0.15">
      <c r="B557" s="330">
        <f t="shared" si="344"/>
        <v>2168.9708288080838</v>
      </c>
      <c r="C557" s="330">
        <f t="shared" si="345"/>
        <v>2159.3750922015156</v>
      </c>
      <c r="D557" s="330">
        <f t="shared" si="346"/>
        <v>5.2149768022596747</v>
      </c>
      <c r="E557" s="330">
        <f t="shared" si="340"/>
        <v>198.68094404807593</v>
      </c>
      <c r="F557" s="330">
        <f t="shared" si="347"/>
        <v>198.68094404807593</v>
      </c>
      <c r="G557" s="330">
        <f t="shared" si="348"/>
        <v>7864.6115180391689</v>
      </c>
      <c r="H557" s="315">
        <f t="shared" si="349"/>
        <v>0.02</v>
      </c>
      <c r="I557" s="330">
        <f t="shared" si="350"/>
        <v>7.6765892852545221</v>
      </c>
      <c r="J557" s="330">
        <f t="shared" si="339"/>
        <v>859</v>
      </c>
      <c r="K557" s="337">
        <f t="shared" si="351"/>
        <v>-1</v>
      </c>
      <c r="L557" s="325">
        <f t="shared" si="352"/>
        <v>5.1949768022596752</v>
      </c>
      <c r="M557" s="325">
        <f t="shared" si="353"/>
        <v>5.204976802259675</v>
      </c>
      <c r="N557" s="330">
        <f t="shared" si="354"/>
        <v>-7.1900766787997838E-2</v>
      </c>
      <c r="O557" s="330">
        <f t="shared" si="355"/>
        <v>5.278024166789308E-2</v>
      </c>
      <c r="P557" s="334">
        <f t="shared" si="341"/>
        <v>84.174906731149946</v>
      </c>
      <c r="Q557" s="330">
        <f t="shared" si="356"/>
        <v>7049.8471241005609</v>
      </c>
      <c r="R557" s="279">
        <f>IF(H557&gt;0, rate1(1,$L$52,$L$51,$L$54,L557,$L$53,$L$50,P557),"")</f>
        <v>2362.0094735074099</v>
      </c>
      <c r="S557" s="325">
        <f t="shared" si="357"/>
        <v>56.549229233028974</v>
      </c>
      <c r="T557" s="325">
        <f t="shared" si="358"/>
        <v>1.2943611960190154E-3</v>
      </c>
      <c r="U557" s="330">
        <f t="shared" si="359"/>
        <v>5.2149768022596747</v>
      </c>
      <c r="V557" s="338">
        <f t="shared" si="360"/>
        <v>5.2149768022596747</v>
      </c>
      <c r="W557" s="330">
        <f t="shared" si="361"/>
        <v>1.6363105109249432E-3</v>
      </c>
      <c r="X557" s="330">
        <f t="shared" si="362"/>
        <v>7095.5190949942862</v>
      </c>
      <c r="Y557" s="330">
        <f t="shared" si="342"/>
        <v>84.498657517956872</v>
      </c>
      <c r="Z557" s="110">
        <f>IF(H557&gt;0, rate1(1,$L$52,$L$51,$L$54,U557,$L$53,$L$50,Y557),"")</f>
        <v>2363.1371321400784</v>
      </c>
      <c r="AA557" s="338">
        <f t="shared" si="363"/>
        <v>56.888420312830718</v>
      </c>
      <c r="AB557" s="338">
        <f t="shared" si="364"/>
        <v>-2.9278167136695458E-5</v>
      </c>
      <c r="AC557" s="330">
        <f t="shared" si="365"/>
        <v>1.2943611960190154E-3</v>
      </c>
      <c r="AD557" s="330">
        <f t="shared" si="366"/>
        <v>-15.451637503899786</v>
      </c>
      <c r="AE557" s="330">
        <f t="shared" si="367"/>
        <v>102.95604935812887</v>
      </c>
      <c r="AF557" s="330">
        <f t="shared" si="368"/>
        <v>2168.8976336800997</v>
      </c>
      <c r="AG557" s="330">
        <f t="shared" si="369"/>
        <v>2159.3737978403196</v>
      </c>
      <c r="AH557" s="330">
        <f t="shared" si="370"/>
        <v>5.1954021784087789</v>
      </c>
      <c r="AI557" s="330">
        <f t="shared" si="371"/>
        <v>0.54799153455425575</v>
      </c>
      <c r="AJ557" s="330">
        <f t="shared" si="372"/>
        <v>11.418225078206033</v>
      </c>
      <c r="AK557" s="339">
        <f t="shared" si="373"/>
        <v>1977.756797404548</v>
      </c>
      <c r="AL557" s="44">
        <f t="shared" si="343"/>
        <v>35.309248507116187</v>
      </c>
    </row>
    <row r="558" spans="2:38" ht="15" x14ac:dyDescent="0.15">
      <c r="B558" s="330">
        <f t="shared" si="344"/>
        <v>2168.8976336800997</v>
      </c>
      <c r="C558" s="330">
        <f t="shared" si="345"/>
        <v>2159.3737978403196</v>
      </c>
      <c r="D558" s="330">
        <f t="shared" si="346"/>
        <v>5.1954021784087789</v>
      </c>
      <c r="E558" s="330">
        <f t="shared" si="340"/>
        <v>198.68094404807593</v>
      </c>
      <c r="F558" s="330">
        <f t="shared" si="347"/>
        <v>198.68094404807593</v>
      </c>
      <c r="G558" s="330">
        <f t="shared" si="348"/>
        <v>7776.0441035222939</v>
      </c>
      <c r="H558" s="315">
        <f t="shared" si="349"/>
        <v>0.02</v>
      </c>
      <c r="I558" s="330">
        <f t="shared" si="350"/>
        <v>7.6190686718240617</v>
      </c>
      <c r="J558" s="330">
        <f t="shared" si="339"/>
        <v>859</v>
      </c>
      <c r="K558" s="337">
        <f t="shared" si="351"/>
        <v>-1</v>
      </c>
      <c r="L558" s="325">
        <f t="shared" si="352"/>
        <v>5.1754021784087794</v>
      </c>
      <c r="M558" s="325">
        <f t="shared" si="353"/>
        <v>5.1854021784087792</v>
      </c>
      <c r="N558" s="330">
        <f t="shared" si="354"/>
        <v>-7.1636738389265986E-2</v>
      </c>
      <c r="O558" s="330">
        <f t="shared" si="355"/>
        <v>5.278024166789308E-2</v>
      </c>
      <c r="P558" s="334">
        <f t="shared" si="341"/>
        <v>83.752476165900944</v>
      </c>
      <c r="Q558" s="330">
        <f t="shared" si="356"/>
        <v>6960.9526499359863</v>
      </c>
      <c r="R558" s="279">
        <f>IF(H558&gt;0, rate1(1,$L$52,$L$51,$L$54,L558,$L$53,$L$50,P558),"")</f>
        <v>2360.5237784540868</v>
      </c>
      <c r="S558" s="325">
        <f t="shared" si="357"/>
        <v>55.871319173528754</v>
      </c>
      <c r="T558" s="325">
        <f t="shared" si="358"/>
        <v>1.3055406625584697E-3</v>
      </c>
      <c r="U558" s="330">
        <f t="shared" si="359"/>
        <v>5.1954021784087789</v>
      </c>
      <c r="V558" s="338">
        <f t="shared" si="360"/>
        <v>5.1954021784087789</v>
      </c>
      <c r="W558" s="330">
        <f t="shared" si="361"/>
        <v>1.6240496512018865E-3</v>
      </c>
      <c r="X558" s="330">
        <f t="shared" si="362"/>
        <v>7006.2820734648267</v>
      </c>
      <c r="Y558" s="330">
        <f t="shared" si="342"/>
        <v>84.075819394519371</v>
      </c>
      <c r="Z558" s="110">
        <f>IF(H558&gt;0, rate1(1,$L$52,$L$51,$L$54,U558,$L$53,$L$50,Y558),"")</f>
        <v>2361.6624457281164</v>
      </c>
      <c r="AA558" s="338">
        <f t="shared" si="363"/>
        <v>56.208037214112387</v>
      </c>
      <c r="AB558" s="338">
        <f t="shared" si="364"/>
        <v>-2.9416906181673557E-5</v>
      </c>
      <c r="AC558" s="330">
        <f t="shared" si="365"/>
        <v>1.3055406625584697E-3</v>
      </c>
      <c r="AD558" s="330">
        <f t="shared" si="366"/>
        <v>-15.319323689854267</v>
      </c>
      <c r="AE558" s="330">
        <f t="shared" si="367"/>
        <v>101.78369895693933</v>
      </c>
      <c r="AF558" s="330">
        <f t="shared" si="368"/>
        <v>2168.8246914010479</v>
      </c>
      <c r="AG558" s="330">
        <f t="shared" si="369"/>
        <v>2159.3724922996571</v>
      </c>
      <c r="AH558" s="330">
        <f t="shared" si="370"/>
        <v>5.1758258128564929</v>
      </c>
      <c r="AI558" s="330">
        <f t="shared" si="371"/>
        <v>0.55307244708776948</v>
      </c>
      <c r="AJ558" s="330">
        <f t="shared" si="372"/>
        <v>11.418378709441335</v>
      </c>
      <c r="AK558" s="339">
        <f t="shared" si="373"/>
        <v>1977.7611071450824</v>
      </c>
      <c r="AL558" s="44">
        <f t="shared" si="343"/>
        <v>35.309719231844369</v>
      </c>
    </row>
    <row r="559" spans="2:38" ht="15" x14ac:dyDescent="0.15">
      <c r="B559" s="330">
        <f t="shared" si="344"/>
        <v>2168.8246914010479</v>
      </c>
      <c r="C559" s="330">
        <f t="shared" si="345"/>
        <v>2159.3724922996571</v>
      </c>
      <c r="D559" s="330">
        <f t="shared" si="346"/>
        <v>5.1758258128564929</v>
      </c>
      <c r="E559" s="330">
        <f t="shared" si="340"/>
        <v>198.68094404807593</v>
      </c>
      <c r="F559" s="330">
        <f t="shared" si="347"/>
        <v>198.68094404807593</v>
      </c>
      <c r="G559" s="330">
        <f t="shared" si="348"/>
        <v>7688.136338971658</v>
      </c>
      <c r="H559" s="315">
        <f t="shared" si="349"/>
        <v>0.02</v>
      </c>
      <c r="I559" s="330">
        <f t="shared" si="350"/>
        <v>7.5617592811126091</v>
      </c>
      <c r="J559" s="330">
        <f t="shared" si="339"/>
        <v>859</v>
      </c>
      <c r="K559" s="337">
        <f t="shared" si="351"/>
        <v>-1</v>
      </c>
      <c r="L559" s="325">
        <f t="shared" si="352"/>
        <v>5.1558258128564933</v>
      </c>
      <c r="M559" s="325">
        <f t="shared" si="353"/>
        <v>5.1658258128564931</v>
      </c>
      <c r="N559" s="330">
        <f t="shared" si="354"/>
        <v>-7.1372640383632557E-2</v>
      </c>
      <c r="O559" s="330">
        <f t="shared" si="355"/>
        <v>5.278024166789308E-2</v>
      </c>
      <c r="P559" s="334">
        <f t="shared" si="341"/>
        <v>83.330540880239397</v>
      </c>
      <c r="Q559" s="330">
        <f t="shared" si="356"/>
        <v>6872.7189722017383</v>
      </c>
      <c r="R559" s="279">
        <f>IF(H559&gt;0, rate1(1,$L$52,$L$51,$L$54,L559,$L$53,$L$50,P559),"")</f>
        <v>2359.0233871988071</v>
      </c>
      <c r="S559" s="325">
        <f t="shared" si="357"/>
        <v>55.198206254762823</v>
      </c>
      <c r="T559" s="325">
        <f t="shared" si="358"/>
        <v>1.316881965579082E-3</v>
      </c>
      <c r="U559" s="330">
        <f t="shared" si="359"/>
        <v>5.1758258128564929</v>
      </c>
      <c r="V559" s="338">
        <f t="shared" si="360"/>
        <v>5.1758258128564929</v>
      </c>
      <c r="W559" s="330">
        <f t="shared" si="361"/>
        <v>1.6118338148451983E-3</v>
      </c>
      <c r="X559" s="330">
        <f t="shared" si="362"/>
        <v>6917.7071074802161</v>
      </c>
      <c r="Y559" s="330">
        <f t="shared" si="342"/>
        <v>83.653475487356545</v>
      </c>
      <c r="Z559" s="110">
        <f>IF(H559&gt;0, rate1(1,$L$52,$L$51,$L$54,U559,$L$53,$L$50,Y559),"")</f>
        <v>2360.1732197038714</v>
      </c>
      <c r="AA559" s="338">
        <f t="shared" si="363"/>
        <v>55.532460657464704</v>
      </c>
      <c r="AB559" s="338">
        <f t="shared" si="364"/>
        <v>-2.9557327789949299E-5</v>
      </c>
      <c r="AC559" s="330">
        <f t="shared" si="365"/>
        <v>1.316881965579082E-3</v>
      </c>
      <c r="AD559" s="330">
        <f t="shared" si="366"/>
        <v>-15.187390003632753</v>
      </c>
      <c r="AE559" s="330">
        <f t="shared" si="367"/>
        <v>100.61969783658628</v>
      </c>
      <c r="AF559" s="330">
        <f t="shared" si="368"/>
        <v>2168.7520018786986</v>
      </c>
      <c r="AG559" s="330">
        <f t="shared" si="369"/>
        <v>2159.3711754176916</v>
      </c>
      <c r="AH559" s="330">
        <f t="shared" si="370"/>
        <v>5.1562477048950068</v>
      </c>
      <c r="AI559" s="330">
        <f t="shared" si="371"/>
        <v>0.55823183980502922</v>
      </c>
      <c r="AJ559" s="330">
        <f t="shared" si="372"/>
        <v>11.418533773841281</v>
      </c>
      <c r="AK559" s="339">
        <f t="shared" si="373"/>
        <v>1977.7654078608234</v>
      </c>
      <c r="AL559" s="44">
        <f t="shared" si="343"/>
        <v>35.310194321076416</v>
      </c>
    </row>
    <row r="560" spans="2:38" ht="15" x14ac:dyDescent="0.15">
      <c r="B560" s="330">
        <f t="shared" si="344"/>
        <v>2168.7520018786986</v>
      </c>
      <c r="C560" s="330">
        <f t="shared" si="345"/>
        <v>2159.3711754176916</v>
      </c>
      <c r="D560" s="330">
        <f t="shared" si="346"/>
        <v>5.1562477048950068</v>
      </c>
      <c r="E560" s="330">
        <f t="shared" si="340"/>
        <v>198.68094404807593</v>
      </c>
      <c r="F560" s="330">
        <f t="shared" si="347"/>
        <v>198.68094404807593</v>
      </c>
      <c r="G560" s="330">
        <f t="shared" si="348"/>
        <v>7600.8858739872967</v>
      </c>
      <c r="H560" s="315">
        <f t="shared" si="349"/>
        <v>0.02</v>
      </c>
      <c r="I560" s="330">
        <f t="shared" si="350"/>
        <v>7.5046611688056153</v>
      </c>
      <c r="J560" s="330">
        <f t="shared" si="339"/>
        <v>859</v>
      </c>
      <c r="K560" s="337">
        <f t="shared" si="351"/>
        <v>-1</v>
      </c>
      <c r="L560" s="325">
        <f t="shared" si="352"/>
        <v>5.1362477048950073</v>
      </c>
      <c r="M560" s="325">
        <f t="shared" si="353"/>
        <v>5.146247704895007</v>
      </c>
      <c r="N560" s="330">
        <f t="shared" si="354"/>
        <v>-7.11084727492306E-2</v>
      </c>
      <c r="O560" s="330">
        <f t="shared" si="355"/>
        <v>5.278024166789308E-2</v>
      </c>
      <c r="P560" s="334">
        <f t="shared" si="341"/>
        <v>82.909102346769203</v>
      </c>
      <c r="Q560" s="330">
        <f t="shared" si="356"/>
        <v>6785.143741230474</v>
      </c>
      <c r="R560" s="279">
        <f>IF(H560&gt;0, rate1(1,$L$52,$L$51,$L$54,L560,$L$53,$L$50,P560),"")</f>
        <v>2357.5080890714808</v>
      </c>
      <c r="S560" s="325">
        <f t="shared" si="357"/>
        <v>54.529873037145776</v>
      </c>
      <c r="T560" s="325">
        <f t="shared" si="358"/>
        <v>1.3283885934100119E-3</v>
      </c>
      <c r="U560" s="330">
        <f t="shared" si="359"/>
        <v>5.1562477048950068</v>
      </c>
      <c r="V560" s="338">
        <f t="shared" si="360"/>
        <v>5.1562477048950068</v>
      </c>
      <c r="W560" s="330">
        <f t="shared" si="361"/>
        <v>1.5996630137600221E-3</v>
      </c>
      <c r="X560" s="330">
        <f t="shared" si="362"/>
        <v>6829.7918477050735</v>
      </c>
      <c r="Y560" s="330">
        <f t="shared" si="342"/>
        <v>83.231627262283567</v>
      </c>
      <c r="Z560" s="110">
        <f>IF(H560&gt;0, rate1(1,$L$52,$L$51,$L$54,U560,$L$53,$L$50,Y560),"")</f>
        <v>2358.6692463322684</v>
      </c>
      <c r="AA560" s="338">
        <f t="shared" si="363"/>
        <v>54.861673214107185</v>
      </c>
      <c r="AB560" s="338">
        <f t="shared" si="364"/>
        <v>-2.9699467511919888E-5</v>
      </c>
      <c r="AC560" s="330">
        <f t="shared" si="365"/>
        <v>1.3283885934100119E-3</v>
      </c>
      <c r="AD560" s="330">
        <f t="shared" si="366"/>
        <v>-15.05583539275915</v>
      </c>
      <c r="AE560" s="330">
        <f t="shared" si="367"/>
        <v>99.464011669095996</v>
      </c>
      <c r="AF560" s="330">
        <f t="shared" si="368"/>
        <v>2168.6795650173558</v>
      </c>
      <c r="AG560" s="330">
        <f t="shared" si="369"/>
        <v>2159.3698470290983</v>
      </c>
      <c r="AH560" s="330">
        <f t="shared" si="370"/>
        <v>5.1366678538099642</v>
      </c>
      <c r="AI560" s="330">
        <f t="shared" si="371"/>
        <v>0.56347148905571987</v>
      </c>
      <c r="AJ560" s="330">
        <f t="shared" si="372"/>
        <v>11.418690293699353</v>
      </c>
      <c r="AK560" s="339">
        <f t="shared" si="373"/>
        <v>1977.7696996233167</v>
      </c>
      <c r="AL560" s="44">
        <f t="shared" si="343"/>
        <v>35.310673842226812</v>
      </c>
    </row>
    <row r="561" spans="2:38" ht="15" x14ac:dyDescent="0.15">
      <c r="B561" s="330">
        <f t="shared" si="344"/>
        <v>2168.6795650173558</v>
      </c>
      <c r="C561" s="330">
        <f t="shared" si="345"/>
        <v>2159.3698470290983</v>
      </c>
      <c r="D561" s="330">
        <f t="shared" si="346"/>
        <v>5.1366678538099642</v>
      </c>
      <c r="E561" s="330">
        <f t="shared" si="340"/>
        <v>198.68094404807593</v>
      </c>
      <c r="F561" s="330">
        <f t="shared" si="347"/>
        <v>198.68094404807593</v>
      </c>
      <c r="G561" s="330">
        <f t="shared" si="348"/>
        <v>7514.290356903778</v>
      </c>
      <c r="H561" s="315">
        <f t="shared" si="349"/>
        <v>0.02</v>
      </c>
      <c r="I561" s="330">
        <f t="shared" si="350"/>
        <v>7.4477743906059919</v>
      </c>
      <c r="J561" s="330">
        <f t="shared" si="339"/>
        <v>859</v>
      </c>
      <c r="K561" s="337">
        <f t="shared" si="351"/>
        <v>-1</v>
      </c>
      <c r="L561" s="325">
        <f t="shared" si="352"/>
        <v>5.1166678538099646</v>
      </c>
      <c r="M561" s="325">
        <f t="shared" si="353"/>
        <v>5.1266678538099644</v>
      </c>
      <c r="N561" s="330">
        <f t="shared" si="354"/>
        <v>-7.0844235464111449E-2</v>
      </c>
      <c r="O561" s="330">
        <f t="shared" si="355"/>
        <v>5.278024166789308E-2</v>
      </c>
      <c r="P561" s="334">
        <f t="shared" si="341"/>
        <v>82.488162047295503</v>
      </c>
      <c r="Q561" s="330">
        <f t="shared" si="356"/>
        <v>6698.2246060897114</v>
      </c>
      <c r="R561" s="279">
        <f>IF(H561&gt;0, rate1(1,$L$52,$L$51,$L$54,L561,$L$53,$L$50,P561),"")</f>
        <v>2355.9776694289862</v>
      </c>
      <c r="S561" s="325">
        <f t="shared" si="357"/>
        <v>53.866302058658853</v>
      </c>
      <c r="T561" s="325">
        <f t="shared" si="358"/>
        <v>1.3400641373687312E-3</v>
      </c>
      <c r="U561" s="330">
        <f t="shared" si="359"/>
        <v>5.1366678538099642</v>
      </c>
      <c r="V561" s="338">
        <f t="shared" si="360"/>
        <v>5.1366678538099642</v>
      </c>
      <c r="W561" s="330">
        <f t="shared" si="361"/>
        <v>1.5875372597733417E-3</v>
      </c>
      <c r="X561" s="330">
        <f t="shared" si="362"/>
        <v>6742.5339435389569</v>
      </c>
      <c r="Y561" s="330">
        <f t="shared" si="342"/>
        <v>82.810276194247024</v>
      </c>
      <c r="Z561" s="110">
        <f>IF(H561&gt;0, rate1(1,$L$52,$L$51,$L$54,U561,$L$53,$L$50,Y561),"")</f>
        <v>2357.1503139736692</v>
      </c>
      <c r="AA561" s="338">
        <f t="shared" si="363"/>
        <v>54.195657433065243</v>
      </c>
      <c r="AB561" s="338">
        <f t="shared" si="364"/>
        <v>-2.9843361965605931E-5</v>
      </c>
      <c r="AC561" s="330">
        <f t="shared" si="365"/>
        <v>1.3400641373687312E-3</v>
      </c>
      <c r="AD561" s="330">
        <f t="shared" si="366"/>
        <v>-14.924658784818158</v>
      </c>
      <c r="AE561" s="330">
        <f t="shared" si="367"/>
        <v>98.316606045114426</v>
      </c>
      <c r="AF561" s="330">
        <f t="shared" si="368"/>
        <v>2168.6073807177545</v>
      </c>
      <c r="AG561" s="330">
        <f t="shared" si="369"/>
        <v>2159.3685069649609</v>
      </c>
      <c r="AH561" s="330">
        <f t="shared" si="370"/>
        <v>5.117086258880593</v>
      </c>
      <c r="AI561" s="330">
        <f t="shared" si="371"/>
        <v>0.5687932253167407</v>
      </c>
      <c r="AJ561" s="330">
        <f t="shared" si="372"/>
        <v>11.418848291817497</v>
      </c>
      <c r="AK561" s="339">
        <f t="shared" si="373"/>
        <v>1977.7739825057981</v>
      </c>
      <c r="AL561" s="44">
        <f t="shared" si="343"/>
        <v>35.311157864235909</v>
      </c>
    </row>
    <row r="562" spans="2:38" ht="15" x14ac:dyDescent="0.15">
      <c r="B562" s="330">
        <f t="shared" si="344"/>
        <v>2168.6073807177545</v>
      </c>
      <c r="C562" s="330">
        <f t="shared" si="345"/>
        <v>2159.3685069649609</v>
      </c>
      <c r="D562" s="330">
        <f t="shared" si="346"/>
        <v>5.117086258880593</v>
      </c>
      <c r="E562" s="330">
        <f t="shared" si="340"/>
        <v>198.68094404807593</v>
      </c>
      <c r="F562" s="330">
        <f t="shared" si="347"/>
        <v>198.68094404807593</v>
      </c>
      <c r="G562" s="330">
        <f t="shared" si="348"/>
        <v>7428.3474347906968</v>
      </c>
      <c r="H562" s="315">
        <f t="shared" si="349"/>
        <v>0.02</v>
      </c>
      <c r="I562" s="330">
        <f t="shared" si="350"/>
        <v>7.3910990022348422</v>
      </c>
      <c r="J562" s="330">
        <f t="shared" si="339"/>
        <v>859</v>
      </c>
      <c r="K562" s="337">
        <f t="shared" si="351"/>
        <v>-1</v>
      </c>
      <c r="L562" s="325">
        <f t="shared" si="352"/>
        <v>5.0970862588805934</v>
      </c>
      <c r="M562" s="325">
        <f t="shared" si="353"/>
        <v>5.1070862588805932</v>
      </c>
      <c r="N562" s="330">
        <f t="shared" si="354"/>
        <v>-7.0579928506216305E-2</v>
      </c>
      <c r="O562" s="330">
        <f t="shared" si="355"/>
        <v>5.278024166789308E-2</v>
      </c>
      <c r="P562" s="334">
        <f t="shared" si="341"/>
        <v>82.067721472923665</v>
      </c>
      <c r="Q562" s="330">
        <f t="shared" si="356"/>
        <v>6611.959214582319</v>
      </c>
      <c r="R562" s="279">
        <f>IF(H562&gt;0, rate1(1,$L$52,$L$51,$L$54,L562,$L$53,$L$50,P562),"")</f>
        <v>2354.4319095619935</v>
      </c>
      <c r="S562" s="325">
        <f t="shared" si="357"/>
        <v>53.207475834484335</v>
      </c>
      <c r="T562" s="325">
        <f t="shared" si="358"/>
        <v>1.3519122956639192E-3</v>
      </c>
      <c r="U562" s="330">
        <f t="shared" si="359"/>
        <v>5.117086258880593</v>
      </c>
      <c r="V562" s="338">
        <f t="shared" si="360"/>
        <v>5.117086258880593</v>
      </c>
      <c r="W562" s="330">
        <f t="shared" si="361"/>
        <v>1.5754565647831953E-3</v>
      </c>
      <c r="X562" s="330">
        <f t="shared" si="362"/>
        <v>6655.9310431169006</v>
      </c>
      <c r="Y562" s="330">
        <f t="shared" si="342"/>
        <v>82.389423767422898</v>
      </c>
      <c r="Z562" s="110">
        <f>IF(H562&gt;0, rate1(1,$L$52,$L$51,$L$54,U562,$L$53,$L$50,Y562),"")</f>
        <v>2355.6162069926104</v>
      </c>
      <c r="AA562" s="338">
        <f t="shared" si="363"/>
        <v>53.534395840812898</v>
      </c>
      <c r="AB562" s="338">
        <f t="shared" si="364"/>
        <v>-2.99890488806051E-5</v>
      </c>
      <c r="AC562" s="330">
        <f t="shared" si="365"/>
        <v>1.3519122956639192E-3</v>
      </c>
      <c r="AD562" s="330">
        <f t="shared" si="366"/>
        <v>-14.793859086974333</v>
      </c>
      <c r="AE562" s="330">
        <f t="shared" si="367"/>
        <v>97.177446458156737</v>
      </c>
      <c r="AF562" s="330">
        <f t="shared" si="368"/>
        <v>2168.5354488769526</v>
      </c>
      <c r="AG562" s="330">
        <f t="shared" si="369"/>
        <v>2159.3671550526651</v>
      </c>
      <c r="AH562" s="330">
        <f t="shared" si="370"/>
        <v>5.0975029193790746</v>
      </c>
      <c r="AI562" s="330">
        <f t="shared" si="371"/>
        <v>0.57419893528176913</v>
      </c>
      <c r="AJ562" s="330">
        <f t="shared" si="372"/>
        <v>11.419007791521741</v>
      </c>
      <c r="AK562" s="339">
        <f t="shared" si="373"/>
        <v>1977.7782565832463</v>
      </c>
      <c r="AL562" s="44">
        <f t="shared" si="343"/>
        <v>35.311646457616455</v>
      </c>
    </row>
    <row r="563" spans="2:38" ht="15" x14ac:dyDescent="0.15">
      <c r="B563" s="330">
        <f t="shared" si="344"/>
        <v>2168.5354488769526</v>
      </c>
      <c r="C563" s="330">
        <f t="shared" si="345"/>
        <v>2159.3671550526651</v>
      </c>
      <c r="D563" s="330">
        <f t="shared" si="346"/>
        <v>5.0975029193790746</v>
      </c>
      <c r="E563" s="330">
        <f t="shared" si="340"/>
        <v>198.68094404807593</v>
      </c>
      <c r="F563" s="330">
        <f t="shared" si="347"/>
        <v>198.68094404807593</v>
      </c>
      <c r="G563" s="330">
        <f t="shared" si="348"/>
        <v>7343.0547534497973</v>
      </c>
      <c r="H563" s="315">
        <f t="shared" si="349"/>
        <v>0.02</v>
      </c>
      <c r="I563" s="330">
        <f t="shared" si="350"/>
        <v>7.3346350594300027</v>
      </c>
      <c r="J563" s="330">
        <f t="shared" si="339"/>
        <v>859</v>
      </c>
      <c r="K563" s="337">
        <f t="shared" si="351"/>
        <v>-1</v>
      </c>
      <c r="L563" s="325">
        <f t="shared" si="352"/>
        <v>5.0775029193790751</v>
      </c>
      <c r="M563" s="325">
        <f t="shared" si="353"/>
        <v>5.0875029193790748</v>
      </c>
      <c r="N563" s="330">
        <f t="shared" si="354"/>
        <v>-7.0315551853386893E-2</v>
      </c>
      <c r="O563" s="330">
        <f t="shared" si="355"/>
        <v>5.278024166789308E-2</v>
      </c>
      <c r="P563" s="334">
        <f t="shared" si="341"/>
        <v>81.647782124143419</v>
      </c>
      <c r="Q563" s="330">
        <f t="shared" si="356"/>
        <v>6526.345213243625</v>
      </c>
      <c r="R563" s="279">
        <f>IF(H563&gt;0, rate1(1,$L$52,$L$51,$L$54,L563,$L$53,$L$50,P563),"")</f>
        <v>2352.8705865991151</v>
      </c>
      <c r="S563" s="325">
        <f t="shared" si="357"/>
        <v>52.55337685660156</v>
      </c>
      <c r="T563" s="325">
        <f t="shared" si="358"/>
        <v>1.3639368774808547E-3</v>
      </c>
      <c r="U563" s="330">
        <f t="shared" si="359"/>
        <v>5.0975029193790746</v>
      </c>
      <c r="V563" s="338">
        <f t="shared" si="360"/>
        <v>5.0975029193790746</v>
      </c>
      <c r="W563" s="330">
        <f t="shared" si="361"/>
        <v>1.5634209406769628E-3</v>
      </c>
      <c r="X563" s="330">
        <f t="shared" si="362"/>
        <v>6569.9807933064949</v>
      </c>
      <c r="Y563" s="330">
        <f t="shared" si="342"/>
        <v>81.969071475299543</v>
      </c>
      <c r="Z563" s="110">
        <f>IF(H563&gt;0, rate1(1,$L$52,$L$51,$L$54,U563,$L$53,$L$50,Y563),"")</f>
        <v>2354.0667056639336</v>
      </c>
      <c r="AA563" s="338">
        <f t="shared" si="363"/>
        <v>52.877870940876804</v>
      </c>
      <c r="AB563" s="338">
        <f t="shared" si="364"/>
        <v>-3.0136567139748912E-5</v>
      </c>
      <c r="AC563" s="330">
        <f t="shared" si="365"/>
        <v>1.3639368774808547E-3</v>
      </c>
      <c r="AD563" s="330">
        <f t="shared" si="366"/>
        <v>-14.663435185460578</v>
      </c>
      <c r="AE563" s="330">
        <f t="shared" si="367"/>
        <v>96.046498313256805</v>
      </c>
      <c r="AF563" s="330">
        <f t="shared" si="368"/>
        <v>2168.4637693882219</v>
      </c>
      <c r="AG563" s="330">
        <f t="shared" si="369"/>
        <v>2159.3657911157875</v>
      </c>
      <c r="AH563" s="330">
        <f t="shared" si="370"/>
        <v>5.0779178345709068</v>
      </c>
      <c r="AI563" s="330">
        <f t="shared" si="371"/>
        <v>0.57969056404938779</v>
      </c>
      <c r="AJ563" s="330">
        <f t="shared" si="372"/>
        <v>11.419168816678422</v>
      </c>
      <c r="AK563" s="339">
        <f t="shared" si="373"/>
        <v>1977.7825219324343</v>
      </c>
      <c r="AL563" s="44">
        <f t="shared" si="343"/>
        <v>35.312139694501859</v>
      </c>
    </row>
    <row r="564" spans="2:38" ht="15" x14ac:dyDescent="0.15">
      <c r="B564" s="330">
        <f t="shared" si="344"/>
        <v>2168.4637693882219</v>
      </c>
      <c r="C564" s="330">
        <f t="shared" si="345"/>
        <v>2159.3657911157875</v>
      </c>
      <c r="D564" s="330">
        <f t="shared" si="346"/>
        <v>5.0779178345709068</v>
      </c>
      <c r="E564" s="330">
        <f t="shared" si="340"/>
        <v>198.68094404807593</v>
      </c>
      <c r="F564" s="330">
        <f t="shared" si="347"/>
        <v>198.68094404807593</v>
      </c>
      <c r="G564" s="330">
        <f t="shared" si="348"/>
        <v>7258.4099574165084</v>
      </c>
      <c r="H564" s="315">
        <f t="shared" si="349"/>
        <v>0.02</v>
      </c>
      <c r="I564" s="330">
        <f t="shared" si="350"/>
        <v>7.2783826179475</v>
      </c>
      <c r="J564" s="330">
        <f t="shared" si="339"/>
        <v>859</v>
      </c>
      <c r="K564" s="337">
        <f t="shared" si="351"/>
        <v>-1</v>
      </c>
      <c r="L564" s="325">
        <f t="shared" si="352"/>
        <v>5.0579178345709073</v>
      </c>
      <c r="M564" s="325">
        <f t="shared" si="353"/>
        <v>5.0679178345709071</v>
      </c>
      <c r="N564" s="330">
        <f t="shared" si="354"/>
        <v>-7.0051105483383225E-2</v>
      </c>
      <c r="O564" s="330">
        <f t="shared" si="355"/>
        <v>5.278024166789308E-2</v>
      </c>
      <c r="P564" s="334">
        <f t="shared" si="341"/>
        <v>81.2283455109351</v>
      </c>
      <c r="Q564" s="330">
        <f t="shared" si="356"/>
        <v>6441.3802473429823</v>
      </c>
      <c r="R564" s="279">
        <f>IF(H564&gt;0, rate1(1,$L$52,$L$51,$L$54,L564,$L$53,$L$50,P564),"")</f>
        <v>2351.2934734084206</v>
      </c>
      <c r="S564" s="325">
        <f t="shared" si="357"/>
        <v>51.903987593404764</v>
      </c>
      <c r="T564" s="325">
        <f t="shared" si="358"/>
        <v>1.3761418072571431E-3</v>
      </c>
      <c r="U564" s="330">
        <f t="shared" si="359"/>
        <v>5.0779178345709068</v>
      </c>
      <c r="V564" s="338">
        <f t="shared" si="360"/>
        <v>5.0779178345709068</v>
      </c>
      <c r="W564" s="330">
        <f t="shared" si="361"/>
        <v>1.5514303993278133E-3</v>
      </c>
      <c r="X564" s="330">
        <f t="shared" si="362"/>
        <v>6484.6808397094619</v>
      </c>
      <c r="Y564" s="330">
        <f t="shared" si="342"/>
        <v>81.549220820783177</v>
      </c>
      <c r="Z564" s="110">
        <f>IF(H564&gt;0, rate1(1,$L$52,$L$51,$L$54,U564,$L$53,$L$50,Y564),"")</f>
        <v>2352.5015860763433</v>
      </c>
      <c r="AA564" s="338">
        <f t="shared" si="363"/>
        <v>52.226065213462711</v>
      </c>
      <c r="AB564" s="338">
        <f t="shared" si="364"/>
        <v>-3.0285956824184932E-5</v>
      </c>
      <c r="AC564" s="330">
        <f t="shared" si="365"/>
        <v>1.3761418072571431E-3</v>
      </c>
      <c r="AD564" s="330">
        <f t="shared" si="366"/>
        <v>-14.533385945059687</v>
      </c>
      <c r="AE564" s="330">
        <f t="shared" si="367"/>
        <v>94.923726917226702</v>
      </c>
      <c r="AF564" s="330">
        <f t="shared" si="368"/>
        <v>2168.3923421409313</v>
      </c>
      <c r="AG564" s="330">
        <f t="shared" si="369"/>
        <v>2159.3644149739803</v>
      </c>
      <c r="AH564" s="330">
        <f t="shared" si="370"/>
        <v>5.0583310037145219</v>
      </c>
      <c r="AI564" s="330">
        <f t="shared" si="371"/>
        <v>0.58527011741426571</v>
      </c>
      <c r="AJ564" s="330">
        <f t="shared" si="372"/>
        <v>11.419331391711037</v>
      </c>
      <c r="AK564" s="339">
        <f t="shared" si="373"/>
        <v>1977.7867786319862</v>
      </c>
      <c r="AL564" s="44">
        <f t="shared" si="343"/>
        <v>35.312637648696381</v>
      </c>
    </row>
    <row r="565" spans="2:38" ht="15" x14ac:dyDescent="0.15">
      <c r="B565" s="330">
        <f t="shared" si="344"/>
        <v>2168.3923421409313</v>
      </c>
      <c r="C565" s="330">
        <f t="shared" si="345"/>
        <v>2159.3644149739803</v>
      </c>
      <c r="D565" s="330">
        <f t="shared" si="346"/>
        <v>5.0583310037145219</v>
      </c>
      <c r="E565" s="330">
        <f t="shared" si="340"/>
        <v>198.68094404807593</v>
      </c>
      <c r="F565" s="330">
        <f t="shared" si="347"/>
        <v>198.68094404807593</v>
      </c>
      <c r="G565" s="330">
        <f t="shared" si="348"/>
        <v>7174.4106899582084</v>
      </c>
      <c r="H565" s="315">
        <f t="shared" si="349"/>
        <v>0.02</v>
      </c>
      <c r="I565" s="330">
        <f t="shared" si="350"/>
        <v>7.2223417335608247</v>
      </c>
      <c r="J565" s="330">
        <f t="shared" si="339"/>
        <v>859</v>
      </c>
      <c r="K565" s="337">
        <f t="shared" si="351"/>
        <v>-1</v>
      </c>
      <c r="L565" s="325">
        <f t="shared" si="352"/>
        <v>5.0383310037145224</v>
      </c>
      <c r="M565" s="325">
        <f t="shared" si="353"/>
        <v>5.0483310037145221</v>
      </c>
      <c r="N565" s="330">
        <f t="shared" si="354"/>
        <v>-6.9786589373851626E-2</v>
      </c>
      <c r="O565" s="330">
        <f t="shared" si="355"/>
        <v>5.278024166789308E-2</v>
      </c>
      <c r="P565" s="334">
        <f t="shared" si="341"/>
        <v>80.809413152862135</v>
      </c>
      <c r="Q565" s="330">
        <f t="shared" si="356"/>
        <v>6357.0619608820025</v>
      </c>
      <c r="R565" s="279">
        <f>IF(H565&gt;0, rate1(1,$L$52,$L$51,$L$54,L565,$L$53,$L$50,P565),"")</f>
        <v>2349.7003384961031</v>
      </c>
      <c r="S565" s="325">
        <f t="shared" si="357"/>
        <v>51.259290489282144</v>
      </c>
      <c r="T565" s="325">
        <f t="shared" si="358"/>
        <v>1.3885311291597661E-3</v>
      </c>
      <c r="U565" s="330">
        <f t="shared" si="359"/>
        <v>5.0583310037145219</v>
      </c>
      <c r="V565" s="338">
        <f t="shared" si="360"/>
        <v>5.0583310037145219</v>
      </c>
      <c r="W565" s="330">
        <f t="shared" si="361"/>
        <v>1.5394849526231269E-3</v>
      </c>
      <c r="X565" s="330">
        <f t="shared" si="362"/>
        <v>6400.0288266598945</v>
      </c>
      <c r="Y565" s="330">
        <f t="shared" si="342"/>
        <v>81.129873316289078</v>
      </c>
      <c r="Z565" s="110">
        <f>IF(H565&gt;0, rate1(1,$L$52,$L$51,$L$54,U565,$L$53,$L$50,Y565),"")</f>
        <v>2350.9206200331823</v>
      </c>
      <c r="AA565" s="338">
        <f t="shared" si="363"/>
        <v>51.578961115043569</v>
      </c>
      <c r="AB565" s="338">
        <f t="shared" si="364"/>
        <v>-3.0437259261247301E-5</v>
      </c>
      <c r="AC565" s="330">
        <f t="shared" si="365"/>
        <v>1.3885311291597661E-3</v>
      </c>
      <c r="AD565" s="330">
        <f t="shared" si="366"/>
        <v>-14.40371020857306</v>
      </c>
      <c r="AE565" s="330">
        <f t="shared" si="367"/>
        <v>93.809097472983723</v>
      </c>
      <c r="AF565" s="330">
        <f t="shared" si="368"/>
        <v>2168.3211670204282</v>
      </c>
      <c r="AG565" s="330">
        <f t="shared" si="369"/>
        <v>2159.3630264428512</v>
      </c>
      <c r="AH565" s="330">
        <f t="shared" si="370"/>
        <v>5.0387424260614022</v>
      </c>
      <c r="AI565" s="330">
        <f t="shared" si="371"/>
        <v>0.59093966426735012</v>
      </c>
      <c r="AJ565" s="330">
        <f t="shared" si="372"/>
        <v>11.419495541617778</v>
      </c>
      <c r="AK565" s="339">
        <f t="shared" si="373"/>
        <v>1977.7910267624343</v>
      </c>
      <c r="AL565" s="44">
        <f t="shared" si="343"/>
        <v>35.313140395727238</v>
      </c>
    </row>
    <row r="566" spans="2:38" ht="15" x14ac:dyDescent="0.15">
      <c r="B566" s="330">
        <f t="shared" si="344"/>
        <v>2168.3211670204282</v>
      </c>
      <c r="C566" s="330">
        <f t="shared" si="345"/>
        <v>2159.3630264428512</v>
      </c>
      <c r="D566" s="330">
        <f t="shared" si="346"/>
        <v>5.0387424260614022</v>
      </c>
      <c r="E566" s="330">
        <f t="shared" si="340"/>
        <v>198.68094404807593</v>
      </c>
      <c r="F566" s="330">
        <f t="shared" si="347"/>
        <v>198.68094404807593</v>
      </c>
      <c r="G566" s="330">
        <f t="shared" si="348"/>
        <v>7091.0545930746812</v>
      </c>
      <c r="H566" s="315">
        <f t="shared" si="349"/>
        <v>0.02</v>
      </c>
      <c r="I566" s="330">
        <f t="shared" si="350"/>
        <v>7.1665124620616556</v>
      </c>
      <c r="J566" s="330">
        <f t="shared" si="339"/>
        <v>859</v>
      </c>
      <c r="K566" s="337">
        <f t="shared" si="351"/>
        <v>-1</v>
      </c>
      <c r="L566" s="325">
        <f t="shared" si="352"/>
        <v>5.0187424260614026</v>
      </c>
      <c r="M566" s="325">
        <f t="shared" si="353"/>
        <v>5.0287424260614024</v>
      </c>
      <c r="N566" s="330">
        <f t="shared" si="354"/>
        <v>-6.9522003502324736E-2</v>
      </c>
      <c r="O566" s="330">
        <f t="shared" si="355"/>
        <v>5.278024166789308E-2</v>
      </c>
      <c r="P566" s="334">
        <f t="shared" si="341"/>
        <v>80.390986579175177</v>
      </c>
      <c r="Q566" s="330">
        <f t="shared" si="356"/>
        <v>6273.3879965950182</v>
      </c>
      <c r="R566" s="279">
        <f>IF(H566&gt;0, rate1(1,$L$52,$L$51,$L$54,L566,$L$53,$L$50,P566),"")</f>
        <v>2348.0909459022951</v>
      </c>
      <c r="S566" s="325">
        <f t="shared" si="357"/>
        <v>50.619267964198521</v>
      </c>
      <c r="T566" s="325">
        <f t="shared" si="358"/>
        <v>1.4011090117751538E-3</v>
      </c>
      <c r="U566" s="330">
        <f t="shared" si="359"/>
        <v>5.0387424260614022</v>
      </c>
      <c r="V566" s="338">
        <f t="shared" si="360"/>
        <v>5.0387424260614022</v>
      </c>
      <c r="W566" s="330">
        <f t="shared" si="361"/>
        <v>1.5275846124573889E-3</v>
      </c>
      <c r="X566" s="330">
        <f t="shared" si="362"/>
        <v>6316.0223972246995</v>
      </c>
      <c r="Y566" s="330">
        <f t="shared" si="342"/>
        <v>80.711030483844695</v>
      </c>
      <c r="Z566" s="110">
        <f>IF(H566&gt;0, rate1(1,$L$52,$L$51,$L$54,U566,$L$53,$L$50,Y566),"")</f>
        <v>2349.3235749504292</v>
      </c>
      <c r="AA566" s="338">
        <f t="shared" si="363"/>
        <v>50.936541077951226</v>
      </c>
      <c r="AB566" s="338">
        <f t="shared" si="364"/>
        <v>-3.0590517073916287E-5</v>
      </c>
      <c r="AC566" s="330">
        <f t="shared" si="365"/>
        <v>1.4011090117751538E-3</v>
      </c>
      <c r="AD566" s="330">
        <f t="shared" si="366"/>
        <v>-14.274406796271144</v>
      </c>
      <c r="AE566" s="330">
        <f t="shared" si="367"/>
        <v>92.702575077357977</v>
      </c>
      <c r="AF566" s="330">
        <f t="shared" si="368"/>
        <v>2168.250243907914</v>
      </c>
      <c r="AG566" s="330">
        <f t="shared" si="369"/>
        <v>2159.3616253338396</v>
      </c>
      <c r="AH566" s="330">
        <f t="shared" si="370"/>
        <v>5.0191521008558135</v>
      </c>
      <c r="AI566" s="330">
        <f t="shared" si="371"/>
        <v>0.59670133911135759</v>
      </c>
      <c r="AJ566" s="330">
        <f t="shared" si="372"/>
        <v>11.419661291989753</v>
      </c>
      <c r="AK566" s="339">
        <f t="shared" si="373"/>
        <v>1977.7952664062786</v>
      </c>
      <c r="AL566" s="44">
        <f t="shared" si="343"/>
        <v>35.313648012898845</v>
      </c>
    </row>
    <row r="567" spans="2:38" ht="15" x14ac:dyDescent="0.15">
      <c r="B567" s="330">
        <f t="shared" si="344"/>
        <v>2168.250243907914</v>
      </c>
      <c r="C567" s="330">
        <f t="shared" si="345"/>
        <v>2159.3616253338396</v>
      </c>
      <c r="D567" s="330">
        <f t="shared" si="346"/>
        <v>5.0191521008558135</v>
      </c>
      <c r="E567" s="330">
        <f t="shared" si="340"/>
        <v>198.68094404807593</v>
      </c>
      <c r="F567" s="330">
        <f t="shared" si="347"/>
        <v>198.68094404807593</v>
      </c>
      <c r="G567" s="330">
        <f t="shared" si="348"/>
        <v>7008.3393074968608</v>
      </c>
      <c r="H567" s="315">
        <f t="shared" si="349"/>
        <v>0.02</v>
      </c>
      <c r="I567" s="330">
        <f t="shared" si="350"/>
        <v>7.1108948592594974</v>
      </c>
      <c r="J567" s="330">
        <f t="shared" si="339"/>
        <v>859</v>
      </c>
      <c r="K567" s="337">
        <f t="shared" si="351"/>
        <v>-1</v>
      </c>
      <c r="L567" s="325">
        <f t="shared" si="352"/>
        <v>4.999152100855814</v>
      </c>
      <c r="M567" s="325">
        <f t="shared" si="353"/>
        <v>5.0091521008558137</v>
      </c>
      <c r="N567" s="330">
        <f t="shared" si="354"/>
        <v>-6.9257347846235717E-2</v>
      </c>
      <c r="O567" s="330">
        <f t="shared" si="355"/>
        <v>5.278024166789308E-2</v>
      </c>
      <c r="P567" s="334">
        <f t="shared" si="341"/>
        <v>79.973067328909494</v>
      </c>
      <c r="Q567" s="330">
        <f t="shared" si="356"/>
        <v>6190.3559959478498</v>
      </c>
      <c r="R567" s="279">
        <f>IF(H567&gt;0, rate1(1,$L$52,$L$51,$L$54,L567,$L$53,$L$50,P567),"")</f>
        <v>2346.4650550938663</v>
      </c>
      <c r="S567" s="325">
        <f t="shared" si="357"/>
        <v>49.983902413250938</v>
      </c>
      <c r="T567" s="325">
        <f t="shared" si="358"/>
        <v>1.4138797530247505E-3</v>
      </c>
      <c r="U567" s="330">
        <f t="shared" si="359"/>
        <v>5.0191521008558135</v>
      </c>
      <c r="V567" s="338">
        <f t="shared" si="360"/>
        <v>5.0191521008558135</v>
      </c>
      <c r="W567" s="330">
        <f t="shared" si="361"/>
        <v>1.5157293907392955E-3</v>
      </c>
      <c r="X567" s="330">
        <f t="shared" si="362"/>
        <v>6232.659193202393</v>
      </c>
      <c r="Y567" s="330">
        <f t="shared" si="342"/>
        <v>80.292693855186073</v>
      </c>
      <c r="Z567" s="110">
        <f>IF(H567&gt;0, rate1(1,$L$52,$L$51,$L$54,U567,$L$53,$L$50,Y567),"")</f>
        <v>2347.7102137517486</v>
      </c>
      <c r="AA567" s="338">
        <f t="shared" si="363"/>
        <v>50.298787509941882</v>
      </c>
      <c r="AB567" s="338">
        <f t="shared" si="364"/>
        <v>-3.0745774232959067E-5</v>
      </c>
      <c r="AC567" s="330">
        <f t="shared" si="365"/>
        <v>1.4138797530247505E-3</v>
      </c>
      <c r="AD567" s="330">
        <f t="shared" si="366"/>
        <v>-14.14547450532018</v>
      </c>
      <c r="AE567" s="330">
        <f t="shared" si="367"/>
        <v>91.604124722059694</v>
      </c>
      <c r="AF567" s="330">
        <f t="shared" si="368"/>
        <v>2168.1795726803148</v>
      </c>
      <c r="AG567" s="330">
        <f t="shared" si="369"/>
        <v>2159.3602114540868</v>
      </c>
      <c r="AH567" s="330">
        <f t="shared" si="370"/>
        <v>4.9995600273349146</v>
      </c>
      <c r="AI567" s="330">
        <f t="shared" si="371"/>
        <v>0.60255734469831701</v>
      </c>
      <c r="AJ567" s="330">
        <f t="shared" si="372"/>
        <v>11.419828669029947</v>
      </c>
      <c r="AK567" s="339">
        <f t="shared" si="373"/>
        <v>1977.79949764805</v>
      </c>
      <c r="AL567" s="44">
        <f t="shared" si="343"/>
        <v>35.314160579349142</v>
      </c>
    </row>
    <row r="568" spans="2:38" ht="15" x14ac:dyDescent="0.15">
      <c r="B568" s="330">
        <f t="shared" si="344"/>
        <v>2168.1795726803148</v>
      </c>
      <c r="C568" s="330">
        <f t="shared" si="345"/>
        <v>2159.3602114540868</v>
      </c>
      <c r="D568" s="330">
        <f t="shared" si="346"/>
        <v>4.9995600273349146</v>
      </c>
      <c r="E568" s="330">
        <f t="shared" si="340"/>
        <v>198.68094404807593</v>
      </c>
      <c r="F568" s="330">
        <f t="shared" si="347"/>
        <v>198.68094404807593</v>
      </c>
      <c r="G568" s="330">
        <f t="shared" si="348"/>
        <v>6926.2624726872527</v>
      </c>
      <c r="H568" s="315">
        <f t="shared" si="349"/>
        <v>0.02</v>
      </c>
      <c r="I568" s="330">
        <f t="shared" si="350"/>
        <v>7.0554889809824095</v>
      </c>
      <c r="J568" s="330">
        <f t="shared" si="339"/>
        <v>859</v>
      </c>
      <c r="K568" s="337">
        <f t="shared" si="351"/>
        <v>-1</v>
      </c>
      <c r="L568" s="325">
        <f t="shared" si="352"/>
        <v>4.979560027334915</v>
      </c>
      <c r="M568" s="325">
        <f t="shared" si="353"/>
        <v>4.9895600273349148</v>
      </c>
      <c r="N568" s="330">
        <f t="shared" si="354"/>
        <v>-6.8992622382928914E-2</v>
      </c>
      <c r="O568" s="330">
        <f t="shared" si="355"/>
        <v>5.278024166789308E-2</v>
      </c>
      <c r="P568" s="334">
        <f t="shared" si="341"/>
        <v>79.555656950992031</v>
      </c>
      <c r="Q568" s="330">
        <f t="shared" si="356"/>
        <v>6107.9635991382183</v>
      </c>
      <c r="R568" s="279">
        <f>IF(H568&gt;0, rate1(1,$L$52,$L$51,$L$54,L568,$L$53,$L$50,P568),"")</f>
        <v>2344.8224208541724</v>
      </c>
      <c r="S568" s="325">
        <f t="shared" si="357"/>
        <v>49.353176206222152</v>
      </c>
      <c r="T568" s="325">
        <f t="shared" si="358"/>
        <v>1.4268477853177895E-3</v>
      </c>
      <c r="U568" s="330">
        <f t="shared" si="359"/>
        <v>4.9995600273349146</v>
      </c>
      <c r="V568" s="338">
        <f t="shared" si="360"/>
        <v>4.9995600273349146</v>
      </c>
      <c r="W568" s="330">
        <f t="shared" si="361"/>
        <v>1.5039192993491213E-3</v>
      </c>
      <c r="X568" s="330">
        <f t="shared" si="362"/>
        <v>6149.936855123492</v>
      </c>
      <c r="Y568" s="330">
        <f t="shared" si="342"/>
        <v>79.874864971863644</v>
      </c>
      <c r="Z568" s="110">
        <f>IF(H568&gt;0, rate1(1,$L$52,$L$51,$L$54,U568,$L$53,$L$50,Y568),"")</f>
        <v>2346.0802947605684</v>
      </c>
      <c r="AA568" s="338">
        <f t="shared" si="363"/>
        <v>49.665682793759466</v>
      </c>
      <c r="AB568" s="338">
        <f t="shared" si="364"/>
        <v>-3.0903076110584705E-5</v>
      </c>
      <c r="AC568" s="330">
        <f t="shared" si="365"/>
        <v>1.4268477853177895E-3</v>
      </c>
      <c r="AD568" s="330">
        <f t="shared" si="366"/>
        <v>-14.016912109195708</v>
      </c>
      <c r="AE568" s="330">
        <f t="shared" si="367"/>
        <v>90.513711286428986</v>
      </c>
      <c r="AF568" s="330">
        <f t="shared" si="368"/>
        <v>2168.1091532101464</v>
      </c>
      <c r="AG568" s="330">
        <f t="shared" si="369"/>
        <v>2159.3587846063015</v>
      </c>
      <c r="AH568" s="330">
        <f t="shared" si="370"/>
        <v>4.9799662047282363</v>
      </c>
      <c r="AI568" s="330">
        <f t="shared" si="371"/>
        <v>0.60850995479564596</v>
      </c>
      <c r="AJ568" s="330">
        <f t="shared" si="372"/>
        <v>11.419997699572946</v>
      </c>
      <c r="AK568" s="339">
        <f t="shared" si="373"/>
        <v>1977.8037205743738</v>
      </c>
      <c r="AL568" s="44">
        <f t="shared" si="343"/>
        <v>35.314678176108238</v>
      </c>
    </row>
    <row r="569" spans="2:38" ht="15" x14ac:dyDescent="0.15">
      <c r="B569" s="330">
        <f t="shared" si="344"/>
        <v>2168.1091532101464</v>
      </c>
      <c r="C569" s="330">
        <f t="shared" si="345"/>
        <v>2159.3587846063015</v>
      </c>
      <c r="D569" s="330">
        <f t="shared" si="346"/>
        <v>4.9799662047282363</v>
      </c>
      <c r="E569" s="330">
        <f t="shared" si="340"/>
        <v>198.68094404807593</v>
      </c>
      <c r="F569" s="330">
        <f t="shared" si="347"/>
        <v>198.68094404807593</v>
      </c>
      <c r="G569" s="330">
        <f t="shared" si="348"/>
        <v>6844.8217268376829</v>
      </c>
      <c r="H569" s="315">
        <f t="shared" si="349"/>
        <v>0.02</v>
      </c>
      <c r="I569" s="330">
        <f t="shared" si="350"/>
        <v>7.0002948830759131</v>
      </c>
      <c r="J569" s="330">
        <f t="shared" si="339"/>
        <v>859</v>
      </c>
      <c r="K569" s="337">
        <f t="shared" si="351"/>
        <v>-1</v>
      </c>
      <c r="L569" s="325">
        <f t="shared" si="352"/>
        <v>4.9599662047282367</v>
      </c>
      <c r="M569" s="325">
        <f t="shared" si="353"/>
        <v>4.9699662047282365</v>
      </c>
      <c r="N569" s="330">
        <f t="shared" si="354"/>
        <v>-6.8727827089617222E-2</v>
      </c>
      <c r="O569" s="330">
        <f t="shared" si="355"/>
        <v>5.278024166789308E-2</v>
      </c>
      <c r="P569" s="334">
        <f t="shared" si="341"/>
        <v>79.138757004336796</v>
      </c>
      <c r="Q569" s="330">
        <f t="shared" si="356"/>
        <v>6026.2084450934799</v>
      </c>
      <c r="R569" s="279">
        <f>IF(H569&gt;0, rate1(1,$L$52,$L$51,$L$54,L569,$L$53,$L$50,P569),"")</f>
        <v>2343.1627931695612</v>
      </c>
      <c r="S569" s="325">
        <f t="shared" si="357"/>
        <v>48.727071687098402</v>
      </c>
      <c r="T569" s="325">
        <f t="shared" si="358"/>
        <v>1.4400176809547642E-3</v>
      </c>
      <c r="U569" s="330">
        <f t="shared" si="359"/>
        <v>4.9799662047282363</v>
      </c>
      <c r="V569" s="338">
        <f t="shared" si="360"/>
        <v>4.9799662047282363</v>
      </c>
      <c r="W569" s="330">
        <f t="shared" si="361"/>
        <v>1.4921543502062207E-3</v>
      </c>
      <c r="X569" s="330">
        <f t="shared" si="362"/>
        <v>6067.8530222482595</v>
      </c>
      <c r="Y569" s="330">
        <f t="shared" si="342"/>
        <v>79.457545385336616</v>
      </c>
      <c r="Z569" s="110">
        <f>IF(H569&gt;0, rate1(1,$L$52,$L$51,$L$54,U569,$L$53,$L$50,Y569),"")</f>
        <v>2344.4335715889924</v>
      </c>
      <c r="AA569" s="338">
        <f t="shared" si="363"/>
        <v>49.037209286663838</v>
      </c>
      <c r="AB569" s="338">
        <f t="shared" si="364"/>
        <v>-3.1062469539013683E-5</v>
      </c>
      <c r="AC569" s="330">
        <f t="shared" si="365"/>
        <v>1.4400176809547642E-3</v>
      </c>
      <c r="AD569" s="330">
        <f t="shared" si="366"/>
        <v>-13.888718357082636</v>
      </c>
      <c r="AE569" s="330">
        <f t="shared" si="367"/>
        <v>89.431299529898766</v>
      </c>
      <c r="AF569" s="330">
        <f t="shared" si="368"/>
        <v>2168.038985365376</v>
      </c>
      <c r="AG569" s="330">
        <f t="shared" si="369"/>
        <v>2159.3573445886204</v>
      </c>
      <c r="AH569" s="330">
        <f t="shared" si="370"/>
        <v>4.9603706322580345</v>
      </c>
      <c r="AI569" s="330">
        <f t="shared" si="371"/>
        <v>0.61456151708813789</v>
      </c>
      <c r="AJ569" s="330">
        <f t="shared" si="372"/>
        <v>11.42016841110547</v>
      </c>
      <c r="AK569" s="339">
        <f t="shared" si="373"/>
        <v>1977.8079352740378</v>
      </c>
      <c r="AL569" s="44">
        <f t="shared" si="343"/>
        <v>35.31520088615941</v>
      </c>
    </row>
    <row r="570" spans="2:38" ht="15" x14ac:dyDescent="0.15">
      <c r="B570" s="330">
        <f t="shared" si="344"/>
        <v>2168.038985365376</v>
      </c>
      <c r="C570" s="330">
        <f t="shared" si="345"/>
        <v>2159.3573445886204</v>
      </c>
      <c r="D570" s="330">
        <f t="shared" si="346"/>
        <v>4.9603706322580345</v>
      </c>
      <c r="E570" s="330">
        <f t="shared" si="340"/>
        <v>198.68094404807593</v>
      </c>
      <c r="F570" s="330">
        <f t="shared" si="347"/>
        <v>198.68094404807593</v>
      </c>
      <c r="G570" s="330">
        <f t="shared" si="348"/>
        <v>6764.0147068707483</v>
      </c>
      <c r="H570" s="315">
        <f t="shared" si="349"/>
        <v>0.02</v>
      </c>
      <c r="I570" s="330">
        <f t="shared" si="350"/>
        <v>6.9453126214044465</v>
      </c>
      <c r="J570" s="330">
        <f t="shared" si="339"/>
        <v>859</v>
      </c>
      <c r="K570" s="337">
        <f t="shared" si="351"/>
        <v>-1</v>
      </c>
      <c r="L570" s="325">
        <f t="shared" si="352"/>
        <v>4.940370632258035</v>
      </c>
      <c r="M570" s="325">
        <f t="shared" si="353"/>
        <v>4.9503706322580348</v>
      </c>
      <c r="N570" s="330">
        <f t="shared" si="354"/>
        <v>-6.8462961943421163E-2</v>
      </c>
      <c r="O570" s="330">
        <f t="shared" si="355"/>
        <v>5.278024166789308E-2</v>
      </c>
      <c r="P570" s="334">
        <f t="shared" si="341"/>
        <v>78.722369057959796</v>
      </c>
      <c r="Q570" s="330">
        <f t="shared" si="356"/>
        <v>5945.0881714720808</v>
      </c>
      <c r="R570" s="279">
        <f>IF(H570&gt;0, rate1(1,$L$52,$L$51,$L$54,L570,$L$53,$L$50,P570),"")</f>
        <v>2341.4859171126541</v>
      </c>
      <c r="S570" s="325">
        <f t="shared" si="357"/>
        <v>48.105571173599976</v>
      </c>
      <c r="T570" s="325">
        <f t="shared" si="358"/>
        <v>1.4533941577974285E-3</v>
      </c>
      <c r="U570" s="330">
        <f t="shared" si="359"/>
        <v>4.9603706322580345</v>
      </c>
      <c r="V570" s="338">
        <f t="shared" si="360"/>
        <v>4.9603706322580345</v>
      </c>
      <c r="W570" s="330">
        <f t="shared" si="361"/>
        <v>1.4804345552121845E-3</v>
      </c>
      <c r="X570" s="330">
        <f t="shared" si="362"/>
        <v>5986.4053325681616</v>
      </c>
      <c r="Y570" s="330">
        <f t="shared" si="342"/>
        <v>79.040736657086683</v>
      </c>
      <c r="Z570" s="110">
        <f>IF(H570&gt;0, rate1(1,$L$52,$L$51,$L$54,U570,$L$53,$L$50,Y570),"")</f>
        <v>2342.7697930235699</v>
      </c>
      <c r="AA570" s="338">
        <f t="shared" si="363"/>
        <v>48.41334931997222</v>
      </c>
      <c r="AB570" s="338">
        <f t="shared" si="364"/>
        <v>-3.1224002869347431E-5</v>
      </c>
      <c r="AC570" s="330">
        <f t="shared" si="365"/>
        <v>1.4533941577974285E-3</v>
      </c>
      <c r="AD570" s="330">
        <f t="shared" si="366"/>
        <v>-13.760891973247881</v>
      </c>
      <c r="AE570" s="330">
        <f t="shared" si="367"/>
        <v>88.356854093664737</v>
      </c>
      <c r="AF570" s="330">
        <f t="shared" si="368"/>
        <v>2167.9690690092748</v>
      </c>
      <c r="AG570" s="330">
        <f t="shared" si="369"/>
        <v>2159.3558911944629</v>
      </c>
      <c r="AH570" s="330">
        <f t="shared" si="370"/>
        <v>4.9407733091385033</v>
      </c>
      <c r="AI570" s="330">
        <f t="shared" si="371"/>
        <v>0.62071445622429622</v>
      </c>
      <c r="AJ570" s="330">
        <f t="shared" si="372"/>
        <v>11.420340831787755</v>
      </c>
      <c r="AK570" s="339">
        <f t="shared" si="373"/>
        <v>1977.8121418380624</v>
      </c>
      <c r="AL570" s="44">
        <f t="shared" si="343"/>
        <v>35.31572879450259</v>
      </c>
    </row>
    <row r="571" spans="2:38" ht="15" x14ac:dyDescent="0.15">
      <c r="B571" s="330">
        <f t="shared" si="344"/>
        <v>2167.9690690092748</v>
      </c>
      <c r="C571" s="330">
        <f t="shared" si="345"/>
        <v>2159.3558911944629</v>
      </c>
      <c r="D571" s="330">
        <f t="shared" si="346"/>
        <v>4.9407733091385033</v>
      </c>
      <c r="E571" s="330">
        <f t="shared" si="340"/>
        <v>198.68094404807593</v>
      </c>
      <c r="F571" s="330">
        <f t="shared" si="347"/>
        <v>198.68094404807593</v>
      </c>
      <c r="G571" s="330">
        <f t="shared" si="348"/>
        <v>6683.8390484364691</v>
      </c>
      <c r="H571" s="315">
        <f t="shared" si="349"/>
        <v>0.02</v>
      </c>
      <c r="I571" s="330">
        <f t="shared" si="350"/>
        <v>6.8905422518495474</v>
      </c>
      <c r="J571" s="330">
        <f t="shared" si="339"/>
        <v>859</v>
      </c>
      <c r="K571" s="337">
        <f t="shared" si="351"/>
        <v>-1</v>
      </c>
      <c r="L571" s="325">
        <f t="shared" si="352"/>
        <v>4.9207733091385037</v>
      </c>
      <c r="M571" s="325">
        <f t="shared" si="353"/>
        <v>4.9307733091385035</v>
      </c>
      <c r="N571" s="330">
        <f t="shared" si="354"/>
        <v>-6.8198026921336918E-2</v>
      </c>
      <c r="O571" s="330">
        <f t="shared" si="355"/>
        <v>5.278024166789308E-2</v>
      </c>
      <c r="P571" s="334">
        <f t="shared" si="341"/>
        <v>78.306494691071947</v>
      </c>
      <c r="Q571" s="330">
        <f t="shared" si="356"/>
        <v>5864.6004146602318</v>
      </c>
      <c r="R571" s="279">
        <f>IF(H571&gt;0, rate1(1,$L$52,$L$51,$L$54,L571,$L$53,$L$50,P571),"")</f>
        <v>2339.7915327221253</v>
      </c>
      <c r="S571" s="325">
        <f t="shared" si="357"/>
        <v>47.488656956658524</v>
      </c>
      <c r="T571" s="325">
        <f t="shared" si="358"/>
        <v>1.4669820852195856E-3</v>
      </c>
      <c r="U571" s="330">
        <f t="shared" si="359"/>
        <v>4.9407733091385033</v>
      </c>
      <c r="V571" s="338">
        <f t="shared" si="360"/>
        <v>4.9407733091385033</v>
      </c>
      <c r="W571" s="330">
        <f t="shared" si="361"/>
        <v>1.4687599262757089E-3</v>
      </c>
      <c r="X571" s="330">
        <f t="shared" si="362"/>
        <v>5905.5914228025258</v>
      </c>
      <c r="Y571" s="330">
        <f t="shared" si="342"/>
        <v>78.624440358709805</v>
      </c>
      <c r="Z571" s="110">
        <f>IF(H571&gt;0, rate1(1,$L$52,$L$51,$L$54,U571,$L$53,$L$50,Y571),"")</f>
        <v>2341.0887029076489</v>
      </c>
      <c r="AA571" s="338">
        <f t="shared" si="363"/>
        <v>47.794085198547627</v>
      </c>
      <c r="AB571" s="338">
        <f t="shared" si="364"/>
        <v>-3.138772603511214E-5</v>
      </c>
      <c r="AC571" s="330">
        <f t="shared" si="365"/>
        <v>1.4669820852195856E-3</v>
      </c>
      <c r="AD571" s="330">
        <f t="shared" si="366"/>
        <v>-13.633431656397013</v>
      </c>
      <c r="AE571" s="330">
        <f t="shared" si="367"/>
        <v>87.290339493510089</v>
      </c>
      <c r="AF571" s="330">
        <f t="shared" si="368"/>
        <v>2167.8994040002681</v>
      </c>
      <c r="AG571" s="330">
        <f t="shared" si="369"/>
        <v>2159.3544242123776</v>
      </c>
      <c r="AH571" s="330">
        <f t="shared" si="370"/>
        <v>4.9211742345765215</v>
      </c>
      <c r="AI571" s="330">
        <f t="shared" si="371"/>
        <v>0.6269712770149618</v>
      </c>
      <c r="AJ571" s="330">
        <f t="shared" si="372"/>
        <v>11.420514990475814</v>
      </c>
      <c r="AK571" s="339">
        <f t="shared" si="373"/>
        <v>1977.816340359773</v>
      </c>
      <c r="AL571" s="44">
        <f t="shared" si="343"/>
        <v>35.316261988220489</v>
      </c>
    </row>
    <row r="572" spans="2:38" ht="15" x14ac:dyDescent="0.15">
      <c r="B572" s="330">
        <f t="shared" si="344"/>
        <v>2167.8994040002681</v>
      </c>
      <c r="C572" s="330">
        <f t="shared" si="345"/>
        <v>2159.3544242123776</v>
      </c>
      <c r="D572" s="330">
        <f t="shared" si="346"/>
        <v>4.9211742345765215</v>
      </c>
      <c r="E572" s="330">
        <f t="shared" si="340"/>
        <v>198.68094404807593</v>
      </c>
      <c r="F572" s="330">
        <f t="shared" si="347"/>
        <v>198.68094404807593</v>
      </c>
      <c r="G572" s="330">
        <f t="shared" si="348"/>
        <v>6604.2923859153834</v>
      </c>
      <c r="H572" s="315">
        <f t="shared" si="349"/>
        <v>0.02</v>
      </c>
      <c r="I572" s="330">
        <f t="shared" si="350"/>
        <v>6.8359838303123981</v>
      </c>
      <c r="J572" s="330">
        <f t="shared" si="339"/>
        <v>859</v>
      </c>
      <c r="K572" s="337">
        <f t="shared" si="351"/>
        <v>-1</v>
      </c>
      <c r="L572" s="325">
        <f t="shared" si="352"/>
        <v>4.9011742345765219</v>
      </c>
      <c r="M572" s="325">
        <f t="shared" si="353"/>
        <v>4.9111742345765217</v>
      </c>
      <c r="N572" s="330">
        <f t="shared" si="354"/>
        <v>-6.7933022000246979E-2</v>
      </c>
      <c r="O572" s="330">
        <f t="shared" si="355"/>
        <v>5.278024166789308E-2</v>
      </c>
      <c r="P572" s="334">
        <f t="shared" si="341"/>
        <v>77.891135493205979</v>
      </c>
      <c r="Q572" s="330">
        <f t="shared" si="356"/>
        <v>5784.7428097749744</v>
      </c>
      <c r="R572" s="279">
        <f>IF(H572&gt;0, rate1(1,$L$52,$L$51,$L$54,L572,$L$53,$L$50,P572),"")</f>
        <v>2338.0793748790925</v>
      </c>
      <c r="S572" s="325">
        <f t="shared" si="357"/>
        <v>46.876311299926293</v>
      </c>
      <c r="T572" s="325">
        <f t="shared" si="358"/>
        <v>1.4807864903549062E-3</v>
      </c>
      <c r="U572" s="330">
        <f t="shared" si="359"/>
        <v>4.9211742345765215</v>
      </c>
      <c r="V572" s="338">
        <f t="shared" si="360"/>
        <v>4.9211742345765215</v>
      </c>
      <c r="W572" s="330">
        <f t="shared" si="361"/>
        <v>1.4571304753232539E-3</v>
      </c>
      <c r="X572" s="330">
        <f t="shared" si="362"/>
        <v>5825.4089284016309</v>
      </c>
      <c r="Y572" s="330">
        <f t="shared" si="342"/>
        <v>78.208658072041828</v>
      </c>
      <c r="Z572" s="110">
        <f>IF(H572&gt;0, rate1(1,$L$52,$L$51,$L$54,U572,$L$53,$L$50,Y572),"")</f>
        <v>2339.3900400204197</v>
      </c>
      <c r="AA572" s="338">
        <f t="shared" si="363"/>
        <v>47.179399200320098</v>
      </c>
      <c r="AB572" s="338">
        <f t="shared" si="364"/>
        <v>-3.1553690618676424E-5</v>
      </c>
      <c r="AC572" s="330">
        <f t="shared" si="365"/>
        <v>1.4807864903549062E-3</v>
      </c>
      <c r="AD572" s="330">
        <f t="shared" si="366"/>
        <v>-13.506336079016036</v>
      </c>
      <c r="AE572" s="330">
        <f t="shared" si="367"/>
        <v>86.231720111344046</v>
      </c>
      <c r="AF572" s="330">
        <f t="shared" si="368"/>
        <v>2167.8299901917776</v>
      </c>
      <c r="AG572" s="330">
        <f t="shared" si="369"/>
        <v>2159.3529434258871</v>
      </c>
      <c r="AH572" s="330">
        <f t="shared" si="370"/>
        <v>4.9015734077709778</v>
      </c>
      <c r="AI572" s="330">
        <f t="shared" si="371"/>
        <v>0.63333456779305497</v>
      </c>
      <c r="AJ572" s="330">
        <f t="shared" si="372"/>
        <v>11.420690916744645</v>
      </c>
      <c r="AK572" s="339">
        <f t="shared" si="373"/>
        <v>1977.8205309348766</v>
      </c>
      <c r="AL572" s="44">
        <f t="shared" si="343"/>
        <v>35.316800556547442</v>
      </c>
    </row>
    <row r="573" spans="2:38" ht="15" x14ac:dyDescent="0.15">
      <c r="B573" s="330">
        <f t="shared" si="344"/>
        <v>2167.8299901917776</v>
      </c>
      <c r="C573" s="330">
        <f t="shared" si="345"/>
        <v>2159.3529434258871</v>
      </c>
      <c r="D573" s="330">
        <f t="shared" si="346"/>
        <v>4.9015734077709778</v>
      </c>
      <c r="E573" s="330">
        <f t="shared" si="340"/>
        <v>198.68094404807593</v>
      </c>
      <c r="F573" s="330">
        <f t="shared" si="347"/>
        <v>198.68094404807593</v>
      </c>
      <c r="G573" s="330">
        <f t="shared" si="348"/>
        <v>6525.372352415674</v>
      </c>
      <c r="H573" s="315">
        <f t="shared" si="349"/>
        <v>0.02</v>
      </c>
      <c r="I573" s="330">
        <f t="shared" si="350"/>
        <v>6.7816374127123709</v>
      </c>
      <c r="J573" s="330">
        <f t="shared" si="339"/>
        <v>859</v>
      </c>
      <c r="K573" s="337">
        <f t="shared" si="351"/>
        <v>-1</v>
      </c>
      <c r="L573" s="325">
        <f t="shared" si="352"/>
        <v>4.8815734077709783</v>
      </c>
      <c r="M573" s="325">
        <f t="shared" si="353"/>
        <v>4.891573407770978</v>
      </c>
      <c r="N573" s="330">
        <f t="shared" si="354"/>
        <v>-6.7667947156941466E-2</v>
      </c>
      <c r="O573" s="330">
        <f t="shared" si="355"/>
        <v>5.278024166789308E-2</v>
      </c>
      <c r="P573" s="334">
        <f t="shared" si="341"/>
        <v>77.476293064314504</v>
      </c>
      <c r="Q573" s="330">
        <f t="shared" si="356"/>
        <v>5705.5129906613374</v>
      </c>
      <c r="R573" s="279">
        <f>IF(H573&gt;0, rate1(1,$L$52,$L$51,$L$54,L573,$L$53,$L$50,P573),"")</f>
        <v>2336.349173179728</v>
      </c>
      <c r="S573" s="325">
        <f t="shared" si="357"/>
        <v>46.268516439222481</v>
      </c>
      <c r="T573" s="325">
        <f t="shared" si="358"/>
        <v>1.4948125646616333E-3</v>
      </c>
      <c r="U573" s="330">
        <f t="shared" si="359"/>
        <v>4.9015734077709778</v>
      </c>
      <c r="V573" s="338">
        <f t="shared" si="360"/>
        <v>4.9015734077709778</v>
      </c>
      <c r="W573" s="330">
        <f t="shared" si="361"/>
        <v>1.4455462142564102E-3</v>
      </c>
      <c r="X573" s="330">
        <f t="shared" si="362"/>
        <v>5745.8554835438517</v>
      </c>
      <c r="Y573" s="330">
        <f t="shared" si="342"/>
        <v>77.793391389255518</v>
      </c>
      <c r="Z573" s="110">
        <f>IF(H573&gt;0, rate1(1,$L$52,$L$51,$L$54,U573,$L$53,$L$50,Y573),"")</f>
        <v>2337.6735379522902</v>
      </c>
      <c r="AA573" s="338">
        <f t="shared" si="363"/>
        <v>46.569273575744937</v>
      </c>
      <c r="AB573" s="338">
        <f t="shared" si="364"/>
        <v>-3.1721949919908931E-5</v>
      </c>
      <c r="AC573" s="330">
        <f t="shared" si="365"/>
        <v>1.4948125646616333E-3</v>
      </c>
      <c r="AD573" s="330">
        <f t="shared" si="366"/>
        <v>-13.37960388667673</v>
      </c>
      <c r="AE573" s="330">
        <f t="shared" si="367"/>
        <v>85.180960200702472</v>
      </c>
      <c r="AF573" s="330">
        <f t="shared" si="368"/>
        <v>2167.760827432056</v>
      </c>
      <c r="AG573" s="330">
        <f t="shared" si="369"/>
        <v>2159.3514486133226</v>
      </c>
      <c r="AH573" s="330">
        <f t="shared" si="370"/>
        <v>4.8819708279124798</v>
      </c>
      <c r="AI573" s="330">
        <f t="shared" si="371"/>
        <v>0.63980700394505718</v>
      </c>
      <c r="AJ573" s="330">
        <f t="shared" si="372"/>
        <v>11.420868640912408</v>
      </c>
      <c r="AK573" s="339">
        <f t="shared" si="373"/>
        <v>1977.8247136615405</v>
      </c>
      <c r="AL573" s="44">
        <f t="shared" si="343"/>
        <v>35.317344590941175</v>
      </c>
    </row>
    <row r="574" spans="2:38" ht="15" x14ac:dyDescent="0.15">
      <c r="B574" s="330">
        <f t="shared" si="344"/>
        <v>2167.760827432056</v>
      </c>
      <c r="C574" s="330">
        <f t="shared" si="345"/>
        <v>2159.3514486133226</v>
      </c>
      <c r="D574" s="330">
        <f t="shared" si="346"/>
        <v>4.8819708279124798</v>
      </c>
      <c r="E574" s="330">
        <f t="shared" si="340"/>
        <v>198.68094404807593</v>
      </c>
      <c r="F574" s="330">
        <f t="shared" si="347"/>
        <v>198.68094404807593</v>
      </c>
      <c r="G574" s="330">
        <f t="shared" si="348"/>
        <v>6447.0765797720278</v>
      </c>
      <c r="H574" s="315">
        <f t="shared" si="349"/>
        <v>0.02</v>
      </c>
      <c r="I574" s="330">
        <f t="shared" si="350"/>
        <v>6.7275030549866646</v>
      </c>
      <c r="J574" s="330">
        <f t="shared" ref="J574:J637" si="374">$B$7</f>
        <v>859</v>
      </c>
      <c r="K574" s="337">
        <f t="shared" si="351"/>
        <v>-1</v>
      </c>
      <c r="L574" s="325">
        <f t="shared" si="352"/>
        <v>4.8619708279124803</v>
      </c>
      <c r="M574" s="325">
        <f t="shared" si="353"/>
        <v>4.87197082791248</v>
      </c>
      <c r="N574" s="330">
        <f t="shared" si="354"/>
        <v>-6.7402802368057735E-2</v>
      </c>
      <c r="O574" s="330">
        <f t="shared" si="355"/>
        <v>5.278024166789308E-2</v>
      </c>
      <c r="P574" s="334">
        <f t="shared" si="341"/>
        <v>77.061969014878443</v>
      </c>
      <c r="Q574" s="330">
        <f t="shared" si="356"/>
        <v>5626.9085898911644</v>
      </c>
      <c r="R574" s="279">
        <f>IF(H574&gt;0, rate1(1,$L$52,$L$51,$L$54,L574,$L$53,$L$50,P574),"")</f>
        <v>2334.6006518041504</v>
      </c>
      <c r="S574" s="325">
        <f t="shared" si="357"/>
        <v>45.665254581973535</v>
      </c>
      <c r="T574" s="325">
        <f t="shared" si="358"/>
        <v>1.5090656708192335E-3</v>
      </c>
      <c r="U574" s="330">
        <f t="shared" si="359"/>
        <v>4.8819708279124798</v>
      </c>
      <c r="V574" s="338">
        <f t="shared" si="360"/>
        <v>4.8819708279124798</v>
      </c>
      <c r="W574" s="330">
        <f t="shared" si="361"/>
        <v>1.4340071550158484E-3</v>
      </c>
      <c r="X574" s="330">
        <f t="shared" si="362"/>
        <v>5666.9287211344845</v>
      </c>
      <c r="Y574" s="330">
        <f t="shared" si="342"/>
        <v>77.378641912967552</v>
      </c>
      <c r="Z574" s="110">
        <f>IF(H574&gt;0, rate1(1,$L$52,$L$51,$L$54,U574,$L$53,$L$50,Y574),"")</f>
        <v>2335.9389249766086</v>
      </c>
      <c r="AA574" s="338">
        <f t="shared" si="363"/>
        <v>45.963690547255894</v>
      </c>
      <c r="AB574" s="338">
        <f t="shared" si="364"/>
        <v>-3.1892559030685816E-5</v>
      </c>
      <c r="AC574" s="330">
        <f t="shared" si="365"/>
        <v>1.5090656708192335E-3</v>
      </c>
      <c r="AD574" s="330">
        <f t="shared" si="366"/>
        <v>-13.253233697339697</v>
      </c>
      <c r="AE574" s="330">
        <f t="shared" si="367"/>
        <v>84.138023868203319</v>
      </c>
      <c r="AF574" s="330">
        <f t="shared" si="368"/>
        <v>2167.6919155640171</v>
      </c>
      <c r="AG574" s="330">
        <f t="shared" si="369"/>
        <v>2159.349939547652</v>
      </c>
      <c r="AH574" s="330">
        <f t="shared" si="370"/>
        <v>4.8623664941838411</v>
      </c>
      <c r="AI574" s="330">
        <f t="shared" si="371"/>
        <v>0.64639135162283379</v>
      </c>
      <c r="AJ574" s="330">
        <f t="shared" si="372"/>
        <v>11.421048194065637</v>
      </c>
      <c r="AK574" s="339">
        <f t="shared" si="373"/>
        <v>1977.8288886404748</v>
      </c>
      <c r="AL574" s="44">
        <f t="shared" si="343"/>
        <v>35.317894185157563</v>
      </c>
    </row>
    <row r="575" spans="2:38" ht="15" x14ac:dyDescent="0.15">
      <c r="B575" s="330">
        <f t="shared" si="344"/>
        <v>2167.6919155640171</v>
      </c>
      <c r="C575" s="330">
        <f t="shared" si="345"/>
        <v>2159.349939547652</v>
      </c>
      <c r="D575" s="330">
        <f t="shared" si="346"/>
        <v>4.8623664941838411</v>
      </c>
      <c r="E575" s="330">
        <f t="shared" ref="E575:E638" si="375">IF(H575&gt;0,IF(AND(C575&lt;$B$6,C575&gt;$K$12),bb2wang($B$6,$K$12,C575,$H$8,$H$9,I575,$H$10,$H$11,$K$10,$K$11,$H$13),E574)," ")</f>
        <v>198.68094404807593</v>
      </c>
      <c r="F575" s="330">
        <f t="shared" si="347"/>
        <v>198.68094404807593</v>
      </c>
      <c r="G575" s="330">
        <f t="shared" si="348"/>
        <v>6369.4026985475539</v>
      </c>
      <c r="H575" s="315">
        <f t="shared" si="349"/>
        <v>0.02</v>
      </c>
      <c r="I575" s="330">
        <f t="shared" si="350"/>
        <v>6.6735808130921219</v>
      </c>
      <c r="J575" s="330">
        <f t="shared" si="374"/>
        <v>859</v>
      </c>
      <c r="K575" s="337">
        <f t="shared" si="351"/>
        <v>-1</v>
      </c>
      <c r="L575" s="325">
        <f t="shared" si="352"/>
        <v>4.8423664941838416</v>
      </c>
      <c r="M575" s="325">
        <f t="shared" si="353"/>
        <v>4.8523664941838414</v>
      </c>
      <c r="N575" s="330">
        <f t="shared" si="354"/>
        <v>-6.7137587610133664E-2</v>
      </c>
      <c r="O575" s="330">
        <f t="shared" si="355"/>
        <v>5.278024166789308E-2</v>
      </c>
      <c r="P575" s="334">
        <f t="shared" ref="P575:P641" si="376">IF(H575&gt;0, $C$54*$L$55*$L$55*M575*M575/(($B$19*(B575-C575))^0.333)*1000,"")</f>
        <v>76.648164966033221</v>
      </c>
      <c r="Q575" s="330">
        <f t="shared" si="356"/>
        <v>5548.9272387650608</v>
      </c>
      <c r="R575" s="279">
        <f>IF(H575&gt;0, rate1(1,$L$52,$L$51,$L$54,L575,$L$53,$L$50,P575),"")</f>
        <v>2332.8335293814666</v>
      </c>
      <c r="S575" s="325">
        <f t="shared" si="357"/>
        <v>45.066507906658416</v>
      </c>
      <c r="T575" s="325">
        <f t="shared" si="358"/>
        <v>1.5235513499809053E-3</v>
      </c>
      <c r="U575" s="330">
        <f t="shared" si="359"/>
        <v>4.8623664941838411</v>
      </c>
      <c r="V575" s="338">
        <f t="shared" si="360"/>
        <v>4.8623664941838411</v>
      </c>
      <c r="W575" s="330">
        <f t="shared" si="361"/>
        <v>1.4225133095138176E-3</v>
      </c>
      <c r="X575" s="330">
        <f t="shared" si="362"/>
        <v>5588.6262728076963</v>
      </c>
      <c r="Y575" s="330">
        <f t="shared" ref="Y575:Y641" si="377">IF(H575&gt;0, $C$54*$L$55*$L$55*V575*V575/(($B$19*(B575-C575))^0.333)*1000,"")</f>
        <v>76.964411256363576</v>
      </c>
      <c r="Z575" s="110">
        <f>IF(H575&gt;0, rate1(1,$L$52,$L$51,$L$54,U575,$L$53,$L$50,Y575),"")</f>
        <v>2334.1859239176611</v>
      </c>
      <c r="AA575" s="338">
        <f t="shared" si="363"/>
        <v>45.362632308723583</v>
      </c>
      <c r="AB575" s="338">
        <f t="shared" si="364"/>
        <v>-3.2065574910307808E-5</v>
      </c>
      <c r="AC575" s="330">
        <f t="shared" si="365"/>
        <v>1.5235513499809053E-3</v>
      </c>
      <c r="AD575" s="330">
        <f t="shared" si="366"/>
        <v>-13.127224100619031</v>
      </c>
      <c r="AE575" s="330">
        <f t="shared" si="367"/>
        <v>83.102875078778439</v>
      </c>
      <c r="AF575" s="330">
        <f t="shared" si="368"/>
        <v>2167.623254425057</v>
      </c>
      <c r="AG575" s="330">
        <f t="shared" si="369"/>
        <v>2159.3484159963018</v>
      </c>
      <c r="AH575" s="330">
        <f t="shared" si="370"/>
        <v>4.8427604057595284</v>
      </c>
      <c r="AI575" s="330">
        <f t="shared" si="371"/>
        <v>0.65309047164838363</v>
      </c>
      <c r="AJ575" s="330">
        <f t="shared" si="372"/>
        <v>11.42122960808554</v>
      </c>
      <c r="AK575" s="339">
        <f t="shared" si="373"/>
        <v>1977.8330559750193</v>
      </c>
      <c r="AL575" s="44">
        <f t="shared" si="343"/>
        <v>35.31844943532861</v>
      </c>
    </row>
    <row r="576" spans="2:38" ht="15" x14ac:dyDescent="0.15">
      <c r="B576" s="330">
        <f t="shared" si="344"/>
        <v>2167.623254425057</v>
      </c>
      <c r="C576" s="330">
        <f t="shared" si="345"/>
        <v>2159.3484159963018</v>
      </c>
      <c r="D576" s="330">
        <f t="shared" si="346"/>
        <v>4.8427604057595284</v>
      </c>
      <c r="E576" s="330">
        <f t="shared" si="375"/>
        <v>198.68094404807593</v>
      </c>
      <c r="F576" s="330">
        <f t="shared" si="347"/>
        <v>198.68094404807593</v>
      </c>
      <c r="G576" s="330">
        <f t="shared" si="348"/>
        <v>6292.3483380315147</v>
      </c>
      <c r="H576" s="315">
        <f t="shared" si="349"/>
        <v>0.02</v>
      </c>
      <c r="I576" s="330">
        <f t="shared" si="350"/>
        <v>6.6198707430041397</v>
      </c>
      <c r="J576" s="330">
        <f t="shared" si="374"/>
        <v>859</v>
      </c>
      <c r="K576" s="337">
        <f t="shared" si="351"/>
        <v>-1</v>
      </c>
      <c r="L576" s="325">
        <f t="shared" si="352"/>
        <v>4.8227604057595288</v>
      </c>
      <c r="M576" s="325">
        <f t="shared" si="353"/>
        <v>4.8327604057595286</v>
      </c>
      <c r="N576" s="330">
        <f t="shared" si="354"/>
        <v>-6.6872302859589894E-2</v>
      </c>
      <c r="O576" s="330">
        <f t="shared" si="355"/>
        <v>5.278024166789308E-2</v>
      </c>
      <c r="P576" s="334">
        <f t="shared" si="376"/>
        <v>76.234882549674964</v>
      </c>
      <c r="Q576" s="330">
        <f t="shared" si="356"/>
        <v>5471.5665673101139</v>
      </c>
      <c r="R576" s="279">
        <f>IF(H576&gt;0, rate1(1,$L$52,$L$51,$L$54,L576,$L$53,$L$50,P576),"")</f>
        <v>2331.0475188507003</v>
      </c>
      <c r="S576" s="325">
        <f t="shared" si="357"/>
        <v>44.472258562201226</v>
      </c>
      <c r="T576" s="325">
        <f t="shared" si="358"/>
        <v>1.5382753294013304E-3</v>
      </c>
      <c r="U576" s="330">
        <f t="shared" si="359"/>
        <v>4.8427604057595284</v>
      </c>
      <c r="V576" s="338">
        <f t="shared" si="360"/>
        <v>4.8427604057595284</v>
      </c>
      <c r="W576" s="330">
        <f t="shared" si="361"/>
        <v>1.4110646897051993E-3</v>
      </c>
      <c r="X576" s="330">
        <f t="shared" si="362"/>
        <v>5510.9457689242654</v>
      </c>
      <c r="Y576" s="330">
        <f t="shared" si="377"/>
        <v>76.550701043303064</v>
      </c>
      <c r="Z576" s="110">
        <f>IF(H576&gt;0, rate1(1,$L$52,$L$51,$L$54,U576,$L$53,$L$50,Y576),"")</f>
        <v>2332.4142520146406</v>
      </c>
      <c r="AA576" s="338">
        <f t="shared" si="363"/>
        <v>44.766081024862011</v>
      </c>
      <c r="AB576" s="338">
        <f t="shared" si="364"/>
        <v>-3.2241056467989944E-5</v>
      </c>
      <c r="AC576" s="330">
        <f t="shared" si="365"/>
        <v>1.5382753294013304E-3</v>
      </c>
      <c r="AD576" s="330">
        <f t="shared" si="366"/>
        <v>-13.001573657027736</v>
      </c>
      <c r="AE576" s="330">
        <f t="shared" si="367"/>
        <v>82.075477646988929</v>
      </c>
      <c r="AF576" s="330">
        <f t="shared" si="368"/>
        <v>2167.5548438468682</v>
      </c>
      <c r="AG576" s="330">
        <f t="shared" si="369"/>
        <v>2159.3468777209723</v>
      </c>
      <c r="AH576" s="330">
        <f t="shared" si="370"/>
        <v>4.8231525618054789</v>
      </c>
      <c r="AI576" s="330">
        <f t="shared" si="371"/>
        <v>0.65990732362236948</v>
      </c>
      <c r="AJ576" s="330">
        <f t="shared" si="372"/>
        <v>11.421412915675434</v>
      </c>
      <c r="AK576" s="339">
        <f t="shared" si="373"/>
        <v>1977.8372157712317</v>
      </c>
      <c r="AL576" s="44">
        <f t="shared" ref="AL576:AL639" si="378">IF(H576&gt;0, AL575+AI575*J575/1000000,"")</f>
        <v>35.319010440043755</v>
      </c>
    </row>
    <row r="577" spans="2:38" ht="15" x14ac:dyDescent="0.15">
      <c r="B577" s="330">
        <f t="shared" si="344"/>
        <v>2167.5548438468682</v>
      </c>
      <c r="C577" s="330">
        <f t="shared" si="345"/>
        <v>2159.3468777209723</v>
      </c>
      <c r="D577" s="330">
        <f t="shared" si="346"/>
        <v>4.8231525618054789</v>
      </c>
      <c r="E577" s="330">
        <f t="shared" si="375"/>
        <v>198.68094404807593</v>
      </c>
      <c r="F577" s="330">
        <f t="shared" si="347"/>
        <v>198.68094404807593</v>
      </c>
      <c r="G577" s="330">
        <f t="shared" si="348"/>
        <v>6215.9111262386423</v>
      </c>
      <c r="H577" s="315">
        <f t="shared" si="349"/>
        <v>0.02</v>
      </c>
      <c r="I577" s="330">
        <f t="shared" si="350"/>
        <v>6.5663729007166696</v>
      </c>
      <c r="J577" s="330">
        <f t="shared" si="374"/>
        <v>859</v>
      </c>
      <c r="K577" s="337">
        <f t="shared" si="351"/>
        <v>-1</v>
      </c>
      <c r="L577" s="325">
        <f t="shared" si="352"/>
        <v>4.8031525618054793</v>
      </c>
      <c r="M577" s="325">
        <f t="shared" si="353"/>
        <v>4.8131525618054791</v>
      </c>
      <c r="N577" s="330">
        <f t="shared" si="354"/>
        <v>-6.6606948092719165E-2</v>
      </c>
      <c r="O577" s="330">
        <f t="shared" si="355"/>
        <v>5.278024166789308E-2</v>
      </c>
      <c r="P577" s="334">
        <f t="shared" si="376"/>
        <v>75.822123408576019</v>
      </c>
      <c r="Q577" s="330">
        <f t="shared" si="356"/>
        <v>5394.8242042792044</v>
      </c>
      <c r="R577" s="279">
        <f>IF(H577&gt;0, rate1(1,$L$52,$L$51,$L$54,L577,$L$53,$L$50,P577),"")</f>
        <v>2329.2423273175641</v>
      </c>
      <c r="S577" s="325">
        <f t="shared" si="357"/>
        <v>43.882488667355275</v>
      </c>
      <c r="T577" s="325">
        <f t="shared" si="358"/>
        <v>1.5532435304629222E-3</v>
      </c>
      <c r="U577" s="330">
        <f t="shared" si="359"/>
        <v>4.8231525618054789</v>
      </c>
      <c r="V577" s="338">
        <f t="shared" si="360"/>
        <v>4.8231525618054789</v>
      </c>
      <c r="W577" s="330">
        <f t="shared" si="361"/>
        <v>1.399661307495137E-3</v>
      </c>
      <c r="X577" s="330">
        <f t="shared" si="362"/>
        <v>5433.8848385708525</v>
      </c>
      <c r="Y577" s="330">
        <f t="shared" si="377"/>
        <v>76.137512908433564</v>
      </c>
      <c r="Z577" s="110">
        <f>IF(H577&gt;0, rate1(1,$L$52,$L$51,$L$54,U577,$L$53,$L$50,Y577),"")</f>
        <v>2330.6236207815759</v>
      </c>
      <c r="AA577" s="338">
        <f t="shared" si="363"/>
        <v>44.174018830626665</v>
      </c>
      <c r="AB577" s="338">
        <f t="shared" si="364"/>
        <v>-3.2419064645940465E-5</v>
      </c>
      <c r="AC577" s="330">
        <f t="shared" si="365"/>
        <v>1.5532435304629222E-3</v>
      </c>
      <c r="AD577" s="330">
        <f t="shared" si="366"/>
        <v>-12.876280897200507</v>
      </c>
      <c r="AE577" s="330">
        <f t="shared" si="367"/>
        <v>81.055795229876239</v>
      </c>
      <c r="AF577" s="330">
        <f t="shared" si="368"/>
        <v>2167.4866836552451</v>
      </c>
      <c r="AG577" s="330">
        <f t="shared" si="369"/>
        <v>2159.3453244774419</v>
      </c>
      <c r="AH577" s="330">
        <f t="shared" si="370"/>
        <v>4.803542961479069</v>
      </c>
      <c r="AI577" s="330">
        <f t="shared" si="371"/>
        <v>0.66684497024905565</v>
      </c>
      <c r="AJ577" s="330">
        <f t="shared" si="372"/>
        <v>11.421598150389393</v>
      </c>
      <c r="AK577" s="339">
        <f t="shared" si="373"/>
        <v>1977.8413681379827</v>
      </c>
      <c r="AL577" s="44">
        <f t="shared" si="378"/>
        <v>35.319577300434744</v>
      </c>
    </row>
    <row r="578" spans="2:38" ht="15" x14ac:dyDescent="0.15">
      <c r="B578" s="330">
        <f t="shared" si="344"/>
        <v>2167.4866836552451</v>
      </c>
      <c r="C578" s="330">
        <f t="shared" si="345"/>
        <v>2159.3453244774419</v>
      </c>
      <c r="D578" s="330">
        <f t="shared" si="346"/>
        <v>4.803542961479069</v>
      </c>
      <c r="E578" s="330">
        <f t="shared" si="375"/>
        <v>198.68094404807593</v>
      </c>
      <c r="F578" s="330">
        <f t="shared" si="347"/>
        <v>198.68094404807593</v>
      </c>
      <c r="G578" s="330">
        <f t="shared" si="348"/>
        <v>6140.0886899089674</v>
      </c>
      <c r="H578" s="315">
        <f t="shared" si="349"/>
        <v>0.02</v>
      </c>
      <c r="I578" s="330">
        <f t="shared" si="350"/>
        <v>6.5130873422425797</v>
      </c>
      <c r="J578" s="330">
        <f t="shared" si="374"/>
        <v>859</v>
      </c>
      <c r="K578" s="337">
        <f t="shared" si="351"/>
        <v>-1</v>
      </c>
      <c r="L578" s="325">
        <f t="shared" si="352"/>
        <v>4.7835429614790694</v>
      </c>
      <c r="M578" s="325">
        <f t="shared" si="353"/>
        <v>4.7935429614790692</v>
      </c>
      <c r="N578" s="330">
        <f t="shared" si="354"/>
        <v>-6.6341523285693427E-2</v>
      </c>
      <c r="O578" s="330">
        <f t="shared" si="355"/>
        <v>5.278024166789308E-2</v>
      </c>
      <c r="P578" s="334">
        <f t="shared" si="376"/>
        <v>75.409889196505944</v>
      </c>
      <c r="Q578" s="330">
        <f t="shared" si="356"/>
        <v>5318.6977771508564</v>
      </c>
      <c r="R578" s="279">
        <f>IF(H578&gt;0, rate1(1,$L$52,$L$51,$L$54,L578,$L$53,$L$50,P578),"")</f>
        <v>2327.4176559069315</v>
      </c>
      <c r="S578" s="325">
        <f t="shared" si="357"/>
        <v>43.297180310069393</v>
      </c>
      <c r="T578" s="325">
        <f t="shared" si="358"/>
        <v>1.5684620771257408E-3</v>
      </c>
      <c r="U578" s="330">
        <f t="shared" si="359"/>
        <v>4.803542961479069</v>
      </c>
      <c r="V578" s="338">
        <f t="shared" si="360"/>
        <v>4.803542961479069</v>
      </c>
      <c r="W578" s="330">
        <f t="shared" si="361"/>
        <v>1.3883031748456176E-3</v>
      </c>
      <c r="X578" s="330">
        <f t="shared" si="362"/>
        <v>5357.4411095598953</v>
      </c>
      <c r="Y578" s="330">
        <f t="shared" si="377"/>
        <v>75.724848497310276</v>
      </c>
      <c r="Z578" s="110">
        <f>IF(H578&gt;0, rate1(1,$L$52,$L$51,$L$54,U578,$L$53,$L$50,Y578),"")</f>
        <v>2328.8137358630638</v>
      </c>
      <c r="AA578" s="338">
        <f t="shared" si="363"/>
        <v>43.586427830596207</v>
      </c>
      <c r="AB578" s="338">
        <f t="shared" si="364"/>
        <v>-3.2599662511449046E-5</v>
      </c>
      <c r="AC578" s="330">
        <f t="shared" si="365"/>
        <v>1.5684620771257408E-3</v>
      </c>
      <c r="AD578" s="330">
        <f t="shared" si="366"/>
        <v>-12.751344321088508</v>
      </c>
      <c r="AE578" s="330">
        <f t="shared" si="367"/>
        <v>80.043791322465665</v>
      </c>
      <c r="AF578" s="330">
        <f t="shared" si="368"/>
        <v>2167.4187736698823</v>
      </c>
      <c r="AG578" s="330">
        <f t="shared" si="369"/>
        <v>2159.3437560153648</v>
      </c>
      <c r="AH578" s="330">
        <f t="shared" si="370"/>
        <v>4.7839316039290614</v>
      </c>
      <c r="AI578" s="330">
        <f t="shared" si="371"/>
        <v>0.67390658189131669</v>
      </c>
      <c r="AJ578" s="330">
        <f t="shared" si="372"/>
        <v>11.421785346662141</v>
      </c>
      <c r="AK578" s="339">
        <f t="shared" si="373"/>
        <v>1977.8455131870528</v>
      </c>
      <c r="AL578" s="44">
        <f t="shared" si="378"/>
        <v>35.320150120264188</v>
      </c>
    </row>
    <row r="579" spans="2:38" ht="15" x14ac:dyDescent="0.15">
      <c r="B579" s="330">
        <f t="shared" si="344"/>
        <v>2167.4187736698823</v>
      </c>
      <c r="C579" s="330">
        <f t="shared" si="345"/>
        <v>2159.3437560153648</v>
      </c>
      <c r="D579" s="330">
        <f t="shared" si="346"/>
        <v>4.7839316039290614</v>
      </c>
      <c r="E579" s="330">
        <f t="shared" si="375"/>
        <v>198.68094404807593</v>
      </c>
      <c r="F579" s="330">
        <f t="shared" si="347"/>
        <v>198.68094404807593</v>
      </c>
      <c r="G579" s="330">
        <f t="shared" si="348"/>
        <v>6064.87865450768</v>
      </c>
      <c r="H579" s="315">
        <f t="shared" si="349"/>
        <v>0.02</v>
      </c>
      <c r="I579" s="330">
        <f t="shared" si="350"/>
        <v>6.4600141236140196</v>
      </c>
      <c r="J579" s="330">
        <f t="shared" si="374"/>
        <v>859</v>
      </c>
      <c r="K579" s="337">
        <f t="shared" si="351"/>
        <v>-1</v>
      </c>
      <c r="L579" s="325">
        <f t="shared" si="352"/>
        <v>4.7639316039290618</v>
      </c>
      <c r="M579" s="325">
        <f t="shared" si="353"/>
        <v>4.7739316039290616</v>
      </c>
      <c r="N579" s="330">
        <f t="shared" si="354"/>
        <v>-6.6076028414538968E-2</v>
      </c>
      <c r="O579" s="330">
        <f t="shared" si="355"/>
        <v>5.278024166789308E-2</v>
      </c>
      <c r="P579" s="334">
        <f t="shared" si="376"/>
        <v>74.998181578353339</v>
      </c>
      <c r="Q579" s="330">
        <f t="shared" si="356"/>
        <v>5243.184912129057</v>
      </c>
      <c r="R579" s="279">
        <f>IF(H579&gt;0, rate1(1,$L$52,$L$51,$L$54,L579,$L$53,$L$50,P579),"")</f>
        <v>2325.5731996108229</v>
      </c>
      <c r="S579" s="325">
        <f t="shared" si="357"/>
        <v>42.716315546831602</v>
      </c>
      <c r="T579" s="325">
        <f t="shared" si="358"/>
        <v>1.5839373048264689E-3</v>
      </c>
      <c r="U579" s="330">
        <f t="shared" si="359"/>
        <v>4.7839316039290614</v>
      </c>
      <c r="V579" s="338">
        <f t="shared" si="360"/>
        <v>4.7839316039290614</v>
      </c>
      <c r="W579" s="330">
        <f t="shared" si="361"/>
        <v>1.3769903036866538E-3</v>
      </c>
      <c r="X579" s="330">
        <f t="shared" si="362"/>
        <v>5281.6122084293866</v>
      </c>
      <c r="Y579" s="330">
        <f t="shared" si="377"/>
        <v>75.312709466516623</v>
      </c>
      <c r="Z579" s="110">
        <f>IF(H579&gt;0, rate1(1,$L$52,$L$51,$L$54,U579,$L$53,$L$50,Y579),"")</f>
        <v>2326.9842968856356</v>
      </c>
      <c r="AA579" s="338">
        <f t="shared" si="363"/>
        <v>43.003290098331242</v>
      </c>
      <c r="AB579" s="338">
        <f t="shared" si="364"/>
        <v>-3.2782915349323091E-5</v>
      </c>
      <c r="AC579" s="330">
        <f t="shared" si="365"/>
        <v>1.5839373048264689E-3</v>
      </c>
      <c r="AD579" s="330">
        <f t="shared" si="366"/>
        <v>-12.626762397133602</v>
      </c>
      <c r="AE579" s="330">
        <f t="shared" si="367"/>
        <v>79.039429247543907</v>
      </c>
      <c r="AF579" s="330">
        <f t="shared" si="368"/>
        <v>2167.3511137041628</v>
      </c>
      <c r="AG579" s="330">
        <f t="shared" si="369"/>
        <v>2159.3421720780598</v>
      </c>
      <c r="AH579" s="330">
        <f t="shared" si="370"/>
        <v>4.7643184882954293</v>
      </c>
      <c r="AI579" s="330">
        <f t="shared" si="371"/>
        <v>0.68109544136969569</v>
      </c>
      <c r="AJ579" s="330">
        <f t="shared" si="372"/>
        <v>11.421974539840299</v>
      </c>
      <c r="AK579" s="339">
        <f t="shared" si="373"/>
        <v>1977.8496510332343</v>
      </c>
      <c r="AL579" s="44">
        <f t="shared" si="378"/>
        <v>35.320729006018034</v>
      </c>
    </row>
    <row r="580" spans="2:38" ht="15" x14ac:dyDescent="0.15">
      <c r="B580" s="330">
        <f t="shared" si="344"/>
        <v>2167.3511137041628</v>
      </c>
      <c r="C580" s="330">
        <f t="shared" si="345"/>
        <v>2159.3421720780598</v>
      </c>
      <c r="D580" s="330">
        <f t="shared" si="346"/>
        <v>4.7643184882954293</v>
      </c>
      <c r="E580" s="330">
        <f t="shared" si="375"/>
        <v>198.68094404807593</v>
      </c>
      <c r="F580" s="330">
        <f t="shared" si="347"/>
        <v>198.68094404807593</v>
      </c>
      <c r="G580" s="330">
        <f t="shared" si="348"/>
        <v>5990.278644224355</v>
      </c>
      <c r="H580" s="315">
        <f t="shared" si="349"/>
        <v>0.02</v>
      </c>
      <c r="I580" s="330">
        <f t="shared" si="350"/>
        <v>6.4071533008824195</v>
      </c>
      <c r="J580" s="330">
        <f t="shared" si="374"/>
        <v>859</v>
      </c>
      <c r="K580" s="337">
        <f t="shared" si="351"/>
        <v>-1</v>
      </c>
      <c r="L580" s="325">
        <f t="shared" si="352"/>
        <v>4.7443184882954297</v>
      </c>
      <c r="M580" s="325">
        <f t="shared" si="353"/>
        <v>4.7543184882954295</v>
      </c>
      <c r="N580" s="330">
        <f t="shared" si="354"/>
        <v>-6.58104634551826E-2</v>
      </c>
      <c r="O580" s="330">
        <f t="shared" si="355"/>
        <v>5.278024166789308E-2</v>
      </c>
      <c r="P580" s="334">
        <f t="shared" si="376"/>
        <v>74.587002230247407</v>
      </c>
      <c r="Q580" s="330">
        <f t="shared" si="356"/>
        <v>5168.2832341425383</v>
      </c>
      <c r="R580" s="279">
        <f>IF(H580&gt;0, rate1(1,$L$52,$L$51,$L$54,L580,$L$53,$L$50,P580),"")</f>
        <v>2323.708647131748</v>
      </c>
      <c r="S580" s="325">
        <f t="shared" si="357"/>
        <v>42.139876401984893</v>
      </c>
      <c r="T580" s="325">
        <f t="shared" si="358"/>
        <v>1.5996757698573789E-3</v>
      </c>
      <c r="U580" s="330">
        <f t="shared" si="359"/>
        <v>4.7643184882954293</v>
      </c>
      <c r="V580" s="338">
        <f t="shared" si="360"/>
        <v>4.7643184882954293</v>
      </c>
      <c r="W580" s="330">
        <f t="shared" si="361"/>
        <v>1.3657227059731269E-3</v>
      </c>
      <c r="X580" s="330">
        <f t="shared" si="362"/>
        <v>5206.3957604422012</v>
      </c>
      <c r="Y580" s="330">
        <f t="shared" si="377"/>
        <v>74.901097483784326</v>
      </c>
      <c r="Z580" s="110">
        <f>IF(H580&gt;0, rate1(1,$L$52,$L$51,$L$54,U580,$L$53,$L$50,Y580),"")</f>
        <v>2325.134997304599</v>
      </c>
      <c r="AA580" s="338">
        <f t="shared" si="363"/>
        <v>42.424587675706782</v>
      </c>
      <c r="AB580" s="338">
        <f t="shared" si="364"/>
        <v>-3.2968890762769074E-5</v>
      </c>
      <c r="AC580" s="330">
        <f t="shared" si="365"/>
        <v>1.5996757698573789E-3</v>
      </c>
      <c r="AD580" s="330">
        <f t="shared" si="366"/>
        <v>-12.502533561399837</v>
      </c>
      <c r="AE580" s="330">
        <f t="shared" si="367"/>
        <v>78.042672158646027</v>
      </c>
      <c r="AF580" s="330">
        <f t="shared" si="368"/>
        <v>2167.2837035649377</v>
      </c>
      <c r="AG580" s="330">
        <f t="shared" si="369"/>
        <v>2159.34057240229</v>
      </c>
      <c r="AH580" s="330">
        <f t="shared" si="370"/>
        <v>4.7447036137090324</v>
      </c>
      <c r="AI580" s="330">
        <f t="shared" si="371"/>
        <v>0.68841494902208433</v>
      </c>
      <c r="AJ580" s="330">
        <f t="shared" si="372"/>
        <v>11.422165766215027</v>
      </c>
      <c r="AK580" s="339">
        <f t="shared" si="373"/>
        <v>1977.8537817944384</v>
      </c>
      <c r="AL580" s="44">
        <f t="shared" si="378"/>
        <v>35.32131406700217</v>
      </c>
    </row>
    <row r="581" spans="2:38" ht="15" x14ac:dyDescent="0.15">
      <c r="B581" s="330">
        <f t="shared" si="344"/>
        <v>2167.2837035649377</v>
      </c>
      <c r="C581" s="330">
        <f t="shared" si="345"/>
        <v>2159.34057240229</v>
      </c>
      <c r="D581" s="330">
        <f t="shared" si="346"/>
        <v>4.7447036137090324</v>
      </c>
      <c r="E581" s="330">
        <f t="shared" si="375"/>
        <v>198.68094404807593</v>
      </c>
      <c r="F581" s="330">
        <f t="shared" si="347"/>
        <v>198.68094404807593</v>
      </c>
      <c r="G581" s="330">
        <f t="shared" si="348"/>
        <v>5916.2862819717748</v>
      </c>
      <c r="H581" s="315">
        <f t="shared" si="349"/>
        <v>0.02</v>
      </c>
      <c r="I581" s="330">
        <f t="shared" si="350"/>
        <v>6.3545049301181287</v>
      </c>
      <c r="J581" s="330">
        <f t="shared" si="374"/>
        <v>859</v>
      </c>
      <c r="K581" s="337">
        <f t="shared" si="351"/>
        <v>-1</v>
      </c>
      <c r="L581" s="325">
        <f t="shared" si="352"/>
        <v>4.7247036137090328</v>
      </c>
      <c r="M581" s="325">
        <f t="shared" si="353"/>
        <v>4.7347036137090326</v>
      </c>
      <c r="N581" s="330">
        <f t="shared" si="354"/>
        <v>-6.554482838340725E-2</v>
      </c>
      <c r="O581" s="330">
        <f t="shared" si="355"/>
        <v>5.278024166789308E-2</v>
      </c>
      <c r="P581" s="334">
        <f t="shared" si="376"/>
        <v>74.176352839678117</v>
      </c>
      <c r="Q581" s="330">
        <f t="shared" si="356"/>
        <v>5093.9903668435745</v>
      </c>
      <c r="R581" s="279">
        <f>IF(H581&gt;0, rate1(1,$L$52,$L$51,$L$54,L581,$L$53,$L$50,P581),"")</f>
        <v>2321.8236807212365</v>
      </c>
      <c r="S581" s="325">
        <f t="shared" si="357"/>
        <v>41.567844867014742</v>
      </c>
      <c r="T581" s="325">
        <f t="shared" si="358"/>
        <v>1.6156842592518642E-3</v>
      </c>
      <c r="U581" s="330">
        <f t="shared" si="359"/>
        <v>4.7447036137090324</v>
      </c>
      <c r="V581" s="338">
        <f t="shared" si="360"/>
        <v>4.7447036137090324</v>
      </c>
      <c r="W581" s="330">
        <f t="shared" si="361"/>
        <v>1.3545003936599187E-3</v>
      </c>
      <c r="X581" s="330">
        <f t="shared" si="362"/>
        <v>5131.7893895848611</v>
      </c>
      <c r="Y581" s="330">
        <f t="shared" si="377"/>
        <v>74.49001422811223</v>
      </c>
      <c r="Z581" s="110">
        <f>IF(H581&gt;0, rate1(1,$L$52,$L$51,$L$54,U581,$L$53,$L$50,Y581),"")</f>
        <v>2323.2655242461915</v>
      </c>
      <c r="AA581" s="338">
        <f t="shared" si="363"/>
        <v>41.850302572216378</v>
      </c>
      <c r="AB581" s="338">
        <f t="shared" si="364"/>
        <v>-3.315765877781181E-5</v>
      </c>
      <c r="AC581" s="330">
        <f t="shared" si="365"/>
        <v>1.6156842592518642E-3</v>
      </c>
      <c r="AD581" s="330">
        <f t="shared" si="366"/>
        <v>-12.378656216692312</v>
      </c>
      <c r="AE581" s="330">
        <f t="shared" si="367"/>
        <v>77.053483022766159</v>
      </c>
      <c r="AF581" s="330">
        <f t="shared" si="368"/>
        <v>2167.216543052295</v>
      </c>
      <c r="AG581" s="330">
        <f t="shared" si="369"/>
        <v>2159.3389567180307</v>
      </c>
      <c r="AH581" s="330">
        <f t="shared" si="370"/>
        <v>4.7250869792918406</v>
      </c>
      <c r="AI581" s="330">
        <f t="shared" si="371"/>
        <v>0.69586862803896388</v>
      </c>
      <c r="AJ581" s="330">
        <f t="shared" si="372"/>
        <v>11.422359063056149</v>
      </c>
      <c r="AK581" s="339">
        <f t="shared" si="373"/>
        <v>1977.857905591806</v>
      </c>
      <c r="AL581" s="44">
        <f t="shared" si="378"/>
        <v>35.321905415443382</v>
      </c>
    </row>
    <row r="582" spans="2:38" ht="15" x14ac:dyDescent="0.15">
      <c r="B582" s="330">
        <f t="shared" si="344"/>
        <v>2167.216543052295</v>
      </c>
      <c r="C582" s="330">
        <f t="shared" si="345"/>
        <v>2159.3389567180307</v>
      </c>
      <c r="D582" s="330">
        <f t="shared" si="346"/>
        <v>4.7250869792918406</v>
      </c>
      <c r="E582" s="330">
        <f t="shared" si="375"/>
        <v>198.68094404807593</v>
      </c>
      <c r="F582" s="330">
        <f t="shared" si="347"/>
        <v>198.68094404807593</v>
      </c>
      <c r="G582" s="330">
        <f t="shared" si="348"/>
        <v>5842.8991893868051</v>
      </c>
      <c r="H582" s="315">
        <f t="shared" si="349"/>
        <v>0.02</v>
      </c>
      <c r="I582" s="330">
        <f t="shared" si="350"/>
        <v>6.3020690674115034</v>
      </c>
      <c r="J582" s="330">
        <f t="shared" si="374"/>
        <v>859</v>
      </c>
      <c r="K582" s="337">
        <f t="shared" si="351"/>
        <v>-1</v>
      </c>
      <c r="L582" s="325">
        <f t="shared" si="352"/>
        <v>4.7050869792918411</v>
      </c>
      <c r="M582" s="325">
        <f t="shared" si="353"/>
        <v>4.7150869792918408</v>
      </c>
      <c r="N582" s="330">
        <f t="shared" si="354"/>
        <v>-6.5279123174850184E-2</v>
      </c>
      <c r="O582" s="330">
        <f t="shared" si="355"/>
        <v>5.278024166789308E-2</v>
      </c>
      <c r="P582" s="334">
        <f t="shared" si="376"/>
        <v>73.766235105629818</v>
      </c>
      <c r="Q582" s="330">
        <f t="shared" si="356"/>
        <v>5020.3039326088237</v>
      </c>
      <c r="R582" s="279">
        <f>IF(H582&gt;0, rate1(1,$L$52,$L$51,$L$54,L582,$L$53,$L$50,P582),"")</f>
        <v>2319.917976013443</v>
      </c>
      <c r="S582" s="325">
        <f t="shared" si="357"/>
        <v>41.000202899826803</v>
      </c>
      <c r="T582" s="325">
        <f t="shared" si="358"/>
        <v>1.6319698012115043E-3</v>
      </c>
      <c r="U582" s="330">
        <f t="shared" si="359"/>
        <v>4.7250869792918406</v>
      </c>
      <c r="V582" s="338">
        <f t="shared" si="360"/>
        <v>4.7250869792918406</v>
      </c>
      <c r="W582" s="330">
        <f t="shared" si="361"/>
        <v>1.3433233787001342E-3</v>
      </c>
      <c r="X582" s="330">
        <f t="shared" si="362"/>
        <v>5057.7907185683862</v>
      </c>
      <c r="Y582" s="330">
        <f t="shared" si="377"/>
        <v>74.079461389898441</v>
      </c>
      <c r="Z582" s="110">
        <f>IF(H582&gt;0, rate1(1,$L$52,$L$51,$L$54,U582,$L$53,$L$50,Y582),"")</f>
        <v>2321.3755583449388</v>
      </c>
      <c r="AA582" s="338">
        <f t="shared" si="363"/>
        <v>41.280416764267549</v>
      </c>
      <c r="AB582" s="338">
        <f t="shared" si="364"/>
        <v>-3.3349291953994531E-5</v>
      </c>
      <c r="AC582" s="330">
        <f t="shared" si="365"/>
        <v>1.6319698012115043E-3</v>
      </c>
      <c r="AD582" s="330">
        <f t="shared" si="366"/>
        <v>-12.255128731642497</v>
      </c>
      <c r="AE582" s="330">
        <f t="shared" si="367"/>
        <v>76.071824615574997</v>
      </c>
      <c r="AF582" s="330">
        <f t="shared" si="368"/>
        <v>2167.1496319593189</v>
      </c>
      <c r="AG582" s="330">
        <f t="shared" si="369"/>
        <v>2159.3373247482295</v>
      </c>
      <c r="AH582" s="330">
        <f t="shared" si="370"/>
        <v>4.7054685841561863</v>
      </c>
      <c r="AI582" s="330">
        <f t="shared" si="371"/>
        <v>0.70346013009299935</v>
      </c>
      <c r="AJ582" s="330">
        <f t="shared" si="372"/>
        <v>11.422554468647842</v>
      </c>
      <c r="AK582" s="339">
        <f t="shared" si="373"/>
        <v>1977.8620225498241</v>
      </c>
      <c r="AL582" s="44">
        <f t="shared" si="378"/>
        <v>35.322503166594871</v>
      </c>
    </row>
    <row r="583" spans="2:38" ht="15" x14ac:dyDescent="0.15">
      <c r="B583" s="330">
        <f t="shared" si="344"/>
        <v>2167.1496319593189</v>
      </c>
      <c r="C583" s="330">
        <f t="shared" si="345"/>
        <v>2159.3373247482295</v>
      </c>
      <c r="D583" s="330">
        <f t="shared" si="346"/>
        <v>4.7054685841561863</v>
      </c>
      <c r="E583" s="330">
        <f t="shared" si="375"/>
        <v>198.68094404807593</v>
      </c>
      <c r="F583" s="330">
        <f t="shared" si="347"/>
        <v>198.68094404807593</v>
      </c>
      <c r="G583" s="330">
        <f t="shared" si="348"/>
        <v>5770.1149868275515</v>
      </c>
      <c r="H583" s="315">
        <f t="shared" si="349"/>
        <v>0.02</v>
      </c>
      <c r="I583" s="330">
        <f t="shared" si="350"/>
        <v>6.2498457688714559</v>
      </c>
      <c r="J583" s="330">
        <f t="shared" si="374"/>
        <v>859</v>
      </c>
      <c r="K583" s="337">
        <f t="shared" si="351"/>
        <v>-1</v>
      </c>
      <c r="L583" s="325">
        <f t="shared" si="352"/>
        <v>4.6854685841561867</v>
      </c>
      <c r="M583" s="325">
        <f t="shared" si="353"/>
        <v>4.6954685841561865</v>
      </c>
      <c r="N583" s="330">
        <f t="shared" si="354"/>
        <v>-6.5013347805034982E-2</v>
      </c>
      <c r="O583" s="330">
        <f t="shared" si="355"/>
        <v>5.278024166789308E-2</v>
      </c>
      <c r="P583" s="334">
        <f t="shared" si="376"/>
        <v>73.356650738696629</v>
      </c>
      <c r="Q583" s="330">
        <f t="shared" si="356"/>
        <v>4947.2215525365482</v>
      </c>
      <c r="R583" s="279">
        <f>IF(H583&gt;0, rate1(1,$L$52,$L$51,$L$54,L583,$L$53,$L$50,P583),"")</f>
        <v>2317.9912018535128</v>
      </c>
      <c r="S583" s="325">
        <f t="shared" si="357"/>
        <v>40.436932423969949</v>
      </c>
      <c r="T583" s="325">
        <f t="shared" si="358"/>
        <v>1.6485396761113085E-3</v>
      </c>
      <c r="U583" s="330">
        <f t="shared" si="359"/>
        <v>4.7054685841561863</v>
      </c>
      <c r="V583" s="338">
        <f t="shared" si="360"/>
        <v>4.7054685841561863</v>
      </c>
      <c r="W583" s="330">
        <f t="shared" si="361"/>
        <v>1.332191673053984E-3</v>
      </c>
      <c r="X583" s="330">
        <f t="shared" si="362"/>
        <v>4984.3973688255173</v>
      </c>
      <c r="Y583" s="330">
        <f t="shared" si="377"/>
        <v>73.66944067105419</v>
      </c>
      <c r="Z583" s="110">
        <f>IF(H583&gt;0, rate1(1,$L$52,$L$51,$L$54,U583,$L$53,$L$50,Y583),"")</f>
        <v>2319.4647735759063</v>
      </c>
      <c r="AA583" s="338">
        <f t="shared" si="363"/>
        <v>40.71491219442327</v>
      </c>
      <c r="AB583" s="338">
        <f t="shared" si="364"/>
        <v>-3.3543865501509255E-5</v>
      </c>
      <c r="AC583" s="330">
        <f t="shared" si="365"/>
        <v>1.6485396761113085E-3</v>
      </c>
      <c r="AD583" s="330">
        <f t="shared" si="366"/>
        <v>-12.13194943974743</v>
      </c>
      <c r="AE583" s="330">
        <f t="shared" si="367"/>
        <v>75.09765952305186</v>
      </c>
      <c r="AF583" s="330">
        <f t="shared" si="368"/>
        <v>2167.0829700718377</v>
      </c>
      <c r="AG583" s="330">
        <f t="shared" si="369"/>
        <v>2159.3356762085537</v>
      </c>
      <c r="AH583" s="330">
        <f t="shared" si="370"/>
        <v>4.6858484274052596</v>
      </c>
      <c r="AI583" s="330">
        <f t="shared" si="371"/>
        <v>0.71119324128284123</v>
      </c>
      <c r="AJ583" s="330">
        <f t="shared" si="372"/>
        <v>11.422752022325977</v>
      </c>
      <c r="AK583" s="339">
        <f t="shared" si="373"/>
        <v>1977.866132796448</v>
      </c>
      <c r="AL583" s="44">
        <f t="shared" si="378"/>
        <v>35.32310743884662</v>
      </c>
    </row>
    <row r="584" spans="2:38" ht="15" x14ac:dyDescent="0.15">
      <c r="B584" s="330">
        <f t="shared" si="344"/>
        <v>2167.0829700718377</v>
      </c>
      <c r="C584" s="330">
        <f t="shared" si="345"/>
        <v>2159.3356762085537</v>
      </c>
      <c r="D584" s="330">
        <f t="shared" si="346"/>
        <v>4.6858484274052596</v>
      </c>
      <c r="E584" s="330">
        <f t="shared" si="375"/>
        <v>198.68094404807593</v>
      </c>
      <c r="F584" s="330">
        <f t="shared" si="347"/>
        <v>198.68094404807593</v>
      </c>
      <c r="G584" s="330">
        <f t="shared" si="348"/>
        <v>5697.9312933752817</v>
      </c>
      <c r="H584" s="315">
        <f t="shared" si="349"/>
        <v>0.02</v>
      </c>
      <c r="I584" s="330">
        <f t="shared" si="350"/>
        <v>6.1978350906272688</v>
      </c>
      <c r="J584" s="330">
        <f t="shared" si="374"/>
        <v>859</v>
      </c>
      <c r="K584" s="337">
        <f t="shared" si="351"/>
        <v>-1</v>
      </c>
      <c r="L584" s="325">
        <f t="shared" si="352"/>
        <v>4.6658484274052601</v>
      </c>
      <c r="M584" s="325">
        <f t="shared" si="353"/>
        <v>4.6758484274052599</v>
      </c>
      <c r="N584" s="330">
        <f t="shared" si="354"/>
        <v>-6.4747502249320021E-2</v>
      </c>
      <c r="O584" s="330">
        <f t="shared" si="355"/>
        <v>5.278024166789308E-2</v>
      </c>
      <c r="P584" s="334">
        <f t="shared" si="376"/>
        <v>72.94760146122573</v>
      </c>
      <c r="Q584" s="330">
        <f t="shared" si="356"/>
        <v>4874.7408464484906</v>
      </c>
      <c r="R584" s="279">
        <f>IF(H584&gt;0, rate1(1,$L$52,$L$51,$L$54,L584,$L$53,$L$50,P584),"")</f>
        <v>2316.043020120725</v>
      </c>
      <c r="S584" s="325">
        <f t="shared" si="357"/>
        <v>39.878015327867381</v>
      </c>
      <c r="T584" s="325">
        <f t="shared" si="358"/>
        <v>1.6654014281153298E-3</v>
      </c>
      <c r="U584" s="330">
        <f t="shared" si="359"/>
        <v>4.6858484274052596</v>
      </c>
      <c r="V584" s="338">
        <f t="shared" si="360"/>
        <v>4.6858484274052596</v>
      </c>
      <c r="W584" s="330">
        <f t="shared" si="361"/>
        <v>1.3211052886799024E-3</v>
      </c>
      <c r="X584" s="330">
        <f t="shared" si="362"/>
        <v>4911.6069605125886</v>
      </c>
      <c r="Y584" s="330">
        <f t="shared" si="377"/>
        <v>73.25995378514574</v>
      </c>
      <c r="Z584" s="110">
        <f>IF(H584&gt;0, rate1(1,$L$52,$L$51,$L$54,U584,$L$53,$L$50,Y584),"")</f>
        <v>2317.5328370818738</v>
      </c>
      <c r="AA584" s="338">
        <f t="shared" si="363"/>
        <v>40.153770770652208</v>
      </c>
      <c r="AB584" s="338">
        <f t="shared" si="364"/>
        <v>-3.3741457404407638E-5</v>
      </c>
      <c r="AC584" s="330">
        <f t="shared" si="365"/>
        <v>1.6654014281153298E-3</v>
      </c>
      <c r="AD584" s="330">
        <f t="shared" si="366"/>
        <v>-12.009116638403045</v>
      </c>
      <c r="AE584" s="330">
        <f t="shared" si="367"/>
        <v>74.130950117202133</v>
      </c>
      <c r="AF584" s="330">
        <f t="shared" si="368"/>
        <v>2167.0165571681605</v>
      </c>
      <c r="AG584" s="330">
        <f t="shared" si="369"/>
        <v>2159.3340108071257</v>
      </c>
      <c r="AH584" s="330">
        <f t="shared" si="370"/>
        <v>4.6662265081326249</v>
      </c>
      <c r="AI584" s="330">
        <f t="shared" si="371"/>
        <v>0.71907188840927483</v>
      </c>
      <c r="AJ584" s="330">
        <f t="shared" si="372"/>
        <v>11.422951764517201</v>
      </c>
      <c r="AK584" s="339">
        <f t="shared" si="373"/>
        <v>1977.8702364632281</v>
      </c>
      <c r="AL584" s="44">
        <f t="shared" si="378"/>
        <v>35.323718353840881</v>
      </c>
    </row>
    <row r="585" spans="2:38" ht="15" x14ac:dyDescent="0.15">
      <c r="B585" s="330">
        <f t="shared" si="344"/>
        <v>2167.0165571681605</v>
      </c>
      <c r="C585" s="330">
        <f t="shared" si="345"/>
        <v>2159.3340108071257</v>
      </c>
      <c r="D585" s="330">
        <f t="shared" si="346"/>
        <v>4.6662265081326249</v>
      </c>
      <c r="E585" s="330">
        <f t="shared" si="375"/>
        <v>198.68094404807593</v>
      </c>
      <c r="F585" s="330">
        <f t="shared" si="347"/>
        <v>198.68094404807593</v>
      </c>
      <c r="G585" s="330">
        <f t="shared" si="348"/>
        <v>5626.3457268325992</v>
      </c>
      <c r="H585" s="315">
        <f t="shared" si="349"/>
        <v>0.02</v>
      </c>
      <c r="I585" s="330">
        <f t="shared" si="350"/>
        <v>6.146037088827871</v>
      </c>
      <c r="J585" s="330">
        <f t="shared" si="374"/>
        <v>859</v>
      </c>
      <c r="K585" s="337">
        <f t="shared" si="351"/>
        <v>-1</v>
      </c>
      <c r="L585" s="325">
        <f t="shared" si="352"/>
        <v>4.6462265081326253</v>
      </c>
      <c r="M585" s="325">
        <f t="shared" si="353"/>
        <v>4.6562265081326251</v>
      </c>
      <c r="N585" s="330">
        <f t="shared" si="354"/>
        <v>-6.4481586482973086E-2</v>
      </c>
      <c r="O585" s="330">
        <f t="shared" si="355"/>
        <v>5.278024166789308E-2</v>
      </c>
      <c r="P585" s="334">
        <f t="shared" si="376"/>
        <v>72.539089007442342</v>
      </c>
      <c r="Q585" s="330">
        <f t="shared" si="356"/>
        <v>4802.8594328880899</v>
      </c>
      <c r="R585" s="279">
        <f>IF(H585&gt;0, rate1(1,$L$52,$L$51,$L$54,L585,$L$53,$L$50,P585),"")</f>
        <v>2314.073085546012</v>
      </c>
      <c r="S585" s="325">
        <f t="shared" si="357"/>
        <v>39.323433463990455</v>
      </c>
      <c r="T585" s="325">
        <f t="shared" si="358"/>
        <v>1.6825628774509833E-3</v>
      </c>
      <c r="U585" s="330">
        <f t="shared" si="359"/>
        <v>4.6662265081326249</v>
      </c>
      <c r="V585" s="338">
        <f t="shared" si="360"/>
        <v>4.6662265081326249</v>
      </c>
      <c r="W585" s="330">
        <f t="shared" si="361"/>
        <v>1.3100642375469818E-3</v>
      </c>
      <c r="X585" s="330">
        <f t="shared" si="362"/>
        <v>4839.4171125077619</v>
      </c>
      <c r="Y585" s="330">
        <f t="shared" si="377"/>
        <v>72.851002457517723</v>
      </c>
      <c r="Z585" s="110">
        <f>IF(H585&gt;0, rate1(1,$L$52,$L$51,$L$54,U585,$L$53,$L$50,Y585),"")</f>
        <v>2315.5794089950318</v>
      </c>
      <c r="AA585" s="338">
        <f t="shared" si="363"/>
        <v>39.596974365522755</v>
      </c>
      <c r="AB585" s="338">
        <f t="shared" si="364"/>
        <v>-3.3942148551343794E-5</v>
      </c>
      <c r="AC585" s="330">
        <f t="shared" si="365"/>
        <v>1.6825628774509833E-3</v>
      </c>
      <c r="AD585" s="330">
        <f t="shared" si="366"/>
        <v>-11.886628587871389</v>
      </c>
      <c r="AE585" s="330">
        <f t="shared" si="367"/>
        <v>73.171658567570589</v>
      </c>
      <c r="AF585" s="330">
        <f t="shared" si="368"/>
        <v>2166.9503930188002</v>
      </c>
      <c r="AG585" s="330">
        <f t="shared" si="369"/>
        <v>2159.3323282442484</v>
      </c>
      <c r="AH585" s="330">
        <f t="shared" si="370"/>
        <v>4.6466028254218843</v>
      </c>
      <c r="AI585" s="330">
        <f t="shared" si="371"/>
        <v>0.72710014560926362</v>
      </c>
      <c r="AJ585" s="330">
        <f t="shared" si="372"/>
        <v>11.42315373677987</v>
      </c>
      <c r="AK585" s="339">
        <f t="shared" si="373"/>
        <v>1977.8743336854434</v>
      </c>
      <c r="AL585" s="44">
        <f t="shared" si="378"/>
        <v>35.324336036593024</v>
      </c>
    </row>
    <row r="586" spans="2:38" ht="15" x14ac:dyDescent="0.15">
      <c r="B586" s="330">
        <f t="shared" si="344"/>
        <v>2166.9503930188002</v>
      </c>
      <c r="C586" s="330">
        <f t="shared" si="345"/>
        <v>2159.3323282442484</v>
      </c>
      <c r="D586" s="330">
        <f t="shared" si="346"/>
        <v>4.6466028254218843</v>
      </c>
      <c r="E586" s="330">
        <f t="shared" si="375"/>
        <v>198.68094404807593</v>
      </c>
      <c r="F586" s="330">
        <f t="shared" si="347"/>
        <v>198.68094404807593</v>
      </c>
      <c r="G586" s="330">
        <f t="shared" si="348"/>
        <v>5555.3559037223213</v>
      </c>
      <c r="H586" s="315">
        <f t="shared" si="349"/>
        <v>0.02</v>
      </c>
      <c r="I586" s="330">
        <f t="shared" si="350"/>
        <v>6.0944518196414723</v>
      </c>
      <c r="J586" s="330">
        <f t="shared" si="374"/>
        <v>859</v>
      </c>
      <c r="K586" s="337">
        <f t="shared" si="351"/>
        <v>-1</v>
      </c>
      <c r="L586" s="325">
        <f t="shared" si="352"/>
        <v>4.6266028254218847</v>
      </c>
      <c r="M586" s="325">
        <f t="shared" si="353"/>
        <v>4.6366028254218845</v>
      </c>
      <c r="N586" s="330">
        <f t="shared" si="354"/>
        <v>-6.4215600481070112E-2</v>
      </c>
      <c r="O586" s="330">
        <f t="shared" si="355"/>
        <v>5.278024166789308E-2</v>
      </c>
      <c r="P586" s="334">
        <f t="shared" si="376"/>
        <v>72.13111512357996</v>
      </c>
      <c r="Q586" s="330">
        <f t="shared" si="356"/>
        <v>4731.5749291193069</v>
      </c>
      <c r="R586" s="279">
        <f>IF(H586&gt;0, rate1(1,$L$52,$L$51,$L$54,L586,$L$53,$L$50,P586),"")</f>
        <v>2312.0810455237583</v>
      </c>
      <c r="S586" s="325">
        <f t="shared" si="357"/>
        <v>38.773168648006902</v>
      </c>
      <c r="T586" s="325">
        <f t="shared" si="358"/>
        <v>1.700032133376728E-3</v>
      </c>
      <c r="U586" s="330">
        <f t="shared" si="359"/>
        <v>4.6466028254218843</v>
      </c>
      <c r="V586" s="338">
        <f t="shared" si="360"/>
        <v>4.6466028254218843</v>
      </c>
      <c r="W586" s="330">
        <f t="shared" si="361"/>
        <v>1.2990685316403017E-3</v>
      </c>
      <c r="X586" s="330">
        <f t="shared" si="362"/>
        <v>4767.8254424098322</v>
      </c>
      <c r="Y586" s="330">
        <f t="shared" si="377"/>
        <v>72.442588425421846</v>
      </c>
      <c r="Z586" s="110">
        <f>IF(H586&gt;0, rate1(1,$L$52,$L$51,$L$54,U586,$L$53,$L$50,Y586),"")</f>
        <v>2313.6041422531034</v>
      </c>
      <c r="AA586" s="338">
        <f t="shared" si="363"/>
        <v>39.044504815372079</v>
      </c>
      <c r="AB586" s="338">
        <f t="shared" si="364"/>
        <v>-3.4146022873595306E-5</v>
      </c>
      <c r="AC586" s="330">
        <f t="shared" si="365"/>
        <v>1.700032133376728E-3</v>
      </c>
      <c r="AD586" s="330">
        <f t="shared" si="366"/>
        <v>-11.764483510246679</v>
      </c>
      <c r="AE586" s="330">
        <f t="shared" si="367"/>
        <v>72.219746811972854</v>
      </c>
      <c r="AF586" s="330">
        <f t="shared" si="368"/>
        <v>2166.8844773861856</v>
      </c>
      <c r="AG586" s="330">
        <f t="shared" si="369"/>
        <v>2159.3306282121152</v>
      </c>
      <c r="AH586" s="330">
        <f t="shared" si="370"/>
        <v>4.6269773783467381</v>
      </c>
      <c r="AI586" s="330">
        <f t="shared" si="371"/>
        <v>0.7352822413678054</v>
      </c>
      <c r="AJ586" s="330">
        <f t="shared" si="372"/>
        <v>11.423357981846916</v>
      </c>
      <c r="AK586" s="339">
        <f t="shared" si="373"/>
        <v>1977.8784246022406</v>
      </c>
      <c r="AL586" s="44">
        <f t="shared" si="378"/>
        <v>35.324960615618103</v>
      </c>
    </row>
    <row r="587" spans="2:38" ht="15" x14ac:dyDescent="0.15">
      <c r="B587" s="330">
        <f t="shared" si="344"/>
        <v>2166.8844773861856</v>
      </c>
      <c r="C587" s="330">
        <f t="shared" si="345"/>
        <v>2159.3306282121152</v>
      </c>
      <c r="D587" s="330">
        <f t="shared" si="346"/>
        <v>4.6269773783467381</v>
      </c>
      <c r="E587" s="330">
        <f t="shared" si="375"/>
        <v>198.68094404807593</v>
      </c>
      <c r="F587" s="330">
        <f t="shared" si="347"/>
        <v>198.68094404807593</v>
      </c>
      <c r="G587" s="330">
        <f t="shared" si="348"/>
        <v>5484.9594392877252</v>
      </c>
      <c r="H587" s="315">
        <f t="shared" si="349"/>
        <v>0.02</v>
      </c>
      <c r="I587" s="330">
        <f t="shared" si="350"/>
        <v>6.043079339256292</v>
      </c>
      <c r="J587" s="330">
        <f t="shared" si="374"/>
        <v>859</v>
      </c>
      <c r="K587" s="337">
        <f t="shared" si="351"/>
        <v>-1</v>
      </c>
      <c r="L587" s="325">
        <f t="shared" si="352"/>
        <v>4.6069773783467385</v>
      </c>
      <c r="M587" s="325">
        <f t="shared" si="353"/>
        <v>4.6169773783467383</v>
      </c>
      <c r="N587" s="330">
        <f t="shared" si="354"/>
        <v>-6.3949544218546706E-2</v>
      </c>
      <c r="O587" s="330">
        <f t="shared" si="355"/>
        <v>5.278024166789308E-2</v>
      </c>
      <c r="P587" s="334">
        <f t="shared" si="376"/>
        <v>71.723681568020851</v>
      </c>
      <c r="Q587" s="330">
        <f t="shared" si="356"/>
        <v>4660.8849511269</v>
      </c>
      <c r="R587" s="279">
        <f>IF(H587&gt;0, rate1(1,$L$52,$L$51,$L$54,L587,$L$53,$L$50,P587),"")</f>
        <v>2310.0665399176937</v>
      </c>
      <c r="S587" s="325">
        <f t="shared" si="357"/>
        <v>38.227202657908627</v>
      </c>
      <c r="T587" s="325">
        <f t="shared" si="358"/>
        <v>1.7178176078981085E-3</v>
      </c>
      <c r="U587" s="330">
        <f t="shared" si="359"/>
        <v>4.6269773783467381</v>
      </c>
      <c r="V587" s="338">
        <f t="shared" si="360"/>
        <v>4.6269773783467381</v>
      </c>
      <c r="W587" s="330">
        <f t="shared" si="361"/>
        <v>1.2881181829254018E-3</v>
      </c>
      <c r="X587" s="330">
        <f t="shared" si="362"/>
        <v>4696.8295665384949</v>
      </c>
      <c r="Y587" s="330">
        <f t="shared" si="377"/>
        <v>72.034713438155862</v>
      </c>
      <c r="Z587" s="110">
        <f>IF(H587&gt;0, rate1(1,$L$52,$L$51,$L$54,U587,$L$53,$L$50,Y587),"")</f>
        <v>2311.6066824097275</v>
      </c>
      <c r="AA587" s="338">
        <f t="shared" si="363"/>
        <v>38.496343919455633</v>
      </c>
      <c r="AB587" s="338">
        <f t="shared" si="364"/>
        <v>-3.4353167489938647E-5</v>
      </c>
      <c r="AC587" s="330">
        <f t="shared" si="365"/>
        <v>1.7178176078981085E-3</v>
      </c>
      <c r="AD587" s="330">
        <f t="shared" si="366"/>
        <v>-11.642679588359586</v>
      </c>
      <c r="AE587" s="330">
        <f t="shared" si="367"/>
        <v>71.275176562712602</v>
      </c>
      <c r="AF587" s="330">
        <f t="shared" si="368"/>
        <v>2166.8188100243592</v>
      </c>
      <c r="AG587" s="330">
        <f t="shared" si="369"/>
        <v>2159.3289103945071</v>
      </c>
      <c r="AH587" s="330">
        <f t="shared" si="370"/>
        <v>4.6073501659711873</v>
      </c>
      <c r="AI587" s="330">
        <f t="shared" si="371"/>
        <v>0.74362256593669951</v>
      </c>
      <c r="AJ587" s="330">
        <f t="shared" si="372"/>
        <v>11.423564543670787</v>
      </c>
      <c r="AK587" s="339">
        <f t="shared" si="373"/>
        <v>1977.8825093567809</v>
      </c>
      <c r="AL587" s="44">
        <f t="shared" si="378"/>
        <v>35.325592223063438</v>
      </c>
    </row>
    <row r="588" spans="2:38" ht="15" x14ac:dyDescent="0.15">
      <c r="B588" s="330">
        <f t="shared" si="344"/>
        <v>2166.8188100243592</v>
      </c>
      <c r="C588" s="330">
        <f t="shared" si="345"/>
        <v>2159.3289103945071</v>
      </c>
      <c r="D588" s="330">
        <f t="shared" si="346"/>
        <v>4.6073501659711873</v>
      </c>
      <c r="E588" s="330">
        <f t="shared" si="375"/>
        <v>198.68094404807593</v>
      </c>
      <c r="F588" s="330">
        <f t="shared" si="347"/>
        <v>198.68094404807593</v>
      </c>
      <c r="G588" s="330">
        <f t="shared" si="348"/>
        <v>5415.1539474932624</v>
      </c>
      <c r="H588" s="315">
        <f t="shared" si="349"/>
        <v>0.02</v>
      </c>
      <c r="I588" s="330">
        <f t="shared" si="350"/>
        <v>5.9919197038816492</v>
      </c>
      <c r="J588" s="330">
        <f t="shared" si="374"/>
        <v>859</v>
      </c>
      <c r="K588" s="337">
        <f t="shared" si="351"/>
        <v>-1</v>
      </c>
      <c r="L588" s="325">
        <f t="shared" si="352"/>
        <v>4.5873501659711877</v>
      </c>
      <c r="M588" s="325">
        <f t="shared" si="353"/>
        <v>4.5973501659711875</v>
      </c>
      <c r="N588" s="330">
        <f t="shared" si="354"/>
        <v>-6.3683417670235443E-2</v>
      </c>
      <c r="O588" s="330">
        <f t="shared" si="355"/>
        <v>5.278024166789308E-2</v>
      </c>
      <c r="P588" s="334">
        <f t="shared" si="376"/>
        <v>71.316790111441904</v>
      </c>
      <c r="Q588" s="330">
        <f t="shared" si="356"/>
        <v>4590.7871136171698</v>
      </c>
      <c r="R588" s="279">
        <f>IF(H588&gt;0, rate1(1,$L$52,$L$51,$L$54,L588,$L$53,$L$50,P588),"")</f>
        <v>2308.0292008606352</v>
      </c>
      <c r="S588" s="325">
        <f t="shared" si="357"/>
        <v>37.685517233110133</v>
      </c>
      <c r="T588" s="325">
        <f t="shared" si="358"/>
        <v>1.735928030278898E-3</v>
      </c>
      <c r="U588" s="330">
        <f t="shared" si="359"/>
        <v>4.6073501659711873</v>
      </c>
      <c r="V588" s="338">
        <f t="shared" si="360"/>
        <v>4.6073501659711873</v>
      </c>
      <c r="W588" s="330">
        <f t="shared" si="361"/>
        <v>1.2772132033767036E-3</v>
      </c>
      <c r="X588" s="330">
        <f t="shared" si="362"/>
        <v>4626.4270999351347</v>
      </c>
      <c r="Y588" s="330">
        <f t="shared" si="377"/>
        <v>71.627379257207679</v>
      </c>
      <c r="Z588" s="110">
        <f>IF(H588&gt;0, rate1(1,$L$52,$L$51,$L$54,U588,$L$53,$L$50,Y588),"")</f>
        <v>2309.5866674388531</v>
      </c>
      <c r="AA588" s="338">
        <f t="shared" si="363"/>
        <v>37.952473439068783</v>
      </c>
      <c r="AB588" s="338">
        <f t="shared" si="364"/>
        <v>-3.4563672861647822E-5</v>
      </c>
      <c r="AC588" s="330">
        <f t="shared" si="365"/>
        <v>1.735928030278898E-3</v>
      </c>
      <c r="AD588" s="330">
        <f t="shared" si="366"/>
        <v>-11.52121496464733</v>
      </c>
      <c r="AE588" s="330">
        <f t="shared" si="367"/>
        <v>70.337909294541632</v>
      </c>
      <c r="AF588" s="330">
        <f t="shared" si="368"/>
        <v>2166.7533906786589</v>
      </c>
      <c r="AG588" s="330">
        <f t="shared" si="369"/>
        <v>2159.3271744664767</v>
      </c>
      <c r="AH588" s="330">
        <f t="shared" si="370"/>
        <v>4.5877211873484862</v>
      </c>
      <c r="AI588" s="330">
        <f t="shared" si="371"/>
        <v>0.75212567918620443</v>
      </c>
      <c r="AJ588" s="330">
        <f t="shared" si="372"/>
        <v>11.423773467470561</v>
      </c>
      <c r="AK588" s="339">
        <f t="shared" si="373"/>
        <v>1977.8865880963933</v>
      </c>
      <c r="AL588" s="44">
        <f t="shared" si="378"/>
        <v>35.326230994847577</v>
      </c>
    </row>
    <row r="589" spans="2:38" ht="15" x14ac:dyDescent="0.15">
      <c r="B589" s="330">
        <f t="shared" si="344"/>
        <v>2166.7533906786589</v>
      </c>
      <c r="C589" s="330">
        <f t="shared" si="345"/>
        <v>2159.3271744664767</v>
      </c>
      <c r="D589" s="330">
        <f t="shared" si="346"/>
        <v>4.5877211873484862</v>
      </c>
      <c r="E589" s="330">
        <f t="shared" si="375"/>
        <v>198.68094404807593</v>
      </c>
      <c r="F589" s="330">
        <f t="shared" si="347"/>
        <v>198.68094404807593</v>
      </c>
      <c r="G589" s="330">
        <f t="shared" si="348"/>
        <v>5345.9370410209294</v>
      </c>
      <c r="H589" s="315">
        <f t="shared" si="349"/>
        <v>0.02</v>
      </c>
      <c r="I589" s="330">
        <f t="shared" si="350"/>
        <v>5.9409729697457809</v>
      </c>
      <c r="J589" s="330">
        <f t="shared" si="374"/>
        <v>859</v>
      </c>
      <c r="K589" s="337">
        <f t="shared" si="351"/>
        <v>-1</v>
      </c>
      <c r="L589" s="325">
        <f t="shared" si="352"/>
        <v>4.5677211873484866</v>
      </c>
      <c r="M589" s="325">
        <f t="shared" si="353"/>
        <v>4.5777211873484864</v>
      </c>
      <c r="N589" s="330">
        <f t="shared" si="354"/>
        <v>-6.3417220810771724E-2</v>
      </c>
      <c r="O589" s="330">
        <f t="shared" si="355"/>
        <v>5.278024166789308E-2</v>
      </c>
      <c r="P589" s="334">
        <f t="shared" si="376"/>
        <v>70.910442536936628</v>
      </c>
      <c r="Q589" s="330">
        <f t="shared" si="356"/>
        <v>4521.2790300142715</v>
      </c>
      <c r="R589" s="279">
        <f>IF(H589&gt;0, rate1(1,$L$52,$L$51,$L$54,L589,$L$53,$L$50,P589),"")</f>
        <v>2305.9686525477123</v>
      </c>
      <c r="S589" s="325">
        <f t="shared" si="357"/>
        <v>37.148094073478234</v>
      </c>
      <c r="T589" s="325">
        <f t="shared" si="358"/>
        <v>1.7543724624004666E-3</v>
      </c>
      <c r="U589" s="330">
        <f t="shared" si="359"/>
        <v>4.5877211873484862</v>
      </c>
      <c r="V589" s="338">
        <f t="shared" si="360"/>
        <v>4.5877211873484862</v>
      </c>
      <c r="W589" s="330">
        <f t="shared" si="361"/>
        <v>1.2663536050023794E-3</v>
      </c>
      <c r="X589" s="330">
        <f t="shared" si="362"/>
        <v>4556.6156563590985</v>
      </c>
      <c r="Y589" s="330">
        <f t="shared" si="377"/>
        <v>71.22058765637577</v>
      </c>
      <c r="Z589" s="110">
        <f>IF(H589&gt;0, rate1(1,$L$52,$L$51,$L$54,U589,$L$53,$L$50,Y589),"")</f>
        <v>2307.5437275327909</v>
      </c>
      <c r="AA589" s="338">
        <f t="shared" si="363"/>
        <v>37.412875096600011</v>
      </c>
      <c r="AB589" s="338">
        <f t="shared" si="364"/>
        <v>-3.4777632956553404E-5</v>
      </c>
      <c r="AC589" s="330">
        <f t="shared" si="365"/>
        <v>1.7543724624004666E-3</v>
      </c>
      <c r="AD589" s="330">
        <f t="shared" si="366"/>
        <v>-11.400087739997053</v>
      </c>
      <c r="AE589" s="330">
        <f t="shared" si="367"/>
        <v>69.407906227175332</v>
      </c>
      <c r="AF589" s="330">
        <f t="shared" si="368"/>
        <v>2166.6882190853858</v>
      </c>
      <c r="AG589" s="330">
        <f t="shared" si="369"/>
        <v>2159.3254200940141</v>
      </c>
      <c r="AH589" s="330">
        <f t="shared" si="370"/>
        <v>4.5680904415214654</v>
      </c>
      <c r="AI589" s="330">
        <f t="shared" si="371"/>
        <v>0.76079631891880939</v>
      </c>
      <c r="AJ589" s="330">
        <f t="shared" si="372"/>
        <v>11.423984799781371</v>
      </c>
      <c r="AK589" s="339">
        <f t="shared" si="373"/>
        <v>1977.8906609727339</v>
      </c>
      <c r="AL589" s="44">
        <f t="shared" si="378"/>
        <v>35.326877070805999</v>
      </c>
    </row>
    <row r="590" spans="2:38" ht="15" x14ac:dyDescent="0.15">
      <c r="B590" s="330">
        <f t="shared" si="344"/>
        <v>2166.6882190853858</v>
      </c>
      <c r="C590" s="330">
        <f t="shared" si="345"/>
        <v>2159.3254200940141</v>
      </c>
      <c r="D590" s="330">
        <f t="shared" si="346"/>
        <v>4.5680904415214654</v>
      </c>
      <c r="E590" s="330">
        <f t="shared" si="375"/>
        <v>198.68094404807593</v>
      </c>
      <c r="F590" s="330">
        <f t="shared" si="347"/>
        <v>198.68094404807593</v>
      </c>
      <c r="G590" s="330">
        <f t="shared" si="348"/>
        <v>5277.3063312714658</v>
      </c>
      <c r="H590" s="315">
        <f t="shared" si="349"/>
        <v>0.02</v>
      </c>
      <c r="I590" s="330">
        <f t="shared" si="350"/>
        <v>5.8902391930972957</v>
      </c>
      <c r="J590" s="330">
        <f t="shared" si="374"/>
        <v>859</v>
      </c>
      <c r="K590" s="337">
        <f t="shared" si="351"/>
        <v>-1</v>
      </c>
      <c r="L590" s="325">
        <f t="shared" si="352"/>
        <v>4.5480904415214658</v>
      </c>
      <c r="M590" s="325">
        <f t="shared" si="353"/>
        <v>4.5580904415214656</v>
      </c>
      <c r="N590" s="330">
        <f t="shared" si="354"/>
        <v>-6.3150953614661276E-2</v>
      </c>
      <c r="O590" s="330">
        <f t="shared" si="355"/>
        <v>5.278024166789308E-2</v>
      </c>
      <c r="P590" s="334">
        <f t="shared" si="376"/>
        <v>70.504640640167949</v>
      </c>
      <c r="Q590" s="330">
        <f t="shared" si="356"/>
        <v>4452.3583124614552</v>
      </c>
      <c r="R590" s="279">
        <f>IF(H590&gt;0, rate1(1,$L$52,$L$51,$L$54,L590,$L$53,$L$50,P590),"")</f>
        <v>2303.884511023095</v>
      </c>
      <c r="S590" s="325">
        <f t="shared" si="357"/>
        <v>36.614914838363809</v>
      </c>
      <c r="T590" s="325">
        <f t="shared" si="358"/>
        <v>1.7731603150328494E-3</v>
      </c>
      <c r="U590" s="330">
        <f t="shared" si="359"/>
        <v>4.5680904415214654</v>
      </c>
      <c r="V590" s="338">
        <f t="shared" si="360"/>
        <v>4.5680904415214654</v>
      </c>
      <c r="W590" s="330">
        <f t="shared" si="361"/>
        <v>1.2555393997732978E-3</v>
      </c>
      <c r="X590" s="330">
        <f t="shared" si="362"/>
        <v>4487.3928482889396</v>
      </c>
      <c r="Y590" s="330">
        <f t="shared" si="377"/>
        <v>70.814340421920278</v>
      </c>
      <c r="Z590" s="110">
        <f>IF(H590&gt;0, rate1(1,$L$52,$L$51,$L$54,U590,$L$53,$L$50,Y590),"")</f>
        <v>2305.477484893946</v>
      </c>
      <c r="AA590" s="338">
        <f t="shared" si="363"/>
        <v>36.877530574587688</v>
      </c>
      <c r="AB590" s="338">
        <f t="shared" si="364"/>
        <v>-3.4995145420142304E-5</v>
      </c>
      <c r="AC590" s="330">
        <f t="shared" si="365"/>
        <v>1.7731603150328494E-3</v>
      </c>
      <c r="AD590" s="330">
        <f t="shared" si="366"/>
        <v>-11.279295972529976</v>
      </c>
      <c r="AE590" s="330">
        <f t="shared" si="367"/>
        <v>68.485128325280613</v>
      </c>
      <c r="AF590" s="330">
        <f t="shared" si="368"/>
        <v>2166.6232949714558</v>
      </c>
      <c r="AG590" s="330">
        <f t="shared" si="369"/>
        <v>2159.3236469336989</v>
      </c>
      <c r="AH590" s="330">
        <f t="shared" si="370"/>
        <v>4.5484579275224499</v>
      </c>
      <c r="AI590" s="330">
        <f t="shared" si="371"/>
        <v>0.7696394096791922</v>
      </c>
      <c r="AJ590" s="330">
        <f t="shared" si="372"/>
        <v>11.424198588506282</v>
      </c>
      <c r="AK590" s="339">
        <f t="shared" si="373"/>
        <v>1977.894728141956</v>
      </c>
      <c r="AL590" s="44">
        <f t="shared" si="378"/>
        <v>35.32753059484395</v>
      </c>
    </row>
    <row r="591" spans="2:38" ht="15" x14ac:dyDescent="0.15">
      <c r="B591" s="330">
        <f t="shared" si="344"/>
        <v>2166.6232949714558</v>
      </c>
      <c r="C591" s="330">
        <f t="shared" si="345"/>
        <v>2159.3236469336989</v>
      </c>
      <c r="D591" s="330">
        <f t="shared" si="346"/>
        <v>4.5484579275224499</v>
      </c>
      <c r="E591" s="330">
        <f t="shared" si="375"/>
        <v>198.68094404807593</v>
      </c>
      <c r="F591" s="330">
        <f t="shared" si="347"/>
        <v>198.68094404807593</v>
      </c>
      <c r="G591" s="330">
        <f t="shared" si="348"/>
        <v>5209.2594283641465</v>
      </c>
      <c r="H591" s="315">
        <f t="shared" si="349"/>
        <v>0.02</v>
      </c>
      <c r="I591" s="330">
        <f t="shared" si="350"/>
        <v>5.83971843020554</v>
      </c>
      <c r="J591" s="330">
        <f t="shared" si="374"/>
        <v>859</v>
      </c>
      <c r="K591" s="337">
        <f t="shared" si="351"/>
        <v>-1</v>
      </c>
      <c r="L591" s="325">
        <f t="shared" si="352"/>
        <v>4.5284579275224504</v>
      </c>
      <c r="M591" s="325">
        <f t="shared" si="353"/>
        <v>4.5384579275224501</v>
      </c>
      <c r="N591" s="330">
        <f t="shared" si="354"/>
        <v>-6.2884616056249953E-2</v>
      </c>
      <c r="O591" s="330">
        <f t="shared" si="355"/>
        <v>5.278024166789308E-2</v>
      </c>
      <c r="P591" s="334">
        <f t="shared" si="376"/>
        <v>70.099386229514948</v>
      </c>
      <c r="Q591" s="330">
        <f t="shared" si="356"/>
        <v>4384.0225718208421</v>
      </c>
      <c r="R591" s="279">
        <f>IF(H591&gt;0, rate1(1,$L$52,$L$51,$L$54,L591,$L$53,$L$50,P591),"")</f>
        <v>2301.7763839598069</v>
      </c>
      <c r="S591" s="325">
        <f t="shared" si="357"/>
        <v>36.085961145584633</v>
      </c>
      <c r="T591" s="325">
        <f t="shared" si="358"/>
        <v>1.7923013650764309E-3</v>
      </c>
      <c r="U591" s="330">
        <f t="shared" si="359"/>
        <v>4.5484579275224499</v>
      </c>
      <c r="V591" s="338">
        <f t="shared" si="360"/>
        <v>4.5484579275224499</v>
      </c>
      <c r="W591" s="330">
        <f t="shared" si="361"/>
        <v>1.2447705996887493E-3</v>
      </c>
      <c r="X591" s="330">
        <f t="shared" si="362"/>
        <v>4418.7562869222193</v>
      </c>
      <c r="Y591" s="330">
        <f t="shared" si="377"/>
        <v>70.408639352707993</v>
      </c>
      <c r="Z591" s="110">
        <f>IF(H591&gt;0, rate1(1,$L$52,$L$51,$L$54,U591,$L$53,$L$50,Y591),"")</f>
        <v>2303.3875535198208</v>
      </c>
      <c r="AA591" s="338">
        <f t="shared" si="363"/>
        <v>36.346421514729151</v>
      </c>
      <c r="AB591" s="338">
        <f t="shared" si="364"/>
        <v>-3.5216311760726409E-5</v>
      </c>
      <c r="AC591" s="330">
        <f t="shared" si="365"/>
        <v>1.7923013650764309E-3</v>
      </c>
      <c r="AD591" s="330">
        <f t="shared" si="366"/>
        <v>-11.158837676356464</v>
      </c>
      <c r="AE591" s="330">
        <f t="shared" si="367"/>
        <v>67.56953627941931</v>
      </c>
      <c r="AF591" s="330">
        <f t="shared" si="368"/>
        <v>2166.5586180540345</v>
      </c>
      <c r="AG591" s="330">
        <f t="shared" si="369"/>
        <v>2159.3218546323337</v>
      </c>
      <c r="AH591" s="330">
        <f t="shared" si="370"/>
        <v>4.5288236443730225</v>
      </c>
      <c r="AI591" s="330">
        <f t="shared" si="371"/>
        <v>0.77866007209314025</v>
      </c>
      <c r="AJ591" s="330">
        <f t="shared" si="372"/>
        <v>11.424414882970753</v>
      </c>
      <c r="AK591" s="339">
        <f t="shared" si="373"/>
        <v>1977.8987897648854</v>
      </c>
      <c r="AL591" s="44">
        <f t="shared" si="378"/>
        <v>35.328191715096864</v>
      </c>
    </row>
    <row r="592" spans="2:38" ht="15" x14ac:dyDescent="0.15">
      <c r="B592" s="330">
        <f t="shared" si="344"/>
        <v>2166.5586180540345</v>
      </c>
      <c r="C592" s="330">
        <f t="shared" si="345"/>
        <v>2159.3218546323337</v>
      </c>
      <c r="D592" s="330">
        <f t="shared" si="346"/>
        <v>4.5288236443730225</v>
      </c>
      <c r="E592" s="330">
        <f t="shared" si="375"/>
        <v>198.68094404807593</v>
      </c>
      <c r="F592" s="330">
        <f t="shared" si="347"/>
        <v>198.68094404807593</v>
      </c>
      <c r="G592" s="330">
        <f t="shared" si="348"/>
        <v>5141.7939411360076</v>
      </c>
      <c r="H592" s="315">
        <f t="shared" si="349"/>
        <v>0.02</v>
      </c>
      <c r="I592" s="330">
        <f t="shared" si="350"/>
        <v>5.789410737360595</v>
      </c>
      <c r="J592" s="330">
        <f t="shared" si="374"/>
        <v>859</v>
      </c>
      <c r="K592" s="337">
        <f t="shared" si="351"/>
        <v>-1</v>
      </c>
      <c r="L592" s="325">
        <f t="shared" si="352"/>
        <v>4.508823644373023</v>
      </c>
      <c r="M592" s="325">
        <f t="shared" si="353"/>
        <v>4.5188236443730228</v>
      </c>
      <c r="N592" s="330">
        <f t="shared" si="354"/>
        <v>-6.261820810973262E-2</v>
      </c>
      <c r="O592" s="330">
        <f t="shared" si="355"/>
        <v>5.278024166789308E-2</v>
      </c>
      <c r="P592" s="334">
        <f t="shared" si="376"/>
        <v>69.694681126218711</v>
      </c>
      <c r="Q592" s="330">
        <f t="shared" si="356"/>
        <v>4316.2694176726618</v>
      </c>
      <c r="R592" s="279">
        <f>IF(H592&gt;0, rate1(1,$L$52,$L$51,$L$54,L592,$L$53,$L$50,P592),"")</f>
        <v>2299.6438704323737</v>
      </c>
      <c r="S592" s="325">
        <f t="shared" si="357"/>
        <v>35.561214570364882</v>
      </c>
      <c r="T592" s="325">
        <f t="shared" si="358"/>
        <v>1.8118057738464347E-3</v>
      </c>
      <c r="U592" s="330">
        <f t="shared" si="359"/>
        <v>4.5288236443730225</v>
      </c>
      <c r="V592" s="338">
        <f t="shared" si="360"/>
        <v>4.5288236443730225</v>
      </c>
      <c r="W592" s="330">
        <f t="shared" si="361"/>
        <v>1.2340472167480243E-3</v>
      </c>
      <c r="X592" s="330">
        <f t="shared" si="362"/>
        <v>4350.7035821747231</v>
      </c>
      <c r="Y592" s="330">
        <f t="shared" si="377"/>
        <v>70.003486260356524</v>
      </c>
      <c r="Z592" s="110">
        <f>IF(H592&gt;0, rate1(1,$L$52,$L$51,$L$54,U592,$L$53,$L$50,Y592),"")</f>
        <v>2301.2735389810587</v>
      </c>
      <c r="AA592" s="338">
        <f t="shared" si="363"/>
        <v>35.81952951684719</v>
      </c>
      <c r="AB592" s="338">
        <f t="shared" si="364"/>
        <v>-3.5441237543170682E-5</v>
      </c>
      <c r="AC592" s="330">
        <f t="shared" si="365"/>
        <v>1.8118057738464347E-3</v>
      </c>
      <c r="AD592" s="330">
        <f t="shared" si="366"/>
        <v>-11.038710820277561</v>
      </c>
      <c r="AE592" s="330">
        <f t="shared" si="367"/>
        <v>66.661090499548408</v>
      </c>
      <c r="AF592" s="330">
        <f t="shared" si="368"/>
        <v>2166.4941880401507</v>
      </c>
      <c r="AG592" s="330">
        <f t="shared" si="369"/>
        <v>2159.32004282656</v>
      </c>
      <c r="AH592" s="330">
        <f t="shared" si="370"/>
        <v>4.5091875910835073</v>
      </c>
      <c r="AI592" s="330">
        <f t="shared" si="371"/>
        <v>0.78786363277448834</v>
      </c>
      <c r="AJ592" s="330">
        <f t="shared" si="372"/>
        <v>11.424633733979856</v>
      </c>
      <c r="AK592" s="339">
        <f t="shared" si="373"/>
        <v>1977.9028460072075</v>
      </c>
      <c r="AL592" s="44">
        <f t="shared" si="378"/>
        <v>35.328860584098791</v>
      </c>
    </row>
    <row r="593" spans="2:38" ht="15" x14ac:dyDescent="0.15">
      <c r="B593" s="330">
        <f t="shared" si="344"/>
        <v>2166.4941880401507</v>
      </c>
      <c r="C593" s="330">
        <f t="shared" si="345"/>
        <v>2159.32004282656</v>
      </c>
      <c r="D593" s="330">
        <f t="shared" si="346"/>
        <v>4.5091875910835073</v>
      </c>
      <c r="E593" s="330">
        <f t="shared" si="375"/>
        <v>198.68094404807593</v>
      </c>
      <c r="F593" s="330">
        <f t="shared" si="347"/>
        <v>198.68094404807593</v>
      </c>
      <c r="G593" s="330">
        <f t="shared" si="348"/>
        <v>5074.9074771401592</v>
      </c>
      <c r="H593" s="315">
        <f t="shared" si="349"/>
        <v>0.02</v>
      </c>
      <c r="I593" s="330">
        <f t="shared" si="350"/>
        <v>5.7393161708725531</v>
      </c>
      <c r="J593" s="330">
        <f t="shared" si="374"/>
        <v>859</v>
      </c>
      <c r="K593" s="337">
        <f t="shared" si="351"/>
        <v>-1</v>
      </c>
      <c r="L593" s="325">
        <f t="shared" si="352"/>
        <v>4.4891875910835077</v>
      </c>
      <c r="M593" s="325">
        <f t="shared" si="353"/>
        <v>4.4991875910835075</v>
      </c>
      <c r="N593" s="330">
        <f t="shared" si="354"/>
        <v>-6.2351729749128282E-2</v>
      </c>
      <c r="O593" s="330">
        <f t="shared" si="355"/>
        <v>5.278024166789308E-2</v>
      </c>
      <c r="P593" s="334">
        <f t="shared" si="376"/>
        <v>69.290527164525059</v>
      </c>
      <c r="Q593" s="330">
        <f t="shared" si="356"/>
        <v>4249.0964583135465</v>
      </c>
      <c r="R593" s="279">
        <f>IF(H593&gt;0, rate1(1,$L$52,$L$51,$L$54,L593,$L$53,$L$50,P593),"")</f>
        <v>2297.4865606820363</v>
      </c>
      <c r="S593" s="325">
        <f t="shared" si="357"/>
        <v>35.040656644226033</v>
      </c>
      <c r="T593" s="325">
        <f t="shared" si="358"/>
        <v>1.831684106472851E-3</v>
      </c>
      <c r="U593" s="330">
        <f t="shared" si="359"/>
        <v>4.5091875910835073</v>
      </c>
      <c r="V593" s="338">
        <f t="shared" si="360"/>
        <v>4.5091875910835073</v>
      </c>
      <c r="W593" s="330">
        <f t="shared" si="361"/>
        <v>1.2233692629557424E-3</v>
      </c>
      <c r="X593" s="330">
        <f t="shared" si="362"/>
        <v>4283.2323426787598</v>
      </c>
      <c r="Y593" s="330">
        <f t="shared" si="377"/>
        <v>69.598882969375055</v>
      </c>
      <c r="Z593" s="110">
        <f>IF(H593&gt;0, rate1(1,$L$52,$L$51,$L$54,U593,$L$53,$L$50,Y593),"")</f>
        <v>2299.135038192248</v>
      </c>
      <c r="AA593" s="338">
        <f t="shared" si="363"/>
        <v>35.296836137809564</v>
      </c>
      <c r="AB593" s="338">
        <f t="shared" si="364"/>
        <v>-3.5670032595428651E-5</v>
      </c>
      <c r="AC593" s="330">
        <f t="shared" si="365"/>
        <v>1.831684106472851E-3</v>
      </c>
      <c r="AD593" s="330">
        <f t="shared" si="366"/>
        <v>-10.918913326442862</v>
      </c>
      <c r="AE593" s="330">
        <f t="shared" si="367"/>
        <v>65.759751101162067</v>
      </c>
      <c r="AF593" s="330">
        <f t="shared" si="368"/>
        <v>2166.4300046262952</v>
      </c>
      <c r="AG593" s="330">
        <f t="shared" si="369"/>
        <v>2159.3182111424535</v>
      </c>
      <c r="AH593" s="330">
        <f t="shared" si="370"/>
        <v>4.4895497666534308</v>
      </c>
      <c r="AI593" s="330">
        <f t="shared" si="371"/>
        <v>0.79725563483996786</v>
      </c>
      <c r="AJ593" s="330">
        <f t="shared" si="372"/>
        <v>11.424855193878424</v>
      </c>
      <c r="AK593" s="339">
        <f t="shared" si="373"/>
        <v>1977.9068970396609</v>
      </c>
      <c r="AL593" s="44">
        <f t="shared" si="378"/>
        <v>35.329537358959342</v>
      </c>
    </row>
    <row r="594" spans="2:38" ht="15" x14ac:dyDescent="0.15">
      <c r="B594" s="330">
        <f t="shared" si="344"/>
        <v>2166.4300046262952</v>
      </c>
      <c r="C594" s="330">
        <f t="shared" si="345"/>
        <v>2159.3182111424535</v>
      </c>
      <c r="D594" s="330">
        <f t="shared" si="346"/>
        <v>4.4895497666534308</v>
      </c>
      <c r="E594" s="330">
        <f t="shared" si="375"/>
        <v>198.68094404807593</v>
      </c>
      <c r="F594" s="330">
        <f t="shared" si="347"/>
        <v>198.68094404807593</v>
      </c>
      <c r="G594" s="330">
        <f t="shared" si="348"/>
        <v>5008.5976426474281</v>
      </c>
      <c r="H594" s="315">
        <f t="shared" si="349"/>
        <v>0.02</v>
      </c>
      <c r="I594" s="330">
        <f t="shared" si="350"/>
        <v>5.6894347870733331</v>
      </c>
      <c r="J594" s="330">
        <f t="shared" si="374"/>
        <v>859</v>
      </c>
      <c r="K594" s="337">
        <f t="shared" si="351"/>
        <v>-1</v>
      </c>
      <c r="L594" s="325">
        <f t="shared" si="352"/>
        <v>4.4695497666534312</v>
      </c>
      <c r="M594" s="325">
        <f t="shared" si="353"/>
        <v>4.479549766653431</v>
      </c>
      <c r="N594" s="330">
        <f t="shared" si="354"/>
        <v>-6.208518094831561E-2</v>
      </c>
      <c r="O594" s="330">
        <f t="shared" si="355"/>
        <v>5.278024166789308E-2</v>
      </c>
      <c r="P594" s="334">
        <f t="shared" si="376"/>
        <v>68.886926191849682</v>
      </c>
      <c r="Q594" s="330">
        <f t="shared" si="356"/>
        <v>4182.5013007582102</v>
      </c>
      <c r="R594" s="279">
        <f>IF(H594&gt;0, rate1(1,$L$52,$L$51,$L$54,L594,$L$53,$L$50,P594),"")</f>
        <v>2295.304035874377</v>
      </c>
      <c r="S594" s="325">
        <f t="shared" si="357"/>
        <v>34.524268853861209</v>
      </c>
      <c r="T594" s="325">
        <f t="shared" si="358"/>
        <v>1.8519473524972897E-3</v>
      </c>
      <c r="U594" s="330">
        <f t="shared" si="359"/>
        <v>4.4895497666534308</v>
      </c>
      <c r="V594" s="338">
        <f t="shared" si="360"/>
        <v>4.4895497666534308</v>
      </c>
      <c r="W594" s="330">
        <f t="shared" si="361"/>
        <v>1.2127367503182995E-3</v>
      </c>
      <c r="X594" s="330">
        <f t="shared" si="362"/>
        <v>4216.3401757848515</v>
      </c>
      <c r="Y594" s="330">
        <f t="shared" si="377"/>
        <v>69.194831317327811</v>
      </c>
      <c r="Z594" s="110">
        <f>IF(H594&gt;0, rate1(1,$L$52,$L$51,$L$54,U594,$L$53,$L$50,Y594),"")</f>
        <v>2296.9716391753509</v>
      </c>
      <c r="AA594" s="338">
        <f t="shared" si="363"/>
        <v>34.778322890433174</v>
      </c>
      <c r="AB594" s="338">
        <f t="shared" si="364"/>
        <v>-3.5902811227545448E-5</v>
      </c>
      <c r="AC594" s="330">
        <f t="shared" si="365"/>
        <v>1.8519473524972897E-3</v>
      </c>
      <c r="AD594" s="330">
        <f t="shared" si="366"/>
        <v>-10.799443068956935</v>
      </c>
      <c r="AE594" s="330">
        <f t="shared" si="367"/>
        <v>64.865477894104316</v>
      </c>
      <c r="AF594" s="330">
        <f t="shared" si="368"/>
        <v>2166.3660674979942</v>
      </c>
      <c r="AG594" s="330">
        <f t="shared" si="369"/>
        <v>2159.3163591951011</v>
      </c>
      <c r="AH594" s="330">
        <f t="shared" si="370"/>
        <v>4.4699101700704187</v>
      </c>
      <c r="AI594" s="330">
        <f t="shared" si="371"/>
        <v>0.80684184907634937</v>
      </c>
      <c r="AJ594" s="330">
        <f t="shared" si="372"/>
        <v>11.425079316614278</v>
      </c>
      <c r="AK594" s="339">
        <f t="shared" si="373"/>
        <v>1977.9109430382432</v>
      </c>
      <c r="AL594" s="44">
        <f t="shared" si="378"/>
        <v>35.330222201549667</v>
      </c>
    </row>
    <row r="595" spans="2:38" ht="15" x14ac:dyDescent="0.15">
      <c r="B595" s="330">
        <f t="shared" si="344"/>
        <v>2166.3660674979942</v>
      </c>
      <c r="C595" s="330">
        <f t="shared" si="345"/>
        <v>2159.3163591951011</v>
      </c>
      <c r="D595" s="330">
        <f t="shared" si="346"/>
        <v>4.4699101700704187</v>
      </c>
      <c r="E595" s="330">
        <f t="shared" si="375"/>
        <v>198.68094404807593</v>
      </c>
      <c r="F595" s="330">
        <f t="shared" si="347"/>
        <v>198.68094404807593</v>
      </c>
      <c r="G595" s="330">
        <f t="shared" si="348"/>
        <v>4942.8620426427187</v>
      </c>
      <c r="H595" s="315">
        <f t="shared" si="349"/>
        <v>0.02</v>
      </c>
      <c r="I595" s="330">
        <f t="shared" si="350"/>
        <v>5.6397666423144983</v>
      </c>
      <c r="J595" s="330">
        <f t="shared" si="374"/>
        <v>859</v>
      </c>
      <c r="K595" s="337">
        <f t="shared" si="351"/>
        <v>-1</v>
      </c>
      <c r="L595" s="325">
        <f t="shared" si="352"/>
        <v>4.4499101700704191</v>
      </c>
      <c r="M595" s="325">
        <f t="shared" si="353"/>
        <v>4.4599101700704189</v>
      </c>
      <c r="N595" s="330">
        <f t="shared" si="354"/>
        <v>-6.1818561680997419E-2</v>
      </c>
      <c r="O595" s="330">
        <f t="shared" si="355"/>
        <v>5.278024166789308E-2</v>
      </c>
      <c r="P595" s="334">
        <f t="shared" si="376"/>
        <v>68.483880068913592</v>
      </c>
      <c r="Q595" s="330">
        <f t="shared" si="356"/>
        <v>4116.481550735778</v>
      </c>
      <c r="R595" s="279">
        <f>IF(H595&gt;0, rate1(1,$L$52,$L$51,$L$54,L595,$L$53,$L$50,P595),"")</f>
        <v>2293.0958678487787</v>
      </c>
      <c r="S595" s="325">
        <f t="shared" si="357"/>
        <v>34.012032639923063</v>
      </c>
      <c r="T595" s="325">
        <f t="shared" si="358"/>
        <v>1.8726069477538688E-3</v>
      </c>
      <c r="U595" s="330">
        <f t="shared" si="359"/>
        <v>4.4699101700704187</v>
      </c>
      <c r="V595" s="338">
        <f t="shared" si="360"/>
        <v>4.4699101700704187</v>
      </c>
      <c r="W595" s="330">
        <f t="shared" si="361"/>
        <v>1.2021496908403151E-3</v>
      </c>
      <c r="X595" s="330">
        <f t="shared" si="362"/>
        <v>4150.0246875580497</v>
      </c>
      <c r="Y595" s="330">
        <f t="shared" si="377"/>
        <v>68.79133315496766</v>
      </c>
      <c r="Z595" s="110">
        <f>IF(H595&gt;0, rate1(1,$L$52,$L$51,$L$54,U595,$L$53,$L$50,Y595),"")</f>
        <v>2294.7829208151993</v>
      </c>
      <c r="AA595" s="338">
        <f t="shared" si="363"/>
        <v>34.263971242303093</v>
      </c>
      <c r="AB595" s="338">
        <f t="shared" si="364"/>
        <v>-3.6139692464364997E-5</v>
      </c>
      <c r="AC595" s="330">
        <f t="shared" si="365"/>
        <v>1.8726069477538688E-3</v>
      </c>
      <c r="AD595" s="330">
        <f t="shared" si="366"/>
        <v>-10.680297872433588</v>
      </c>
      <c r="AE595" s="330">
        <f t="shared" si="367"/>
        <v>63.978230369906107</v>
      </c>
      <c r="AF595" s="330">
        <f t="shared" si="368"/>
        <v>2166.3023763293654</v>
      </c>
      <c r="AG595" s="330">
        <f t="shared" si="369"/>
        <v>2159.3144865881532</v>
      </c>
      <c r="AH595" s="330">
        <f t="shared" si="370"/>
        <v>4.4502688003109423</v>
      </c>
      <c r="AI595" s="330">
        <f t="shared" si="371"/>
        <v>0.81662828580761304</v>
      </c>
      <c r="AJ595" s="330">
        <f t="shared" si="372"/>
        <v>11.42530615780478</v>
      </c>
      <c r="AK595" s="339">
        <f t="shared" si="373"/>
        <v>1977.9149841844264</v>
      </c>
      <c r="AL595" s="44">
        <f t="shared" si="378"/>
        <v>35.330915278698022</v>
      </c>
    </row>
    <row r="596" spans="2:38" ht="15" x14ac:dyDescent="0.15">
      <c r="B596" s="330">
        <f t="shared" si="344"/>
        <v>2166.3023763293654</v>
      </c>
      <c r="C596" s="330">
        <f t="shared" si="345"/>
        <v>2159.3144865881532</v>
      </c>
      <c r="D596" s="330">
        <f t="shared" si="346"/>
        <v>4.4502688003109423</v>
      </c>
      <c r="E596" s="330">
        <f t="shared" si="375"/>
        <v>198.68094404807593</v>
      </c>
      <c r="F596" s="330">
        <f t="shared" si="347"/>
        <v>198.68094404807593</v>
      </c>
      <c r="G596" s="330">
        <f t="shared" si="348"/>
        <v>4877.6982808276725</v>
      </c>
      <c r="H596" s="315">
        <f t="shared" si="349"/>
        <v>0.02</v>
      </c>
      <c r="I596" s="330">
        <f t="shared" si="350"/>
        <v>5.5903117929698061</v>
      </c>
      <c r="J596" s="330">
        <f t="shared" si="374"/>
        <v>859</v>
      </c>
      <c r="K596" s="337">
        <f t="shared" si="351"/>
        <v>-1</v>
      </c>
      <c r="L596" s="325">
        <f t="shared" si="352"/>
        <v>4.4302688003109427</v>
      </c>
      <c r="M596" s="325">
        <f t="shared" si="353"/>
        <v>4.4402688003109425</v>
      </c>
      <c r="N596" s="330">
        <f t="shared" si="354"/>
        <v>-6.1551871920702439E-2</v>
      </c>
      <c r="O596" s="330">
        <f t="shared" si="355"/>
        <v>5.278024166789308E-2</v>
      </c>
      <c r="P596" s="334">
        <f t="shared" si="376"/>
        <v>68.081390669919557</v>
      </c>
      <c r="Q596" s="330">
        <f t="shared" si="356"/>
        <v>4051.0348126924418</v>
      </c>
      <c r="R596" s="279">
        <f>IF(H596&gt;0, rate1(1,$L$52,$L$51,$L$54,L596,$L$53,$L$50,P596),"")</f>
        <v>2290.8616188598007</v>
      </c>
      <c r="S596" s="325">
        <f t="shared" si="357"/>
        <v>33.503929395813749</v>
      </c>
      <c r="T596" s="325">
        <f t="shared" si="358"/>
        <v>1.8936747976270782E-3</v>
      </c>
      <c r="U596" s="330">
        <f t="shared" si="359"/>
        <v>4.4502688003109423</v>
      </c>
      <c r="V596" s="338">
        <f t="shared" si="360"/>
        <v>4.4502688003109423</v>
      </c>
      <c r="W596" s="330">
        <f t="shared" si="361"/>
        <v>1.1916080965477249E-3</v>
      </c>
      <c r="X596" s="330">
        <f t="shared" si="362"/>
        <v>4084.2834827806028</v>
      </c>
      <c r="Y596" s="330">
        <f t="shared" si="377"/>
        <v>68.388390346410418</v>
      </c>
      <c r="Z596" s="110">
        <f>IF(H596&gt;0, rate1(1,$L$52,$L$51,$L$54,U596,$L$53,$L$50,Y596),"")</f>
        <v>2292.5684526071263</v>
      </c>
      <c r="AA596" s="338">
        <f t="shared" si="363"/>
        <v>33.753762614595189</v>
      </c>
      <c r="AB596" s="338">
        <f t="shared" si="364"/>
        <v>-3.638080029366581E-5</v>
      </c>
      <c r="AC596" s="330">
        <f t="shared" si="365"/>
        <v>1.8936747976270782E-3</v>
      </c>
      <c r="AD596" s="330">
        <f t="shared" si="366"/>
        <v>-10.561475510505582</v>
      </c>
      <c r="AE596" s="330">
        <f t="shared" si="367"/>
        <v>63.097967683236647</v>
      </c>
      <c r="AF596" s="330">
        <f t="shared" si="368"/>
        <v>2166.238930782647</v>
      </c>
      <c r="AG596" s="330">
        <f t="shared" si="369"/>
        <v>2159.3125929133557</v>
      </c>
      <c r="AH596" s="330">
        <f t="shared" si="370"/>
        <v>4.4306256563391964</v>
      </c>
      <c r="AI596" s="330">
        <f t="shared" si="371"/>
        <v>0.82662120751300172</v>
      </c>
      <c r="AJ596" s="330">
        <f t="shared" si="372"/>
        <v>11.425535774806868</v>
      </c>
      <c r="AK596" s="339">
        <f t="shared" si="373"/>
        <v>1977.9190206653832</v>
      </c>
      <c r="AL596" s="44">
        <f t="shared" si="378"/>
        <v>35.331616762395534</v>
      </c>
    </row>
    <row r="597" spans="2:38" ht="15" x14ac:dyDescent="0.15">
      <c r="B597" s="330">
        <f t="shared" si="344"/>
        <v>2166.238930782647</v>
      </c>
      <c r="C597" s="330">
        <f t="shared" si="345"/>
        <v>2159.3125929133557</v>
      </c>
      <c r="D597" s="330">
        <f t="shared" si="346"/>
        <v>4.4306256563391964</v>
      </c>
      <c r="E597" s="330">
        <f t="shared" si="375"/>
        <v>198.68094404807593</v>
      </c>
      <c r="F597" s="330">
        <f t="shared" si="347"/>
        <v>198.68094404807593</v>
      </c>
      <c r="G597" s="330">
        <f t="shared" si="348"/>
        <v>4813.1039596169494</v>
      </c>
      <c r="H597" s="315">
        <f t="shared" si="349"/>
        <v>0.02</v>
      </c>
      <c r="I597" s="330">
        <f t="shared" si="350"/>
        <v>5.5410702954330198</v>
      </c>
      <c r="J597" s="330">
        <f t="shared" si="374"/>
        <v>859</v>
      </c>
      <c r="K597" s="337">
        <f t="shared" si="351"/>
        <v>-1</v>
      </c>
      <c r="L597" s="325">
        <f t="shared" si="352"/>
        <v>4.4106256563391968</v>
      </c>
      <c r="M597" s="325">
        <f t="shared" si="353"/>
        <v>4.4206256563391966</v>
      </c>
      <c r="N597" s="330">
        <f t="shared" si="354"/>
        <v>-6.1285111640797751E-2</v>
      </c>
      <c r="O597" s="330">
        <f t="shared" si="355"/>
        <v>5.278024166789308E-2</v>
      </c>
      <c r="P597" s="334">
        <f t="shared" si="376"/>
        <v>67.679459882692441</v>
      </c>
      <c r="Q597" s="330">
        <f t="shared" si="356"/>
        <v>3986.158689787786</v>
      </c>
      <c r="R597" s="279">
        <f>IF(H597&gt;0, rate1(1,$L$52,$L$51,$L$54,L597,$L$53,$L$50,P597),"")</f>
        <v>2288.6008413097238</v>
      </c>
      <c r="S597" s="325">
        <f t="shared" si="357"/>
        <v>32.9999404663766</v>
      </c>
      <c r="T597" s="325">
        <f t="shared" si="358"/>
        <v>1.9151633017940159E-3</v>
      </c>
      <c r="U597" s="330">
        <f t="shared" si="359"/>
        <v>4.4306256563391964</v>
      </c>
      <c r="V597" s="338">
        <f t="shared" si="360"/>
        <v>4.4306256563391964</v>
      </c>
      <c r="W597" s="330">
        <f t="shared" si="361"/>
        <v>1.1811119794540303E-3</v>
      </c>
      <c r="X597" s="330">
        <f t="shared" si="362"/>
        <v>4019.1141649482752</v>
      </c>
      <c r="Y597" s="330">
        <f t="shared" si="377"/>
        <v>67.986004769273435</v>
      </c>
      <c r="Z597" s="110">
        <f>IF(H597&gt;0, rate1(1,$L$52,$L$51,$L$54,U597,$L$53,$L$50,Y597),"")</f>
        <v>2290.3277943960161</v>
      </c>
      <c r="AA597" s="338">
        <f t="shared" si="363"/>
        <v>33.247678380802043</v>
      </c>
      <c r="AB597" s="338">
        <f t="shared" si="364"/>
        <v>-3.6626263928419102E-5</v>
      </c>
      <c r="AC597" s="330">
        <f t="shared" si="365"/>
        <v>1.9151633017940159E-3</v>
      </c>
      <c r="AD597" s="330">
        <f t="shared" si="366"/>
        <v>-10.442973704260696</v>
      </c>
      <c r="AE597" s="330">
        <f t="shared" si="367"/>
        <v>62.224648646996712</v>
      </c>
      <c r="AF597" s="330">
        <f t="shared" si="368"/>
        <v>2166.1757305077044</v>
      </c>
      <c r="AG597" s="330">
        <f t="shared" si="369"/>
        <v>2159.3106777500539</v>
      </c>
      <c r="AH597" s="330">
        <f t="shared" si="370"/>
        <v>4.4109807371078409</v>
      </c>
      <c r="AI597" s="330">
        <f t="shared" si="371"/>
        <v>0.83682714225430566</v>
      </c>
      <c r="AJ597" s="330">
        <f t="shared" si="372"/>
        <v>11.425768226790828</v>
      </c>
      <c r="AK597" s="339">
        <f t="shared" si="373"/>
        <v>1977.923052674226</v>
      </c>
      <c r="AL597" s="44">
        <f t="shared" si="378"/>
        <v>35.332326830012789</v>
      </c>
    </row>
    <row r="598" spans="2:38" ht="15" x14ac:dyDescent="0.15">
      <c r="B598" s="330">
        <f t="shared" si="344"/>
        <v>2166.1757305077044</v>
      </c>
      <c r="C598" s="330">
        <f t="shared" si="345"/>
        <v>2159.3106777500539</v>
      </c>
      <c r="D598" s="330">
        <f t="shared" si="346"/>
        <v>4.4109807371078409</v>
      </c>
      <c r="E598" s="330">
        <f t="shared" si="375"/>
        <v>198.68094404807593</v>
      </c>
      <c r="F598" s="330">
        <f t="shared" si="347"/>
        <v>198.68094404807593</v>
      </c>
      <c r="G598" s="330">
        <f t="shared" si="348"/>
        <v>4749.076680140889</v>
      </c>
      <c r="H598" s="315">
        <f t="shared" si="349"/>
        <v>0.02</v>
      </c>
      <c r="I598" s="330">
        <f t="shared" si="350"/>
        <v>5.492042206120459</v>
      </c>
      <c r="J598" s="330">
        <f t="shared" si="374"/>
        <v>859</v>
      </c>
      <c r="K598" s="337">
        <f t="shared" si="351"/>
        <v>-1</v>
      </c>
      <c r="L598" s="325">
        <f t="shared" si="352"/>
        <v>4.3909807371078413</v>
      </c>
      <c r="M598" s="325">
        <f t="shared" si="353"/>
        <v>4.4009807371078411</v>
      </c>
      <c r="N598" s="330">
        <f t="shared" si="354"/>
        <v>-6.101828081446925E-2</v>
      </c>
      <c r="O598" s="330">
        <f t="shared" si="355"/>
        <v>5.278024166789308E-2</v>
      </c>
      <c r="P598" s="334">
        <f t="shared" si="376"/>
        <v>67.278089608860597</v>
      </c>
      <c r="Q598" s="330">
        <f t="shared" si="356"/>
        <v>3921.850783897401</v>
      </c>
      <c r="R598" s="279">
        <f>IF(H598&gt;0, rate1(1,$L$52,$L$51,$L$54,L598,$L$53,$L$50,P598),"")</f>
        <v>2286.31307747235</v>
      </c>
      <c r="S598" s="325">
        <f t="shared" si="357"/>
        <v>32.500047146585153</v>
      </c>
      <c r="T598" s="325">
        <f t="shared" si="358"/>
        <v>1.9370853805558224E-3</v>
      </c>
      <c r="U598" s="330">
        <f t="shared" si="359"/>
        <v>4.4109807371078409</v>
      </c>
      <c r="V598" s="338">
        <f t="shared" si="360"/>
        <v>4.4109807371078409</v>
      </c>
      <c r="W598" s="330">
        <f t="shared" si="361"/>
        <v>1.1706613515940489E-3</v>
      </c>
      <c r="X598" s="330">
        <f t="shared" si="362"/>
        <v>3954.5143362729668</v>
      </c>
      <c r="Y598" s="330">
        <f t="shared" si="377"/>
        <v>67.584178314854967</v>
      </c>
      <c r="Z598" s="110">
        <f>IF(H598&gt;0, rate1(1,$L$52,$L$51,$L$54,U598,$L$53,$L$50,Y598),"")</f>
        <v>2288.0604961068648</v>
      </c>
      <c r="AA598" s="338">
        <f t="shared" si="363"/>
        <v>32.745699865457688</v>
      </c>
      <c r="AB598" s="338">
        <f t="shared" si="364"/>
        <v>-3.6876218087976027E-5</v>
      </c>
      <c r="AC598" s="330">
        <f t="shared" si="365"/>
        <v>1.9370853805558224E-3</v>
      </c>
      <c r="AD598" s="330">
        <f t="shared" si="366"/>
        <v>-10.324790120640552</v>
      </c>
      <c r="AE598" s="330">
        <f t="shared" si="367"/>
        <v>61.358231705879078</v>
      </c>
      <c r="AF598" s="330">
        <f t="shared" si="368"/>
        <v>2166.1127751415092</v>
      </c>
      <c r="AG598" s="330">
        <f t="shared" si="369"/>
        <v>2159.3087406646732</v>
      </c>
      <c r="AH598" s="330">
        <f t="shared" si="370"/>
        <v>4.3913340415568607</v>
      </c>
      <c r="AI598" s="330">
        <f t="shared" si="371"/>
        <v>0.8472528979702908</v>
      </c>
      <c r="AJ598" s="330">
        <f t="shared" si="372"/>
        <v>11.426003574818042</v>
      </c>
      <c r="AK598" s="339">
        <f t="shared" si="373"/>
        <v>1977.927080410258</v>
      </c>
      <c r="AL598" s="44">
        <f t="shared" si="378"/>
        <v>35.333045664527987</v>
      </c>
    </row>
    <row r="599" spans="2:38" ht="15" x14ac:dyDescent="0.15">
      <c r="B599" s="330">
        <f t="shared" si="344"/>
        <v>2166.1127751415092</v>
      </c>
      <c r="C599" s="330">
        <f t="shared" si="345"/>
        <v>2159.3087406646732</v>
      </c>
      <c r="D599" s="330">
        <f t="shared" si="346"/>
        <v>4.3913340415568607</v>
      </c>
      <c r="E599" s="330">
        <f t="shared" si="375"/>
        <v>198.68094404807593</v>
      </c>
      <c r="F599" s="330">
        <f t="shared" si="347"/>
        <v>198.68094404807593</v>
      </c>
      <c r="G599" s="330">
        <f t="shared" si="348"/>
        <v>4685.6140422418457</v>
      </c>
      <c r="H599" s="315">
        <f t="shared" si="349"/>
        <v>0.02</v>
      </c>
      <c r="I599" s="330">
        <f t="shared" si="350"/>
        <v>5.4432275814688182</v>
      </c>
      <c r="J599" s="330">
        <f t="shared" si="374"/>
        <v>859</v>
      </c>
      <c r="K599" s="337">
        <f t="shared" si="351"/>
        <v>-1</v>
      </c>
      <c r="L599" s="325">
        <f t="shared" si="352"/>
        <v>4.3713340415568611</v>
      </c>
      <c r="M599" s="325">
        <f t="shared" si="353"/>
        <v>4.3813340415568609</v>
      </c>
      <c r="N599" s="330">
        <f t="shared" si="354"/>
        <v>-6.0751379414716311E-2</v>
      </c>
      <c r="O599" s="330">
        <f t="shared" si="355"/>
        <v>5.278024166789308E-2</v>
      </c>
      <c r="P599" s="334">
        <f t="shared" si="376"/>
        <v>66.877281764001552</v>
      </c>
      <c r="Q599" s="330">
        <f t="shared" si="356"/>
        <v>3858.1086956092367</v>
      </c>
      <c r="R599" s="279">
        <f>IF(H599&gt;0, rate1(1,$L$52,$L$51,$L$54,L599,$L$53,$L$50,P599),"")</f>
        <v>2283.9978592072889</v>
      </c>
      <c r="S599" s="325">
        <f t="shared" si="357"/>
        <v>32.004230680129666</v>
      </c>
      <c r="T599" s="325">
        <f t="shared" si="358"/>
        <v>1.959454502886644E-3</v>
      </c>
      <c r="U599" s="330">
        <f t="shared" si="359"/>
        <v>4.3913340415568607</v>
      </c>
      <c r="V599" s="338">
        <f t="shared" si="360"/>
        <v>4.3913340415568607</v>
      </c>
      <c r="W599" s="330">
        <f t="shared" si="361"/>
        <v>1.1602562249866111E-3</v>
      </c>
      <c r="X599" s="330">
        <f t="shared" si="362"/>
        <v>3890.4815976790542</v>
      </c>
      <c r="Y599" s="330">
        <f t="shared" si="377"/>
        <v>67.182912888277755</v>
      </c>
      <c r="Z599" s="110">
        <f>IF(H599&gt;0, rate1(1,$L$52,$L$51,$L$54,U599,$L$53,$L$50,Y599),"")</f>
        <v>2285.7660974660853</v>
      </c>
      <c r="AA599" s="338">
        <f t="shared" si="363"/>
        <v>32.247808342761637</v>
      </c>
      <c r="AB599" s="338">
        <f t="shared" si="364"/>
        <v>-3.7130803295373428E-5</v>
      </c>
      <c r="AC599" s="330">
        <f t="shared" si="365"/>
        <v>1.959454502886644E-3</v>
      </c>
      <c r="AD599" s="330">
        <f t="shared" si="366"/>
        <v>-10.206922370759948</v>
      </c>
      <c r="AE599" s="330">
        <f t="shared" si="367"/>
        <v>60.498674930267569</v>
      </c>
      <c r="AF599" s="330">
        <f t="shared" si="368"/>
        <v>2166.0500643075916</v>
      </c>
      <c r="AG599" s="330">
        <f t="shared" si="369"/>
        <v>2159.3067812101704</v>
      </c>
      <c r="AH599" s="330">
        <f t="shared" si="370"/>
        <v>4.371685568614013</v>
      </c>
      <c r="AI599" s="330">
        <f t="shared" si="371"/>
        <v>0.85790557770781595</v>
      </c>
      <c r="AJ599" s="330">
        <f t="shared" si="372"/>
        <v>11.426241881922961</v>
      </c>
      <c r="AK599" s="339">
        <f t="shared" si="373"/>
        <v>1977.9311040792379</v>
      </c>
      <c r="AL599" s="44">
        <f t="shared" si="378"/>
        <v>35.333773454767346</v>
      </c>
    </row>
    <row r="600" spans="2:38" ht="15" x14ac:dyDescent="0.15">
      <c r="B600" s="330">
        <f t="shared" si="344"/>
        <v>2166.0500643075916</v>
      </c>
      <c r="C600" s="330">
        <f t="shared" si="345"/>
        <v>2159.3067812101704</v>
      </c>
      <c r="D600" s="330">
        <f t="shared" si="346"/>
        <v>4.371685568614013</v>
      </c>
      <c r="E600" s="330">
        <f t="shared" si="375"/>
        <v>198.68094404807593</v>
      </c>
      <c r="F600" s="330">
        <f t="shared" si="347"/>
        <v>198.68094404807593</v>
      </c>
      <c r="G600" s="330">
        <f t="shared" si="348"/>
        <v>4622.7136444757616</v>
      </c>
      <c r="H600" s="315">
        <f t="shared" si="349"/>
        <v>0.02</v>
      </c>
      <c r="I600" s="330">
        <f t="shared" si="350"/>
        <v>5.3946264779369812</v>
      </c>
      <c r="J600" s="330">
        <f t="shared" si="374"/>
        <v>859</v>
      </c>
      <c r="K600" s="337">
        <f t="shared" si="351"/>
        <v>-1</v>
      </c>
      <c r="L600" s="325">
        <f t="shared" si="352"/>
        <v>4.3516855686140135</v>
      </c>
      <c r="M600" s="325">
        <f t="shared" si="353"/>
        <v>4.3616855686140132</v>
      </c>
      <c r="N600" s="330">
        <f t="shared" si="354"/>
        <v>-6.0484407414394425E-2</v>
      </c>
      <c r="O600" s="330">
        <f t="shared" si="355"/>
        <v>5.278024166789308E-2</v>
      </c>
      <c r="P600" s="334">
        <f t="shared" si="376"/>
        <v>66.477038277822899</v>
      </c>
      <c r="Q600" s="330">
        <f t="shared" si="356"/>
        <v>3794.9300242252075</v>
      </c>
      <c r="R600" s="279">
        <f>IF(H600&gt;0, rate1(1,$L$52,$L$51,$L$54,L600,$L$53,$L$50,P600),"")</f>
        <v>2281.6547076647526</v>
      </c>
      <c r="S600" s="325">
        <f t="shared" si="357"/>
        <v>31.512472257987941</v>
      </c>
      <c r="T600" s="325">
        <f t="shared" si="358"/>
        <v>1.9822847163280927E-3</v>
      </c>
      <c r="U600" s="330">
        <f t="shared" si="359"/>
        <v>4.371685568614013</v>
      </c>
      <c r="V600" s="338">
        <f t="shared" si="360"/>
        <v>4.371685568614013</v>
      </c>
      <c r="W600" s="330">
        <f t="shared" si="361"/>
        <v>1.1498966116718634E-3</v>
      </c>
      <c r="X600" s="330">
        <f t="shared" si="362"/>
        <v>3827.0135488050291</v>
      </c>
      <c r="Y600" s="330">
        <f t="shared" si="377"/>
        <v>66.782210408667837</v>
      </c>
      <c r="Z600" s="110">
        <f>IF(H600&gt;0, rate1(1,$L$52,$L$51,$L$54,U600,$L$53,$L$50,Y600),"")</f>
        <v>2283.4441277136016</v>
      </c>
      <c r="AA600" s="338">
        <f t="shared" si="363"/>
        <v>31.753985035189267</v>
      </c>
      <c r="AB600" s="338">
        <f t="shared" si="364"/>
        <v>-3.7390166196547565E-5</v>
      </c>
      <c r="AC600" s="330">
        <f t="shared" si="365"/>
        <v>1.9822847163280927E-3</v>
      </c>
      <c r="AD600" s="330">
        <f t="shared" si="366"/>
        <v>-10.089368008167476</v>
      </c>
      <c r="AE600" s="330">
        <f t="shared" si="367"/>
        <v>59.645935996694703</v>
      </c>
      <c r="AF600" s="330">
        <f t="shared" si="368"/>
        <v>2165.9875976154608</v>
      </c>
      <c r="AG600" s="330">
        <f t="shared" si="369"/>
        <v>2159.3047989254542</v>
      </c>
      <c r="AH600" s="330">
        <f t="shared" si="370"/>
        <v>4.3520353171942512</v>
      </c>
      <c r="AI600" s="330">
        <f t="shared" si="371"/>
        <v>0.86879259585993107</v>
      </c>
      <c r="AJ600" s="330">
        <f t="shared" si="372"/>
        <v>11.426483213199589</v>
      </c>
      <c r="AK600" s="339">
        <f t="shared" si="373"/>
        <v>1977.9351238936597</v>
      </c>
      <c r="AL600" s="44">
        <f t="shared" si="378"/>
        <v>35.334510395658597</v>
      </c>
    </row>
    <row r="601" spans="2:38" ht="15" x14ac:dyDescent="0.15">
      <c r="B601" s="330">
        <f t="shared" si="344"/>
        <v>2165.9875976154608</v>
      </c>
      <c r="C601" s="330">
        <f t="shared" si="345"/>
        <v>2159.3047989254542</v>
      </c>
      <c r="D601" s="330">
        <f t="shared" si="346"/>
        <v>4.3520353171942512</v>
      </c>
      <c r="E601" s="330">
        <f t="shared" si="375"/>
        <v>198.68094404807593</v>
      </c>
      <c r="F601" s="330">
        <f t="shared" si="347"/>
        <v>198.68094404807593</v>
      </c>
      <c r="G601" s="330">
        <f t="shared" si="348"/>
        <v>4560.3730841105371</v>
      </c>
      <c r="H601" s="315">
        <f t="shared" si="349"/>
        <v>0.02</v>
      </c>
      <c r="I601" s="330">
        <f t="shared" si="350"/>
        <v>5.3462389520052973</v>
      </c>
      <c r="J601" s="330">
        <f t="shared" si="374"/>
        <v>859</v>
      </c>
      <c r="K601" s="337">
        <f t="shared" si="351"/>
        <v>-1</v>
      </c>
      <c r="L601" s="325">
        <f t="shared" si="352"/>
        <v>4.3320353171942516</v>
      </c>
      <c r="M601" s="325">
        <f t="shared" si="353"/>
        <v>4.3420353171942514</v>
      </c>
      <c r="N601" s="330">
        <f t="shared" si="354"/>
        <v>-6.0217364786121053E-2</v>
      </c>
      <c r="O601" s="330">
        <f t="shared" si="355"/>
        <v>5.278024166789308E-2</v>
      </c>
      <c r="P601" s="334">
        <f t="shared" si="376"/>
        <v>66.077361094325198</v>
      </c>
      <c r="Q601" s="330">
        <f t="shared" si="356"/>
        <v>3732.3123677594904</v>
      </c>
      <c r="R601" s="279">
        <f>IF(H601&gt;0, rate1(1,$L$52,$L$51,$L$54,L601,$L$53,$L$50,P601),"")</f>
        <v>2279.2831329801766</v>
      </c>
      <c r="S601" s="325">
        <f t="shared" si="357"/>
        <v>31.024753016911362</v>
      </c>
      <c r="T601" s="325">
        <f t="shared" si="358"/>
        <v>2.0055906788709896E-3</v>
      </c>
      <c r="U601" s="330">
        <f t="shared" si="359"/>
        <v>4.3520353171942512</v>
      </c>
      <c r="V601" s="338">
        <f t="shared" si="360"/>
        <v>4.3520353171942512</v>
      </c>
      <c r="W601" s="330">
        <f t="shared" si="361"/>
        <v>1.1395825236988344E-3</v>
      </c>
      <c r="X601" s="330">
        <f t="shared" si="362"/>
        <v>3764.1077880017574</v>
      </c>
      <c r="Y601" s="330">
        <f t="shared" si="377"/>
        <v>66.382072809315417</v>
      </c>
      <c r="Z601" s="110">
        <f>IF(H601&gt;0, rate1(1,$L$52,$L$51,$L$54,U601,$L$53,$L$50,Y601),"")</f>
        <v>2281.0941053050606</v>
      </c>
      <c r="AA601" s="338">
        <f t="shared" si="363"/>
        <v>31.264211112018714</v>
      </c>
      <c r="AB601" s="338">
        <f t="shared" si="364"/>
        <v>-3.7654459899213305E-5</v>
      </c>
      <c r="AC601" s="330">
        <f t="shared" si="365"/>
        <v>2.0055906788709896E-3</v>
      </c>
      <c r="AD601" s="330">
        <f t="shared" si="366"/>
        <v>-9.972124527053861</v>
      </c>
      <c r="AE601" s="330">
        <f t="shared" si="367"/>
        <v>58.799972163002813</v>
      </c>
      <c r="AF601" s="330">
        <f t="shared" si="368"/>
        <v>2165.9253746599957</v>
      </c>
      <c r="AG601" s="330">
        <f t="shared" si="369"/>
        <v>2159.3027933347753</v>
      </c>
      <c r="AH601" s="330">
        <f t="shared" si="370"/>
        <v>4.3323832861997245</v>
      </c>
      <c r="AI601" s="330">
        <f t="shared" si="371"/>
        <v>0.87992169548882126</v>
      </c>
      <c r="AJ601" s="330">
        <f t="shared" si="372"/>
        <v>11.42672763589278</v>
      </c>
      <c r="AK601" s="339">
        <f t="shared" si="373"/>
        <v>1977.9391400730467</v>
      </c>
      <c r="AL601" s="44">
        <f t="shared" si="378"/>
        <v>35.33525668849844</v>
      </c>
    </row>
    <row r="602" spans="2:38" ht="15" x14ac:dyDescent="0.15">
      <c r="B602" s="330">
        <f t="shared" si="344"/>
        <v>2165.9253746599957</v>
      </c>
      <c r="C602" s="330">
        <f t="shared" si="345"/>
        <v>2159.3027933347753</v>
      </c>
      <c r="D602" s="330">
        <f t="shared" si="346"/>
        <v>4.3323832861997245</v>
      </c>
      <c r="E602" s="330">
        <f t="shared" si="375"/>
        <v>198.68094404807593</v>
      </c>
      <c r="F602" s="330">
        <f t="shared" si="347"/>
        <v>198.68094404807593</v>
      </c>
      <c r="G602" s="330">
        <f t="shared" si="348"/>
        <v>4498.5899571260607</v>
      </c>
      <c r="H602" s="315">
        <f t="shared" si="349"/>
        <v>0.02</v>
      </c>
      <c r="I602" s="330">
        <f t="shared" si="350"/>
        <v>5.2980650601763051</v>
      </c>
      <c r="J602" s="330">
        <f t="shared" si="374"/>
        <v>859</v>
      </c>
      <c r="K602" s="337">
        <f t="shared" si="351"/>
        <v>-1</v>
      </c>
      <c r="L602" s="325">
        <f t="shared" si="352"/>
        <v>4.3123832861997249</v>
      </c>
      <c r="M602" s="325">
        <f t="shared" si="353"/>
        <v>4.3223832861997247</v>
      </c>
      <c r="N602" s="330">
        <f t="shared" si="354"/>
        <v>-5.9950251502383978E-2</v>
      </c>
      <c r="O602" s="330">
        <f t="shared" si="355"/>
        <v>5.278024166789308E-2</v>
      </c>
      <c r="P602" s="334">
        <f t="shared" si="376"/>
        <v>65.678252171979594</v>
      </c>
      <c r="Q602" s="330">
        <f t="shared" si="356"/>
        <v>3670.2533229386527</v>
      </c>
      <c r="R602" s="279">
        <f>IF(H602&gt;0, rate1(1,$L$52,$L$51,$L$54,L602,$L$53,$L$50,P602),"")</f>
        <v>2276.8826339584598</v>
      </c>
      <c r="S602" s="325">
        <f t="shared" si="357"/>
        <v>30.541054037863091</v>
      </c>
      <c r="T602" s="325">
        <f t="shared" si="358"/>
        <v>2.0293876929897317E-3</v>
      </c>
      <c r="U602" s="330">
        <f t="shared" si="359"/>
        <v>4.3323832861997245</v>
      </c>
      <c r="V602" s="338">
        <f t="shared" si="360"/>
        <v>4.3323832861997245</v>
      </c>
      <c r="W602" s="330">
        <f t="shared" si="361"/>
        <v>1.1293139730863544E-3</v>
      </c>
      <c r="X602" s="330">
        <f t="shared" si="362"/>
        <v>3701.7619123326322</v>
      </c>
      <c r="Y602" s="330">
        <f t="shared" si="377"/>
        <v>65.982502037850224</v>
      </c>
      <c r="Z602" s="110">
        <f>IF(H602&gt;0, rate1(1,$L$52,$L$51,$L$54,U602,$L$53,$L$50,Y602),"")</f>
        <v>2278.7155376039555</v>
      </c>
      <c r="AA602" s="338">
        <f t="shared" si="363"/>
        <v>30.778467687812562</v>
      </c>
      <c r="AB602" s="338">
        <f t="shared" si="364"/>
        <v>-3.7923844333620594E-5</v>
      </c>
      <c r="AC602" s="330">
        <f t="shared" si="365"/>
        <v>2.0293876929897317E-3</v>
      </c>
      <c r="AD602" s="330">
        <f t="shared" si="366"/>
        <v>-9.8551893603610203</v>
      </c>
      <c r="AE602" s="330">
        <f t="shared" si="367"/>
        <v>57.960740264843736</v>
      </c>
      <c r="AF602" s="330">
        <f t="shared" si="368"/>
        <v>2165.8633950208005</v>
      </c>
      <c r="AG602" s="330">
        <f t="shared" si="369"/>
        <v>2159.3007639470825</v>
      </c>
      <c r="AH602" s="330">
        <f t="shared" si="370"/>
        <v>4.3127294745193394</v>
      </c>
      <c r="AI602" s="330">
        <f t="shared" si="371"/>
        <v>0.89130096682302529</v>
      </c>
      <c r="AJ602" s="330">
        <f t="shared" si="372"/>
        <v>11.426975219494675</v>
      </c>
      <c r="AK602" s="339">
        <f t="shared" si="373"/>
        <v>1977.9431528442628</v>
      </c>
      <c r="AL602" s="44">
        <f t="shared" si="378"/>
        <v>35.336012541234865</v>
      </c>
    </row>
    <row r="603" spans="2:38" ht="15" x14ac:dyDescent="0.15">
      <c r="B603" s="330">
        <f t="shared" si="344"/>
        <v>2165.8633950208005</v>
      </c>
      <c r="C603" s="330">
        <f t="shared" si="345"/>
        <v>2159.3007639470825</v>
      </c>
      <c r="D603" s="330">
        <f t="shared" si="346"/>
        <v>4.3127294745193394</v>
      </c>
      <c r="E603" s="330">
        <f t="shared" si="375"/>
        <v>198.68094404807593</v>
      </c>
      <c r="F603" s="330">
        <f t="shared" si="347"/>
        <v>198.68094404807593</v>
      </c>
      <c r="G603" s="330">
        <f t="shared" si="348"/>
        <v>4437.3618582130885</v>
      </c>
      <c r="H603" s="315">
        <f t="shared" si="349"/>
        <v>0.02</v>
      </c>
      <c r="I603" s="330">
        <f t="shared" si="350"/>
        <v>5.2501048589743737</v>
      </c>
      <c r="J603" s="330">
        <f t="shared" si="374"/>
        <v>859</v>
      </c>
      <c r="K603" s="337">
        <f t="shared" si="351"/>
        <v>-1</v>
      </c>
      <c r="L603" s="325">
        <f t="shared" si="352"/>
        <v>4.2927294745193398</v>
      </c>
      <c r="M603" s="325">
        <f t="shared" si="353"/>
        <v>4.3027294745193396</v>
      </c>
      <c r="N603" s="330">
        <f t="shared" si="354"/>
        <v>-5.9683067535427625E-2</v>
      </c>
      <c r="O603" s="330">
        <f t="shared" si="355"/>
        <v>5.278024166789308E-2</v>
      </c>
      <c r="P603" s="334">
        <f t="shared" si="376"/>
        <v>65.279713483899428</v>
      </c>
      <c r="Q603" s="330">
        <f t="shared" si="356"/>
        <v>3608.750485200434</v>
      </c>
      <c r="R603" s="279">
        <f>IF(H603&gt;0, rate1(1,$L$52,$L$51,$L$54,L603,$L$53,$L$50,P603),"")</f>
        <v>2274.4526977472692</v>
      </c>
      <c r="S603" s="325">
        <f t="shared" si="357"/>
        <v>30.061356344380972</v>
      </c>
      <c r="T603" s="325">
        <f t="shared" si="358"/>
        <v>2.0536917419880637E-3</v>
      </c>
      <c r="U603" s="330">
        <f t="shared" si="359"/>
        <v>4.3127294745193394</v>
      </c>
      <c r="V603" s="338">
        <f t="shared" si="360"/>
        <v>4.3127294745193394</v>
      </c>
      <c r="W603" s="330">
        <f t="shared" si="361"/>
        <v>1.1190909719047681E-3</v>
      </c>
      <c r="X603" s="330">
        <f t="shared" si="362"/>
        <v>3639.9735175723499</v>
      </c>
      <c r="Y603" s="330">
        <f t="shared" si="377"/>
        <v>65.583500056410969</v>
      </c>
      <c r="Z603" s="110">
        <f>IF(H603&gt;0, rate1(1,$L$52,$L$51,$L$54,U603,$L$53,$L$50,Y603),"")</f>
        <v>2276.3079205631448</v>
      </c>
      <c r="AA603" s="338">
        <f t="shared" si="363"/>
        <v>30.296735820825937</v>
      </c>
      <c r="AB603" s="338">
        <f t="shared" si="364"/>
        <v>-3.8198486641957182E-5</v>
      </c>
      <c r="AC603" s="330">
        <f t="shared" si="365"/>
        <v>2.0536917419880637E-3</v>
      </c>
      <c r="AD603" s="330">
        <f t="shared" si="366"/>
        <v>-9.738559877851543</v>
      </c>
      <c r="AE603" s="330">
        <f t="shared" si="367"/>
        <v>57.12819667938281</v>
      </c>
      <c r="AF603" s="330">
        <f t="shared" si="368"/>
        <v>2165.8016582615232</v>
      </c>
      <c r="AG603" s="330">
        <f t="shared" si="369"/>
        <v>2159.2987102553407</v>
      </c>
      <c r="AH603" s="330">
        <f t="shared" si="370"/>
        <v>4.2930738810285938</v>
      </c>
      <c r="AI603" s="330">
        <f t="shared" si="371"/>
        <v>0.90293886701716941</v>
      </c>
      <c r="AJ603" s="330">
        <f t="shared" si="372"/>
        <v>11.427226035846624</v>
      </c>
      <c r="AK603" s="339">
        <f t="shared" si="373"/>
        <v>1977.9471624418409</v>
      </c>
      <c r="AL603" s="44">
        <f t="shared" si="378"/>
        <v>35.336778168765363</v>
      </c>
    </row>
    <row r="604" spans="2:38" ht="15" x14ac:dyDescent="0.15">
      <c r="B604" s="330">
        <f t="shared" si="344"/>
        <v>2165.8016582615232</v>
      </c>
      <c r="C604" s="330">
        <f t="shared" si="345"/>
        <v>2159.2987102553407</v>
      </c>
      <c r="D604" s="330">
        <f t="shared" si="346"/>
        <v>4.2930738810285938</v>
      </c>
      <c r="E604" s="330">
        <f t="shared" si="375"/>
        <v>198.68094404807593</v>
      </c>
      <c r="F604" s="330">
        <f t="shared" si="347"/>
        <v>198.68094404807593</v>
      </c>
      <c r="G604" s="330">
        <f t="shared" si="348"/>
        <v>4376.6863807728041</v>
      </c>
      <c r="H604" s="315">
        <f t="shared" si="349"/>
        <v>0.02</v>
      </c>
      <c r="I604" s="330">
        <f t="shared" si="350"/>
        <v>5.2023584049460627</v>
      </c>
      <c r="J604" s="330">
        <f t="shared" si="374"/>
        <v>859</v>
      </c>
      <c r="K604" s="337">
        <f t="shared" si="351"/>
        <v>-1</v>
      </c>
      <c r="L604" s="325">
        <f t="shared" si="352"/>
        <v>4.2730738810285942</v>
      </c>
      <c r="M604" s="325">
        <f t="shared" si="353"/>
        <v>4.283073881028594</v>
      </c>
      <c r="N604" s="330">
        <f t="shared" si="354"/>
        <v>-5.9415812857347206E-2</v>
      </c>
      <c r="O604" s="330">
        <f t="shared" si="355"/>
        <v>5.278024166789308E-2</v>
      </c>
      <c r="P604" s="334">
        <f t="shared" si="376"/>
        <v>64.881747018020562</v>
      </c>
      <c r="Q604" s="330">
        <f t="shared" si="356"/>
        <v>3547.8014486933889</v>
      </c>
      <c r="R604" s="279">
        <f>IF(H604&gt;0, rate1(1,$L$52,$L$51,$L$54,L604,$L$53,$L$50,P604),"")</f>
        <v>2271.9927994990753</v>
      </c>
      <c r="S604" s="325">
        <f t="shared" si="357"/>
        <v>29.58564090087879</v>
      </c>
      <c r="T604" s="325">
        <f t="shared" si="358"/>
        <v>2.0785195288562036E-3</v>
      </c>
      <c r="U604" s="330">
        <f t="shared" si="359"/>
        <v>4.2930738810285938</v>
      </c>
      <c r="V604" s="338">
        <f t="shared" si="360"/>
        <v>4.2930738810285938</v>
      </c>
      <c r="W604" s="330">
        <f t="shared" si="361"/>
        <v>1.1089135322013277E-3</v>
      </c>
      <c r="X604" s="330">
        <f t="shared" si="362"/>
        <v>3578.7401982065585</v>
      </c>
      <c r="Y604" s="330">
        <f t="shared" si="377"/>
        <v>65.185068841823366</v>
      </c>
      <c r="Z604" s="110">
        <f>IF(H604&gt;0, rate1(1,$L$52,$L$51,$L$54,U604,$L$53,$L$50,Y604),"")</f>
        <v>2273.8707383954197</v>
      </c>
      <c r="AA604" s="338">
        <f t="shared" si="363"/>
        <v>29.818996511355422</v>
      </c>
      <c r="AB604" s="338">
        <f t="shared" si="364"/>
        <v>-3.8478561589206873E-5</v>
      </c>
      <c r="AC604" s="330">
        <f t="shared" si="365"/>
        <v>2.0785195288562036E-3</v>
      </c>
      <c r="AD604" s="330">
        <f t="shared" si="366"/>
        <v>-9.6222333840692258</v>
      </c>
      <c r="AE604" s="330">
        <f t="shared" si="367"/>
        <v>56.302297321090307</v>
      </c>
      <c r="AF604" s="330">
        <f t="shared" si="368"/>
        <v>2165.740163929137</v>
      </c>
      <c r="AG604" s="330">
        <f t="shared" si="369"/>
        <v>2159.2966317358118</v>
      </c>
      <c r="AH604" s="330">
        <f t="shared" si="370"/>
        <v>4.2734165045892682</v>
      </c>
      <c r="AI604" s="330">
        <f t="shared" si="371"/>
        <v>0.91484424128213415</v>
      </c>
      <c r="AJ604" s="330">
        <f t="shared" si="372"/>
        <v>11.427480159246981</v>
      </c>
      <c r="AK604" s="339">
        <f t="shared" si="373"/>
        <v>1977.9511691083296</v>
      </c>
      <c r="AL604" s="44">
        <f t="shared" si="378"/>
        <v>35.337553793252134</v>
      </c>
    </row>
    <row r="605" spans="2:38" ht="15" x14ac:dyDescent="0.15">
      <c r="B605" s="330">
        <f t="shared" si="344"/>
        <v>2165.740163929137</v>
      </c>
      <c r="C605" s="330">
        <f t="shared" si="345"/>
        <v>2159.2966317358118</v>
      </c>
      <c r="D605" s="330">
        <f t="shared" si="346"/>
        <v>4.2734165045892682</v>
      </c>
      <c r="E605" s="330">
        <f t="shared" si="375"/>
        <v>198.68094404807593</v>
      </c>
      <c r="F605" s="330">
        <f t="shared" si="347"/>
        <v>198.68094404807593</v>
      </c>
      <c r="G605" s="330">
        <f t="shared" si="348"/>
        <v>4316.5611169161184</v>
      </c>
      <c r="H605" s="315">
        <f t="shared" si="349"/>
        <v>0.02</v>
      </c>
      <c r="I605" s="330">
        <f t="shared" si="350"/>
        <v>5.1548257546601235</v>
      </c>
      <c r="J605" s="330">
        <f t="shared" si="374"/>
        <v>859</v>
      </c>
      <c r="K605" s="337">
        <f t="shared" si="351"/>
        <v>-1</v>
      </c>
      <c r="L605" s="325">
        <f t="shared" si="352"/>
        <v>4.2534165045892687</v>
      </c>
      <c r="M605" s="325">
        <f t="shared" si="353"/>
        <v>4.2634165045892685</v>
      </c>
      <c r="N605" s="330">
        <f t="shared" si="354"/>
        <v>-5.9148487440001674E-2</v>
      </c>
      <c r="O605" s="330">
        <f t="shared" si="355"/>
        <v>5.278024166789308E-2</v>
      </c>
      <c r="P605" s="334">
        <f t="shared" si="376"/>
        <v>64.484354777281936</v>
      </c>
      <c r="Q605" s="330">
        <f t="shared" si="356"/>
        <v>3487.4038062761256</v>
      </c>
      <c r="R605" s="279">
        <f>IF(H605&gt;0, rate1(1,$L$52,$L$51,$L$54,L605,$L$53,$L$50,P605),"")</f>
        <v>2269.5024020213973</v>
      </c>
      <c r="S605" s="325">
        <f t="shared" si="357"/>
        <v>29.113888610872994</v>
      </c>
      <c r="T605" s="325">
        <f t="shared" si="358"/>
        <v>2.1038885178312227E-3</v>
      </c>
      <c r="U605" s="330">
        <f t="shared" si="359"/>
        <v>4.2734165045892682</v>
      </c>
      <c r="V605" s="338">
        <f t="shared" si="360"/>
        <v>4.2734165045892682</v>
      </c>
      <c r="W605" s="330">
        <f t="shared" si="361"/>
        <v>1.0987816660357197E-3</v>
      </c>
      <c r="X605" s="330">
        <f t="shared" si="362"/>
        <v>3518.0595474310821</v>
      </c>
      <c r="Y605" s="330">
        <f t="shared" si="377"/>
        <v>64.787210385778351</v>
      </c>
      <c r="Z605" s="110">
        <f>IF(H605&gt;0, rate1(1,$L$52,$L$51,$L$54,U605,$L$53,$L$50,Y605),"")</f>
        <v>2271.4034632326311</v>
      </c>
      <c r="AA605" s="338">
        <f t="shared" si="363"/>
        <v>29.345230700015666</v>
      </c>
      <c r="AB605" s="338">
        <f t="shared" si="364"/>
        <v>-3.8764252006427042E-5</v>
      </c>
      <c r="AC605" s="330">
        <f t="shared" si="365"/>
        <v>2.1038885178312227E-3</v>
      </c>
      <c r="AD605" s="330">
        <f t="shared" si="366"/>
        <v>-9.5062071162481772</v>
      </c>
      <c r="AE605" s="330">
        <f t="shared" si="367"/>
        <v>55.482997606101286</v>
      </c>
      <c r="AF605" s="330">
        <f t="shared" si="368"/>
        <v>2165.6789115531792</v>
      </c>
      <c r="AG605" s="330">
        <f t="shared" si="369"/>
        <v>2159.2945278472939</v>
      </c>
      <c r="AH605" s="330">
        <f t="shared" si="370"/>
        <v>4.2537573440494088</v>
      </c>
      <c r="AI605" s="330">
        <f t="shared" si="371"/>
        <v>0.9270263454920048</v>
      </c>
      <c r="AJ605" s="330">
        <f t="shared" si="372"/>
        <v>11.427737666565173</v>
      </c>
      <c r="AK605" s="339">
        <f t="shared" si="373"/>
        <v>1977.9551730946609</v>
      </c>
      <c r="AL605" s="44">
        <f t="shared" si="378"/>
        <v>35.338339644455395</v>
      </c>
    </row>
    <row r="606" spans="2:38" ht="15" x14ac:dyDescent="0.15">
      <c r="B606" s="330">
        <f t="shared" si="344"/>
        <v>2165.6789115531792</v>
      </c>
      <c r="C606" s="330">
        <f t="shared" si="345"/>
        <v>2159.2945278472939</v>
      </c>
      <c r="D606" s="330">
        <f t="shared" si="346"/>
        <v>4.2537573440494088</v>
      </c>
      <c r="E606" s="330">
        <f t="shared" si="375"/>
        <v>198.68094404807593</v>
      </c>
      <c r="F606" s="330">
        <f t="shared" si="347"/>
        <v>198.68094404807593</v>
      </c>
      <c r="G606" s="330">
        <f t="shared" si="348"/>
        <v>4256.9836574637193</v>
      </c>
      <c r="H606" s="315">
        <f t="shared" si="349"/>
        <v>0.02</v>
      </c>
      <c r="I606" s="330">
        <f t="shared" si="350"/>
        <v>5.1075069647082278</v>
      </c>
      <c r="J606" s="330">
        <f t="shared" si="374"/>
        <v>859</v>
      </c>
      <c r="K606" s="337">
        <f t="shared" si="351"/>
        <v>-1</v>
      </c>
      <c r="L606" s="325">
        <f t="shared" si="352"/>
        <v>4.2337573440494092</v>
      </c>
      <c r="M606" s="325">
        <f t="shared" si="353"/>
        <v>4.243757344049409</v>
      </c>
      <c r="N606" s="330">
        <f t="shared" si="354"/>
        <v>-5.8881091255079454E-2</v>
      </c>
      <c r="O606" s="330">
        <f t="shared" si="355"/>
        <v>5.278024166789308E-2</v>
      </c>
      <c r="P606" s="334">
        <f t="shared" si="376"/>
        <v>64.087538779815219</v>
      </c>
      <c r="Q606" s="330">
        <f t="shared" si="356"/>
        <v>3427.5551495174086</v>
      </c>
      <c r="R606" s="279">
        <f>IF(H606&gt;0, rate1(1,$L$52,$L$51,$L$54,L606,$L$53,$L$50,P606),"")</f>
        <v>2266.9809554148337</v>
      </c>
      <c r="S606" s="325">
        <f t="shared" si="357"/>
        <v>28.646080315141162</v>
      </c>
      <c r="T606" s="325">
        <f t="shared" si="358"/>
        <v>2.1298169788948906E-3</v>
      </c>
      <c r="U606" s="330">
        <f t="shared" si="359"/>
        <v>4.2537573440494088</v>
      </c>
      <c r="V606" s="338">
        <f t="shared" si="360"/>
        <v>4.2537573440494088</v>
      </c>
      <c r="W606" s="330">
        <f t="shared" si="361"/>
        <v>1.0886953854676307E-3</v>
      </c>
      <c r="X606" s="330">
        <f t="shared" si="362"/>
        <v>3457.9291571520489</v>
      </c>
      <c r="Y606" s="330">
        <f t="shared" si="377"/>
        <v>64.389926695019412</v>
      </c>
      <c r="Z606" s="110">
        <f>IF(H606&gt;0, rate1(1,$L$52,$L$51,$L$54,U606,$L$53,$L$50,Y606),"")</f>
        <v>2268.9055547729677</v>
      </c>
      <c r="AA606" s="338">
        <f t="shared" si="363"/>
        <v>28.875419265950349</v>
      </c>
      <c r="AB606" s="338">
        <f t="shared" si="364"/>
        <v>-3.9055749263562298E-5</v>
      </c>
      <c r="AC606" s="330">
        <f t="shared" si="365"/>
        <v>2.1298169788948906E-3</v>
      </c>
      <c r="AD606" s="330">
        <f t="shared" si="366"/>
        <v>-9.3904782421152007</v>
      </c>
      <c r="AE606" s="330">
        <f t="shared" si="367"/>
        <v>54.670252440784367</v>
      </c>
      <c r="AF606" s="330">
        <f t="shared" si="368"/>
        <v>2165.6179006449452</v>
      </c>
      <c r="AG606" s="330">
        <f t="shared" si="369"/>
        <v>2159.2923980303149</v>
      </c>
      <c r="AH606" s="330">
        <f t="shared" si="370"/>
        <v>4.2340963982426949</v>
      </c>
      <c r="AI606" s="330">
        <f t="shared" si="371"/>
        <v>0.93949487039477864</v>
      </c>
      <c r="AJ606" s="330">
        <f t="shared" si="372"/>
        <v>11.427998637362505</v>
      </c>
      <c r="AK606" s="339">
        <f t="shared" si="373"/>
        <v>1977.9591746605383</v>
      </c>
      <c r="AL606" s="44">
        <f t="shared" si="378"/>
        <v>35.339135960086175</v>
      </c>
    </row>
    <row r="607" spans="2:38" ht="15" x14ac:dyDescent="0.15">
      <c r="B607" s="330">
        <f t="shared" si="344"/>
        <v>2165.6179006449452</v>
      </c>
      <c r="C607" s="330">
        <f t="shared" si="345"/>
        <v>2159.2923980303149</v>
      </c>
      <c r="D607" s="330">
        <f t="shared" si="346"/>
        <v>4.2340963982426949</v>
      </c>
      <c r="E607" s="330">
        <f t="shared" si="375"/>
        <v>198.68094404807593</v>
      </c>
      <c r="F607" s="330">
        <f t="shared" si="347"/>
        <v>198.68094404807593</v>
      </c>
      <c r="G607" s="330">
        <f t="shared" si="348"/>
        <v>4197.9515919443975</v>
      </c>
      <c r="H607" s="315">
        <f t="shared" si="349"/>
        <v>0.02</v>
      </c>
      <c r="I607" s="330">
        <f t="shared" si="350"/>
        <v>5.0604020917042369</v>
      </c>
      <c r="J607" s="330">
        <f t="shared" si="374"/>
        <v>859</v>
      </c>
      <c r="K607" s="337">
        <f t="shared" si="351"/>
        <v>-1</v>
      </c>
      <c r="L607" s="325">
        <f t="shared" si="352"/>
        <v>4.2140963982426953</v>
      </c>
      <c r="M607" s="325">
        <f t="shared" si="353"/>
        <v>4.2240963982426951</v>
      </c>
      <c r="N607" s="330">
        <f t="shared" si="354"/>
        <v>-5.8613624274048703E-2</v>
      </c>
      <c r="O607" s="330">
        <f t="shared" si="355"/>
        <v>5.278024166789308E-2</v>
      </c>
      <c r="P607" s="334">
        <f t="shared" si="376"/>
        <v>63.691301059125252</v>
      </c>
      <c r="Q607" s="330">
        <f t="shared" si="356"/>
        <v>3368.2530686944428</v>
      </c>
      <c r="R607" s="279">
        <f>IF(H607&gt;0, rate1(1,$L$52,$L$51,$L$54,L607,$L$53,$L$50,P607),"")</f>
        <v>2264.4278966982647</v>
      </c>
      <c r="S607" s="325">
        <f t="shared" si="357"/>
        <v>28.182196789787501</v>
      </c>
      <c r="T607" s="325">
        <f t="shared" si="358"/>
        <v>2.1563240354462508E-3</v>
      </c>
      <c r="U607" s="330">
        <f t="shared" si="359"/>
        <v>4.2340963982426949</v>
      </c>
      <c r="V607" s="338">
        <f t="shared" si="360"/>
        <v>4.2340963982426949</v>
      </c>
      <c r="W607" s="330">
        <f t="shared" si="361"/>
        <v>1.0786547025549709E-3</v>
      </c>
      <c r="X607" s="330">
        <f t="shared" si="362"/>
        <v>3398.3466179841498</v>
      </c>
      <c r="Y607" s="330">
        <f t="shared" si="377"/>
        <v>63.993219791520687</v>
      </c>
      <c r="Z607" s="110">
        <f>IF(H607&gt;0, rate1(1,$L$52,$L$51,$L$54,U607,$L$53,$L$50,Y607),"")</f>
        <v>2266.3764599157817</v>
      </c>
      <c r="AA607" s="338">
        <f t="shared" si="363"/>
        <v>28.409543024952619</v>
      </c>
      <c r="AB607" s="338">
        <f t="shared" si="364"/>
        <v>-3.9353253776358259E-5</v>
      </c>
      <c r="AC607" s="330">
        <f t="shared" si="365"/>
        <v>2.1563240354462508E-3</v>
      </c>
      <c r="AD607" s="330">
        <f t="shared" si="366"/>
        <v>-9.2750438576180905</v>
      </c>
      <c r="AE607" s="330">
        <f t="shared" si="367"/>
        <v>53.864016191195972</v>
      </c>
      <c r="AF607" s="330">
        <f t="shared" si="368"/>
        <v>2165.5571306966358</v>
      </c>
      <c r="AG607" s="330">
        <f t="shared" si="369"/>
        <v>2159.2902417062796</v>
      </c>
      <c r="AH607" s="330">
        <f t="shared" si="370"/>
        <v>4.2144336659884072</v>
      </c>
      <c r="AI607" s="330">
        <f t="shared" si="371"/>
        <v>0.95225996755752795</v>
      </c>
      <c r="AJ607" s="330">
        <f t="shared" si="372"/>
        <v>11.42826315402016</v>
      </c>
      <c r="AK607" s="339">
        <f t="shared" si="373"/>
        <v>1977.963174074848</v>
      </c>
      <c r="AL607" s="44">
        <f t="shared" si="378"/>
        <v>35.339942986179842</v>
      </c>
    </row>
    <row r="608" spans="2:38" ht="15" x14ac:dyDescent="0.15">
      <c r="B608" s="330">
        <f t="shared" ref="B608:B641" si="379">IF(H608&gt;0, AF607,"")</f>
        <v>2165.5571306966358</v>
      </c>
      <c r="C608" s="330">
        <f t="shared" ref="C608:C641" si="380">IF(H608&gt;0, AG607,"")</f>
        <v>2159.2902417062796</v>
      </c>
      <c r="D608" s="330">
        <f t="shared" ref="D608:D641" si="381">IF(H608&gt;0, AH607,"")</f>
        <v>4.2144336659884072</v>
      </c>
      <c r="E608" s="330">
        <f t="shared" si="375"/>
        <v>198.68094404807593</v>
      </c>
      <c r="F608" s="330">
        <f t="shared" ref="F608:F641" si="382">IF(H608&gt;0, (E608+E607)/2,"")</f>
        <v>198.68094404807593</v>
      </c>
      <c r="G608" s="330">
        <f t="shared" ref="G608:G641" si="383">IF(H608&gt;0, F608*$S$53*$C$55*(B608-C608+N608)^1.5,"")</f>
        <v>4139.4625085951311</v>
      </c>
      <c r="H608" s="315">
        <f t="shared" ref="H608:H641" si="384">dv(S607)</f>
        <v>0.02</v>
      </c>
      <c r="I608" s="330">
        <f t="shared" ref="I608:I641" si="385">IF(H608&gt;0, (B608-C608)*B$19,"")</f>
        <v>5.0135111922849322</v>
      </c>
      <c r="J608" s="330">
        <f t="shared" si="374"/>
        <v>859</v>
      </c>
      <c r="K608" s="337">
        <f t="shared" ref="K608:K641" si="386">IF(H608&gt;0, IF((1-S607-0.015)&gt;0,1,-1),"")</f>
        <v>-1</v>
      </c>
      <c r="L608" s="325">
        <f t="shared" ref="L608:L641" si="387">IF(H608&gt;0, D608+K608*H608,"")</f>
        <v>4.1944336659884076</v>
      </c>
      <c r="M608" s="325">
        <f t="shared" ref="M608:M641" si="388">IF(H608&gt;0, (D608+L608)/2,"")</f>
        <v>4.2044336659884074</v>
      </c>
      <c r="N608" s="330">
        <f t="shared" ref="N608:N641" si="389">IF(H608&gt;0, 2*($P$53*M608/$S$52/$S$51)^2-(B608-C608)*2,"")</f>
        <v>-5.8346086468173297E-2</v>
      </c>
      <c r="O608" s="330">
        <f t="shared" ref="O608:O641" si="390">IF(wh(B607,$F$51,$F$52,$F$53)&gt;0,wh(B607,$F$51,$F$52,$F$53),O607)</f>
        <v>5.278024166789308E-2</v>
      </c>
      <c r="P608" s="334">
        <f t="shared" si="376"/>
        <v>63.29564366428604</v>
      </c>
      <c r="Q608" s="330">
        <f t="shared" ref="Q608:Q641" si="391">IF(H608&gt;0, M608/$S$54*(B608-C608+N608/2)*E608-J608,"")</f>
        <v>3309.495152792987</v>
      </c>
      <c r="R608" s="279">
        <f>IF(H608&gt;0, rate1(1,$L$52,$L$51,$L$54,L608,$L$53,$L$50,P608),"")</f>
        <v>2261.842649420857</v>
      </c>
      <c r="S608" s="325">
        <f t="shared" ref="S608:S641" si="392">IF(H608&gt;0, Q608/O608/R608,"")</f>
        <v>27.722218744239875</v>
      </c>
      <c r="T608" s="325">
        <f t="shared" ref="T608:T641" si="393">IF(H608&gt;0, N608/(1-S608),"")</f>
        <v>2.1834297154217455E-3</v>
      </c>
      <c r="U608" s="330">
        <f t="shared" ref="U608:U641" si="394">L608-K608*H608</f>
        <v>4.2144336659884072</v>
      </c>
      <c r="V608" s="338">
        <f t="shared" ref="V608:V641" si="395">IF(H608&gt;0, (D608+U608)/2,"")</f>
        <v>4.2144336659884072</v>
      </c>
      <c r="W608" s="330">
        <f t="shared" ref="W608:W641" si="396">IF(H608&gt;0, 2*($P$53*V608/$S$52/$S$51)^2-(B608-C608)*2,"")</f>
        <v>1.0686596293876249E-3</v>
      </c>
      <c r="X608" s="330">
        <f t="shared" ref="X608:X641" si="397">IF(H608&gt;0, V608/$S$54*(B608-C608+W608/2)*F608-J608,"")</f>
        <v>3339.3095192507781</v>
      </c>
      <c r="Y608" s="330">
        <f t="shared" si="377"/>
        <v>63.597091712680296</v>
      </c>
      <c r="Z608" s="110">
        <f>IF(H608&gt;0, rate1(1,$L$52,$L$51,$L$54,U608,$L$53,$L$50,Y608),"")</f>
        <v>2263.8156123836106</v>
      </c>
      <c r="AA608" s="338">
        <f t="shared" ref="AA608:AA641" si="398">IF(H608&gt;0, X608/O608/Z608,"")</f>
        <v>27.947582727520231</v>
      </c>
      <c r="AB608" s="338">
        <f t="shared" ref="AB608:AB641" si="399">IF(H608&gt;0, W608/(1-AA608),"")</f>
        <v>-3.9656975551141206E-5</v>
      </c>
      <c r="AC608" s="330">
        <f t="shared" ref="AC608:AC641" si="400">IF(H608&gt;0, delta_z(N608,S608,H608,AE607,AB608),"")</f>
        <v>2.1834297154217455E-3</v>
      </c>
      <c r="AD608" s="330">
        <f t="shared" ref="AD608:AD641" si="401">IF(H608&gt;0, H608/AC608*K608,"")</f>
        <v>-9.1599009845557831</v>
      </c>
      <c r="AE608" s="330">
        <f t="shared" ref="AE608:AE641" si="402">IF(H608&gt;0, (AD608-AD607)/(AC608+AC607)*2,"")</f>
        <v>53.064242660901037</v>
      </c>
      <c r="AF608" s="330">
        <f t="shared" ref="AF608:AF641" si="403">IF(H608&gt;0, B608-(AC608-N608),"")</f>
        <v>2165.4966011804522</v>
      </c>
      <c r="AG608" s="330">
        <f t="shared" ref="AG608:AG641" si="404">IF(H608&gt;0, C608-AC608,"")</f>
        <v>2159.2880582765642</v>
      </c>
      <c r="AH608" s="330">
        <f t="shared" ref="AH608:AH641" si="405">IF(H608&gt;0, $S$54*$S$53*$C$55*SQRT(AF608-AG608),"")</f>
        <v>4.1947691460912404</v>
      </c>
      <c r="AI608" s="330">
        <f t="shared" ref="AI608:AI641" si="406">IF(H608&gt;0, AC608/R608*1000000,"")</f>
        <v>0.96533227719479553</v>
      </c>
      <c r="AJ608" s="330">
        <f t="shared" ref="AJ608:AJ641" si="407">IF(H608&gt;0, AJ607+AI608/3600,"")</f>
        <v>11.428531301874935</v>
      </c>
      <c r="AK608" s="339">
        <f t="shared" ref="AK608:AK641" si="408">IF(H608&gt;0, AK607+AI607*G607/1000000,"")</f>
        <v>1977.9671716160947</v>
      </c>
      <c r="AL608" s="44">
        <f t="shared" si="378"/>
        <v>35.340760977491975</v>
      </c>
    </row>
    <row r="609" spans="2:38" ht="15" x14ac:dyDescent="0.15">
      <c r="B609" s="330">
        <f t="shared" si="379"/>
        <v>2165.4966011804522</v>
      </c>
      <c r="C609" s="330">
        <f t="shared" si="380"/>
        <v>2159.2880582765642</v>
      </c>
      <c r="D609" s="330">
        <f t="shared" si="381"/>
        <v>4.1947691460912404</v>
      </c>
      <c r="E609" s="330">
        <f t="shared" si="375"/>
        <v>198.68094404807593</v>
      </c>
      <c r="F609" s="330">
        <f t="shared" si="382"/>
        <v>198.68094404807593</v>
      </c>
      <c r="G609" s="330">
        <f t="shared" si="383"/>
        <v>4081.5139943607414</v>
      </c>
      <c r="H609" s="315">
        <f t="shared" si="384"/>
        <v>0.02</v>
      </c>
      <c r="I609" s="330">
        <f t="shared" si="385"/>
        <v>4.9668343231103798</v>
      </c>
      <c r="J609" s="330">
        <f t="shared" si="374"/>
        <v>859</v>
      </c>
      <c r="K609" s="337">
        <f t="shared" si="386"/>
        <v>-1</v>
      </c>
      <c r="L609" s="325">
        <f t="shared" si="387"/>
        <v>4.1747691460912408</v>
      </c>
      <c r="M609" s="325">
        <f t="shared" si="388"/>
        <v>4.1847691460912406</v>
      </c>
      <c r="N609" s="330">
        <f t="shared" si="389"/>
        <v>-5.8078477808496842E-2</v>
      </c>
      <c r="O609" s="330">
        <f t="shared" si="390"/>
        <v>5.278024166789308E-2</v>
      </c>
      <c r="P609" s="334">
        <f t="shared" si="376"/>
        <v>62.900568660137004</v>
      </c>
      <c r="Q609" s="330">
        <f t="shared" si="391"/>
        <v>3251.2789895069927</v>
      </c>
      <c r="R609" s="279">
        <f>IF(H609&gt;0, rate1(1,$L$52,$L$51,$L$54,L609,$L$53,$L$50,P609),"")</f>
        <v>2259.2246232602192</v>
      </c>
      <c r="S609" s="325">
        <f t="shared" si="392"/>
        <v>27.266126819156383</v>
      </c>
      <c r="T609" s="325">
        <f t="shared" si="393"/>
        <v>2.2111550061556509E-3</v>
      </c>
      <c r="U609" s="330">
        <f t="shared" si="394"/>
        <v>4.1947691460912404</v>
      </c>
      <c r="V609" s="338">
        <f t="shared" si="395"/>
        <v>4.1947691460912404</v>
      </c>
      <c r="W609" s="330">
        <f t="shared" si="396"/>
        <v>1.0587101780394903E-3</v>
      </c>
      <c r="X609" s="330">
        <f t="shared" si="397"/>
        <v>3280.8154489836488</v>
      </c>
      <c r="Y609" s="330">
        <f t="shared" si="377"/>
        <v>63.201544511514243</v>
      </c>
      <c r="Z609" s="110">
        <f>IF(H609&gt;0, rate1(1,$L$52,$L$51,$L$54,U609,$L$53,$L$50,Y609),"")</f>
        <v>2261.2224323307701</v>
      </c>
      <c r="AA609" s="338">
        <f t="shared" si="398"/>
        <v>27.48951905682269</v>
      </c>
      <c r="AB609" s="338">
        <f t="shared" si="399"/>
        <v>-3.9967134766337215E-5</v>
      </c>
      <c r="AC609" s="330">
        <f t="shared" si="400"/>
        <v>2.2111550061556509E-3</v>
      </c>
      <c r="AD609" s="330">
        <f t="shared" si="401"/>
        <v>-9.0450465681156906</v>
      </c>
      <c r="AE609" s="330">
        <f t="shared" si="402"/>
        <v>52.27088506277174</v>
      </c>
      <c r="AF609" s="330">
        <f t="shared" si="403"/>
        <v>2165.4363115476376</v>
      </c>
      <c r="AG609" s="330">
        <f t="shared" si="404"/>
        <v>2159.2858471215582</v>
      </c>
      <c r="AH609" s="330">
        <f t="shared" si="405"/>
        <v>4.1751028373407957</v>
      </c>
      <c r="AI609" s="330">
        <f t="shared" si="406"/>
        <v>0.97872295804071019</v>
      </c>
      <c r="AJ609" s="330">
        <f t="shared" si="407"/>
        <v>11.428803169363279</v>
      </c>
      <c r="AK609" s="339">
        <f t="shared" si="408"/>
        <v>1977.9711675728645</v>
      </c>
      <c r="AL609" s="44">
        <f t="shared" si="378"/>
        <v>35.341590197918087</v>
      </c>
    </row>
    <row r="610" spans="2:38" ht="15" x14ac:dyDescent="0.15">
      <c r="B610" s="330">
        <f t="shared" si="379"/>
        <v>2165.4363115476376</v>
      </c>
      <c r="C610" s="330">
        <f t="shared" si="380"/>
        <v>2159.2858471215582</v>
      </c>
      <c r="D610" s="330">
        <f t="shared" si="381"/>
        <v>4.1751028373407957</v>
      </c>
      <c r="E610" s="330">
        <f t="shared" si="375"/>
        <v>198.68094404807593</v>
      </c>
      <c r="F610" s="330">
        <f t="shared" si="382"/>
        <v>198.68094404807593</v>
      </c>
      <c r="G610" s="330">
        <f t="shared" si="383"/>
        <v>4024.1036348925895</v>
      </c>
      <c r="H610" s="315">
        <f t="shared" si="384"/>
        <v>0.02</v>
      </c>
      <c r="I610" s="330">
        <f t="shared" si="385"/>
        <v>4.9203715408635622</v>
      </c>
      <c r="J610" s="330">
        <f t="shared" si="374"/>
        <v>859</v>
      </c>
      <c r="K610" s="337">
        <f t="shared" si="386"/>
        <v>-1</v>
      </c>
      <c r="L610" s="325">
        <f t="shared" si="387"/>
        <v>4.1551028373407961</v>
      </c>
      <c r="M610" s="325">
        <f t="shared" si="388"/>
        <v>4.1651028373407959</v>
      </c>
      <c r="N610" s="330">
        <f t="shared" si="389"/>
        <v>-5.7810798265863994E-2</v>
      </c>
      <c r="O610" s="330">
        <f t="shared" si="390"/>
        <v>5.278024166789308E-2</v>
      </c>
      <c r="P610" s="334">
        <f t="shared" si="376"/>
        <v>62.506078127476314</v>
      </c>
      <c r="Q610" s="330">
        <f t="shared" si="391"/>
        <v>3193.6021652373211</v>
      </c>
      <c r="R610" s="279">
        <f>IF(H610&gt;0, rate1(1,$L$52,$L$51,$L$54,L610,$L$53,$L$50,P610),"")</f>
        <v>2256.5732136061083</v>
      </c>
      <c r="S610" s="325">
        <f t="shared" si="392"/>
        <v>26.813901584233378</v>
      </c>
      <c r="T610" s="325">
        <f t="shared" si="393"/>
        <v>2.2395219133078932E-3</v>
      </c>
      <c r="U610" s="330">
        <f t="shared" si="394"/>
        <v>4.1751028373407957</v>
      </c>
      <c r="V610" s="338">
        <f t="shared" si="395"/>
        <v>4.1751028373407957</v>
      </c>
      <c r="W610" s="330">
        <f t="shared" si="396"/>
        <v>1.0488063605809117E-3</v>
      </c>
      <c r="X610" s="330">
        <f t="shared" si="397"/>
        <v>3222.8619939215255</v>
      </c>
      <c r="Y610" s="330">
        <f t="shared" si="377"/>
        <v>62.806580256847113</v>
      </c>
      <c r="Z610" s="110">
        <f>IF(H610&gt;0, rate1(1,$L$52,$L$51,$L$54,U610,$L$53,$L$50,Y610),"")</f>
        <v>2258.5963259379341</v>
      </c>
      <c r="AA610" s="338">
        <f t="shared" si="398"/>
        <v>27.035332626573332</v>
      </c>
      <c r="AB610" s="338">
        <f t="shared" si="399"/>
        <v>-4.0283962399252488E-5</v>
      </c>
      <c r="AC610" s="330">
        <f t="shared" si="400"/>
        <v>2.2395219133078932E-3</v>
      </c>
      <c r="AD610" s="330">
        <f t="shared" si="401"/>
        <v>-8.9304774743011706</v>
      </c>
      <c r="AE610" s="330">
        <f t="shared" si="402"/>
        <v>51.483895995007202</v>
      </c>
      <c r="AF610" s="330">
        <f t="shared" si="403"/>
        <v>2165.3762612274586</v>
      </c>
      <c r="AG610" s="330">
        <f t="shared" si="404"/>
        <v>2159.2836075996447</v>
      </c>
      <c r="AH610" s="330">
        <f t="shared" si="405"/>
        <v>4.1554347385115342</v>
      </c>
      <c r="AI610" s="330">
        <f t="shared" si="406"/>
        <v>0.99244371944353349</v>
      </c>
      <c r="AJ610" s="330">
        <f t="shared" si="407"/>
        <v>11.429078848174235</v>
      </c>
      <c r="AK610" s="339">
        <f t="shared" si="408"/>
        <v>1977.9751622443143</v>
      </c>
      <c r="AL610" s="44">
        <f t="shared" si="378"/>
        <v>35.342430920939044</v>
      </c>
    </row>
    <row r="611" spans="2:38" ht="15" x14ac:dyDescent="0.15">
      <c r="B611" s="330">
        <f t="shared" si="379"/>
        <v>2165.3762612274586</v>
      </c>
      <c r="C611" s="330">
        <f t="shared" si="380"/>
        <v>2159.2836075996447</v>
      </c>
      <c r="D611" s="330">
        <f t="shared" si="381"/>
        <v>4.1554347385115342</v>
      </c>
      <c r="E611" s="330">
        <f t="shared" si="375"/>
        <v>198.68094404807593</v>
      </c>
      <c r="F611" s="330">
        <f t="shared" si="382"/>
        <v>198.68094404807593</v>
      </c>
      <c r="G611" s="330">
        <f t="shared" si="383"/>
        <v>3967.2290145486918</v>
      </c>
      <c r="H611" s="315">
        <f t="shared" si="384"/>
        <v>0.02</v>
      </c>
      <c r="I611" s="330">
        <f t="shared" si="385"/>
        <v>4.874122902251111</v>
      </c>
      <c r="J611" s="330">
        <f t="shared" si="374"/>
        <v>859</v>
      </c>
      <c r="K611" s="337">
        <f t="shared" si="386"/>
        <v>-1</v>
      </c>
      <c r="L611" s="325">
        <f t="shared" si="387"/>
        <v>4.1354347385115346</v>
      </c>
      <c r="M611" s="325">
        <f t="shared" si="388"/>
        <v>4.1454347385115344</v>
      </c>
      <c r="N611" s="330">
        <f t="shared" si="389"/>
        <v>-5.7543047810877823E-2</v>
      </c>
      <c r="O611" s="330">
        <f t="shared" si="390"/>
        <v>5.278024166789308E-2</v>
      </c>
      <c r="P611" s="334">
        <f t="shared" si="376"/>
        <v>62.112174163266971</v>
      </c>
      <c r="Q611" s="330">
        <f t="shared" si="391"/>
        <v>3136.4622650918368</v>
      </c>
      <c r="R611" s="279">
        <f>IF(H611&gt;0, rate1(1,$L$52,$L$51,$L$54,L611,$L$53,$L$50,P611),"")</f>
        <v>2253.8878011291968</v>
      </c>
      <c r="S611" s="325">
        <f t="shared" si="392"/>
        <v>26.365523535928318</v>
      </c>
      <c r="T611" s="325">
        <f t="shared" si="393"/>
        <v>2.2685535242106284E-3</v>
      </c>
      <c r="U611" s="330">
        <f t="shared" si="394"/>
        <v>4.1554347385115342</v>
      </c>
      <c r="V611" s="338">
        <f t="shared" si="395"/>
        <v>4.1554347385115342</v>
      </c>
      <c r="W611" s="330">
        <f t="shared" si="396"/>
        <v>1.0389481891088792E-3</v>
      </c>
      <c r="X611" s="330">
        <f t="shared" si="397"/>
        <v>3165.4467395103206</v>
      </c>
      <c r="Y611" s="330">
        <f t="shared" si="377"/>
        <v>62.41220103351548</v>
      </c>
      <c r="Z611" s="110">
        <f>IF(H611&gt;0, rate1(1,$L$52,$L$51,$L$54,U611,$L$53,$L$50,Y611),"")</f>
        <v>2255.9366849922221</v>
      </c>
      <c r="AA611" s="338">
        <f t="shared" si="398"/>
        <v>26.585003978819508</v>
      </c>
      <c r="AB611" s="338">
        <f t="shared" si="399"/>
        <v>-4.0607700900456E-5</v>
      </c>
      <c r="AC611" s="330">
        <f t="shared" si="400"/>
        <v>2.2685535242106284E-3</v>
      </c>
      <c r="AD611" s="330">
        <f t="shared" si="401"/>
        <v>-8.8161904872662191</v>
      </c>
      <c r="AE611" s="330">
        <f t="shared" si="402"/>
        <v>50.703227405555978</v>
      </c>
      <c r="AF611" s="330">
        <f t="shared" si="403"/>
        <v>2165.3164496261234</v>
      </c>
      <c r="AG611" s="330">
        <f t="shared" si="404"/>
        <v>2159.2813390461206</v>
      </c>
      <c r="AH611" s="330">
        <f t="shared" si="405"/>
        <v>4.1357648483619407</v>
      </c>
      <c r="AI611" s="330">
        <f t="shared" si="406"/>
        <v>1.006506855875472</v>
      </c>
      <c r="AJ611" s="330">
        <f t="shared" si="407"/>
        <v>11.429358433411979</v>
      </c>
      <c r="AK611" s="339">
        <f t="shared" si="408"/>
        <v>1977.9791559406931</v>
      </c>
      <c r="AL611" s="44">
        <f t="shared" si="378"/>
        <v>35.343283430094047</v>
      </c>
    </row>
    <row r="612" spans="2:38" ht="15" x14ac:dyDescent="0.15">
      <c r="B612" s="330">
        <f t="shared" si="379"/>
        <v>2165.3164496261234</v>
      </c>
      <c r="C612" s="330">
        <f t="shared" si="380"/>
        <v>2159.2813390461206</v>
      </c>
      <c r="D612" s="330">
        <f t="shared" si="381"/>
        <v>4.1357648483619407</v>
      </c>
      <c r="E612" s="330">
        <f t="shared" si="375"/>
        <v>198.68094404807593</v>
      </c>
      <c r="F612" s="330">
        <f t="shared" si="382"/>
        <v>198.68094404807593</v>
      </c>
      <c r="G612" s="330">
        <f t="shared" si="383"/>
        <v>3910.8877163915131</v>
      </c>
      <c r="H612" s="315">
        <f t="shared" si="384"/>
        <v>0.02</v>
      </c>
      <c r="I612" s="330">
        <f t="shared" si="385"/>
        <v>4.8280884640022128</v>
      </c>
      <c r="J612" s="330">
        <f t="shared" si="374"/>
        <v>859</v>
      </c>
      <c r="K612" s="337">
        <f t="shared" si="386"/>
        <v>-1</v>
      </c>
      <c r="L612" s="325">
        <f t="shared" si="387"/>
        <v>4.1157648483619411</v>
      </c>
      <c r="M612" s="325">
        <f t="shared" si="388"/>
        <v>4.1257648483619409</v>
      </c>
      <c r="N612" s="330">
        <f t="shared" si="389"/>
        <v>-5.7275226413930014E-2</v>
      </c>
      <c r="O612" s="330">
        <f t="shared" si="390"/>
        <v>5.278024166789308E-2</v>
      </c>
      <c r="P612" s="334">
        <f t="shared" si="376"/>
        <v>61.718858880830886</v>
      </c>
      <c r="Q612" s="330">
        <f t="shared" si="391"/>
        <v>3079.8568728832242</v>
      </c>
      <c r="R612" s="279">
        <f>IF(H612&gt;0, rate1(1,$L$52,$L$51,$L$54,L612,$L$53,$L$50,P612),"")</f>
        <v>2251.167751334081</v>
      </c>
      <c r="S612" s="325">
        <f t="shared" si="392"/>
        <v>25.920973095063889</v>
      </c>
      <c r="T612" s="325">
        <f t="shared" si="393"/>
        <v>2.2982740760341559E-3</v>
      </c>
      <c r="U612" s="330">
        <f t="shared" si="394"/>
        <v>4.1357648483619407</v>
      </c>
      <c r="V612" s="338">
        <f t="shared" si="395"/>
        <v>4.1357648483619407</v>
      </c>
      <c r="W612" s="330">
        <f t="shared" si="396"/>
        <v>1.0291356757168302E-3</v>
      </c>
      <c r="X612" s="330">
        <f t="shared" si="397"/>
        <v>3108.5672699008987</v>
      </c>
      <c r="Y612" s="330">
        <f t="shared" si="377"/>
        <v>62.018408942559354</v>
      </c>
      <c r="Z612" s="110">
        <f>IF(H612&gt;0, rate1(1,$L$52,$L$51,$L$54,U612,$L$53,$L$50,Y612),"")</f>
        <v>2253.2428864520202</v>
      </c>
      <c r="AA612" s="338">
        <f t="shared" si="398"/>
        <v>26.138513581617325</v>
      </c>
      <c r="AB612" s="338">
        <f t="shared" si="399"/>
        <v>-4.093860491693476E-5</v>
      </c>
      <c r="AC612" s="330">
        <f t="shared" si="400"/>
        <v>2.2982740760341559E-3</v>
      </c>
      <c r="AD612" s="330">
        <f t="shared" si="401"/>
        <v>-8.7021823065208572</v>
      </c>
      <c r="AE612" s="330">
        <f t="shared" si="402"/>
        <v>49.928830569058924</v>
      </c>
      <c r="AF612" s="330">
        <f t="shared" si="403"/>
        <v>2165.2568761256334</v>
      </c>
      <c r="AG612" s="330">
        <f t="shared" si="404"/>
        <v>2159.2790407720445</v>
      </c>
      <c r="AH612" s="330">
        <f t="shared" si="405"/>
        <v>4.1160931656352329</v>
      </c>
      <c r="AI612" s="330">
        <f t="shared" si="406"/>
        <v>1.0209252840763017</v>
      </c>
      <c r="AJ612" s="330">
        <f t="shared" si="407"/>
        <v>11.429642023768666</v>
      </c>
      <c r="AK612" s="339">
        <f t="shared" si="408"/>
        <v>1977.983148983895</v>
      </c>
      <c r="AL612" s="44">
        <f t="shared" si="378"/>
        <v>35.344148019483242</v>
      </c>
    </row>
    <row r="613" spans="2:38" ht="15" x14ac:dyDescent="0.15">
      <c r="B613" s="330">
        <f t="shared" si="379"/>
        <v>2165.2568761256334</v>
      </c>
      <c r="C613" s="330">
        <f t="shared" si="380"/>
        <v>2159.2790407720445</v>
      </c>
      <c r="D613" s="330">
        <f t="shared" si="381"/>
        <v>4.1160931656352329</v>
      </c>
      <c r="E613" s="330">
        <f t="shared" si="375"/>
        <v>198.68094404807593</v>
      </c>
      <c r="F613" s="330">
        <f t="shared" si="382"/>
        <v>198.68094404807593</v>
      </c>
      <c r="G613" s="330">
        <f t="shared" si="383"/>
        <v>3855.0773221902841</v>
      </c>
      <c r="H613" s="315">
        <f t="shared" si="384"/>
        <v>0.02</v>
      </c>
      <c r="I613" s="330">
        <f t="shared" si="385"/>
        <v>4.7822682828711551</v>
      </c>
      <c r="J613" s="330">
        <f t="shared" si="374"/>
        <v>859</v>
      </c>
      <c r="K613" s="337">
        <f t="shared" si="386"/>
        <v>-1</v>
      </c>
      <c r="L613" s="325">
        <f t="shared" si="387"/>
        <v>4.0960931656352333</v>
      </c>
      <c r="M613" s="325">
        <f t="shared" si="388"/>
        <v>4.1060931656352331</v>
      </c>
      <c r="N613" s="330">
        <f t="shared" si="389"/>
        <v>-5.7007334045179547E-2</v>
      </c>
      <c r="O613" s="330">
        <f t="shared" si="390"/>
        <v>5.278024166789308E-2</v>
      </c>
      <c r="P613" s="334">
        <f t="shared" si="376"/>
        <v>61.326134410077543</v>
      </c>
      <c r="Q613" s="330">
        <f t="shared" si="391"/>
        <v>3023.7835711312914</v>
      </c>
      <c r="R613" s="279">
        <f>IF(H613&gt;0, rate1(1,$L$52,$L$51,$L$54,L613,$L$53,$L$50,P613),"")</f>
        <v>2248.4124140962049</v>
      </c>
      <c r="S613" s="325">
        <f t="shared" si="392"/>
        <v>25.480230604361182</v>
      </c>
      <c r="T613" s="325">
        <f t="shared" si="393"/>
        <v>2.3287090291961394E-3</v>
      </c>
      <c r="U613" s="330">
        <f t="shared" si="394"/>
        <v>4.1160931656352329</v>
      </c>
      <c r="V613" s="338">
        <f t="shared" si="395"/>
        <v>4.1160931656352329</v>
      </c>
      <c r="W613" s="330">
        <f t="shared" si="396"/>
        <v>1.0193688325017547E-3</v>
      </c>
      <c r="X613" s="330">
        <f t="shared" si="397"/>
        <v>3052.2211679513971</v>
      </c>
      <c r="Y613" s="330">
        <f t="shared" si="377"/>
        <v>61.625206101448015</v>
      </c>
      <c r="Z613" s="110">
        <f>IF(H613&gt;0, rate1(1,$L$52,$L$51,$L$54,U613,$L$53,$L$50,Y613),"")</f>
        <v>2250.5142919962041</v>
      </c>
      <c r="AA613" s="338">
        <f t="shared" si="398"/>
        <v>25.695841826639466</v>
      </c>
      <c r="AB613" s="338">
        <f t="shared" si="399"/>
        <v>-4.127694207217342E-5</v>
      </c>
      <c r="AC613" s="330">
        <f t="shared" si="400"/>
        <v>2.3287090291961394E-3</v>
      </c>
      <c r="AD613" s="330">
        <f t="shared" si="401"/>
        <v>-8.588449544039392</v>
      </c>
      <c r="AE613" s="330">
        <f t="shared" si="402"/>
        <v>49.16065604514651</v>
      </c>
      <c r="AF613" s="330">
        <f t="shared" si="403"/>
        <v>2165.197540082559</v>
      </c>
      <c r="AG613" s="330">
        <f t="shared" si="404"/>
        <v>2159.2767120630151</v>
      </c>
      <c r="AH613" s="330">
        <f t="shared" si="405"/>
        <v>4.0964196890580453</v>
      </c>
      <c r="AI613" s="330">
        <f t="shared" si="406"/>
        <v>1.0357125830637308</v>
      </c>
      <c r="AJ613" s="330">
        <f t="shared" si="407"/>
        <v>11.429929721708406</v>
      </c>
      <c r="AK613" s="339">
        <f t="shared" si="408"/>
        <v>1977.9871417080478</v>
      </c>
      <c r="AL613" s="44">
        <f t="shared" si="378"/>
        <v>35.345024994302264</v>
      </c>
    </row>
    <row r="614" spans="2:38" ht="15" x14ac:dyDescent="0.15">
      <c r="B614" s="330">
        <f t="shared" si="379"/>
        <v>2165.197540082559</v>
      </c>
      <c r="C614" s="330">
        <f t="shared" si="380"/>
        <v>2159.2767120630151</v>
      </c>
      <c r="D614" s="330">
        <f t="shared" si="381"/>
        <v>4.0964196890580453</v>
      </c>
      <c r="E614" s="330">
        <f t="shared" si="375"/>
        <v>198.68094404807593</v>
      </c>
      <c r="F614" s="330">
        <f t="shared" si="382"/>
        <v>198.68094404807593</v>
      </c>
      <c r="G614" s="330">
        <f t="shared" si="383"/>
        <v>3799.7954124174607</v>
      </c>
      <c r="H614" s="315">
        <f t="shared" si="384"/>
        <v>0.02</v>
      </c>
      <c r="I614" s="330">
        <f t="shared" si="385"/>
        <v>4.7366624156351467</v>
      </c>
      <c r="J614" s="330">
        <f t="shared" si="374"/>
        <v>859</v>
      </c>
      <c r="K614" s="337">
        <f t="shared" si="386"/>
        <v>-1</v>
      </c>
      <c r="L614" s="325">
        <f t="shared" si="387"/>
        <v>4.0764196890580457</v>
      </c>
      <c r="M614" s="325">
        <f t="shared" si="388"/>
        <v>4.0864196890580455</v>
      </c>
      <c r="N614" s="330">
        <f t="shared" si="389"/>
        <v>-5.6739370674561584E-2</v>
      </c>
      <c r="O614" s="330">
        <f t="shared" si="390"/>
        <v>5.278024166789308E-2</v>
      </c>
      <c r="P614" s="334">
        <f t="shared" si="376"/>
        <v>60.934002897695869</v>
      </c>
      <c r="Q614" s="330">
        <f t="shared" si="391"/>
        <v>2968.2399410594398</v>
      </c>
      <c r="R614" s="279">
        <f>IF(H614&gt;0, rate1(1,$L$52,$L$51,$L$54,L614,$L$53,$L$50,P614),"")</f>
        <v>2245.6211231814932</v>
      </c>
      <c r="S614" s="325">
        <f t="shared" si="392"/>
        <v>25.043276325815484</v>
      </c>
      <c r="T614" s="325">
        <f t="shared" si="393"/>
        <v>2.3598851465031E-3</v>
      </c>
      <c r="U614" s="330">
        <f t="shared" si="394"/>
        <v>4.0964196890580453</v>
      </c>
      <c r="V614" s="338">
        <f t="shared" si="395"/>
        <v>4.0964196890580453</v>
      </c>
      <c r="W614" s="330">
        <f t="shared" si="396"/>
        <v>1.0096476715606428E-3</v>
      </c>
      <c r="X614" s="330">
        <f t="shared" si="397"/>
        <v>2996.4060152236857</v>
      </c>
      <c r="Y614" s="330">
        <f t="shared" si="377"/>
        <v>61.232594644269113</v>
      </c>
      <c r="Z614" s="110">
        <f>IF(H614&gt;0, rate1(1,$L$52,$L$51,$L$54,U614,$L$53,$L$50,Y614),"")</f>
        <v>2247.7502475566084</v>
      </c>
      <c r="AA614" s="338">
        <f t="shared" si="398"/>
        <v>25.25696902662931</v>
      </c>
      <c r="AB614" s="338">
        <f t="shared" si="399"/>
        <v>-4.1622993806532513E-5</v>
      </c>
      <c r="AC614" s="330">
        <f t="shared" si="400"/>
        <v>2.3598851465031E-3</v>
      </c>
      <c r="AD614" s="330">
        <f t="shared" si="401"/>
        <v>-8.4749887212249249</v>
      </c>
      <c r="AE614" s="330">
        <f t="shared" si="402"/>
        <v>48.398653652956007</v>
      </c>
      <c r="AF614" s="330">
        <f t="shared" si="403"/>
        <v>2165.1384408267381</v>
      </c>
      <c r="AG614" s="330">
        <f t="shared" si="404"/>
        <v>2159.2743521778684</v>
      </c>
      <c r="AH614" s="330">
        <f t="shared" si="405"/>
        <v>4.0767444173406577</v>
      </c>
      <c r="AI614" s="330">
        <f t="shared" si="406"/>
        <v>1.0508830372773315</v>
      </c>
      <c r="AJ614" s="330">
        <f t="shared" si="407"/>
        <v>11.430221633663205</v>
      </c>
      <c r="AK614" s="339">
        <f t="shared" si="408"/>
        <v>1977.9911344601392</v>
      </c>
      <c r="AL614" s="44">
        <f t="shared" si="378"/>
        <v>35.345914671411116</v>
      </c>
    </row>
    <row r="615" spans="2:38" ht="15" x14ac:dyDescent="0.15">
      <c r="B615" s="330">
        <f t="shared" si="379"/>
        <v>2165.1384408267381</v>
      </c>
      <c r="C615" s="330">
        <f t="shared" si="380"/>
        <v>2159.2743521778684</v>
      </c>
      <c r="D615" s="330">
        <f t="shared" si="381"/>
        <v>4.0767444173406577</v>
      </c>
      <c r="E615" s="330">
        <f t="shared" si="375"/>
        <v>198.68094404807593</v>
      </c>
      <c r="F615" s="330">
        <f t="shared" si="382"/>
        <v>198.68094404807593</v>
      </c>
      <c r="G615" s="330">
        <f t="shared" si="383"/>
        <v>3745.039566249683</v>
      </c>
      <c r="H615" s="315">
        <f t="shared" si="384"/>
        <v>0.02</v>
      </c>
      <c r="I615" s="330">
        <f t="shared" si="385"/>
        <v>4.6912709190957687</v>
      </c>
      <c r="J615" s="330">
        <f t="shared" si="374"/>
        <v>859</v>
      </c>
      <c r="K615" s="337">
        <f t="shared" si="386"/>
        <v>-1</v>
      </c>
      <c r="L615" s="325">
        <f t="shared" si="387"/>
        <v>4.0567444173406582</v>
      </c>
      <c r="M615" s="325">
        <f t="shared" si="388"/>
        <v>4.0667444173406579</v>
      </c>
      <c r="N615" s="330">
        <f t="shared" si="389"/>
        <v>-5.647133627175549E-2</v>
      </c>
      <c r="O615" s="330">
        <f t="shared" si="390"/>
        <v>5.278024166789308E-2</v>
      </c>
      <c r="P615" s="334">
        <f t="shared" si="376"/>
        <v>60.542466507381192</v>
      </c>
      <c r="Q615" s="330">
        <f t="shared" si="391"/>
        <v>2913.223562595615</v>
      </c>
      <c r="R615" s="279">
        <f>IF(H615&gt;0, rate1(1,$L$52,$L$51,$L$54,L615,$L$53,$L$50,P615),"")</f>
        <v>2242.7931957484739</v>
      </c>
      <c r="S615" s="325">
        <f t="shared" si="392"/>
        <v>24.610090437989548</v>
      </c>
      <c r="T615" s="325">
        <f t="shared" si="393"/>
        <v>2.3918305785432708E-3</v>
      </c>
      <c r="U615" s="330">
        <f t="shared" si="394"/>
        <v>4.0767444173406577</v>
      </c>
      <c r="V615" s="338">
        <f t="shared" si="395"/>
        <v>4.0767444173406577</v>
      </c>
      <c r="W615" s="330">
        <f t="shared" si="396"/>
        <v>9.9997220500469552E-4</v>
      </c>
      <c r="X615" s="330">
        <f t="shared" si="397"/>
        <v>2941.1193919843208</v>
      </c>
      <c r="Y615" s="330">
        <f t="shared" si="377"/>
        <v>60.840576721952758</v>
      </c>
      <c r="Z615" s="110">
        <f>IF(H615&gt;0, rate1(1,$L$52,$L$51,$L$54,U615,$L$53,$L$50,Y615),"")</f>
        <v>2244.9500828335304</v>
      </c>
      <c r="AA615" s="338">
        <f t="shared" si="398"/>
        <v>24.821875412776841</v>
      </c>
      <c r="AB615" s="338">
        <f t="shared" si="399"/>
        <v>-4.1977056284509044E-5</v>
      </c>
      <c r="AC615" s="330">
        <f t="shared" si="400"/>
        <v>2.3918305785432708E-3</v>
      </c>
      <c r="AD615" s="330">
        <f t="shared" si="401"/>
        <v>-8.3617962657626332</v>
      </c>
      <c r="AE615" s="330">
        <f t="shared" si="402"/>
        <v>47.64277242666364</v>
      </c>
      <c r="AF615" s="330">
        <f t="shared" si="403"/>
        <v>2165.0795776598879</v>
      </c>
      <c r="AG615" s="330">
        <f t="shared" si="404"/>
        <v>2159.2719603472897</v>
      </c>
      <c r="AH615" s="330">
        <f t="shared" si="405"/>
        <v>4.0570673491764326</v>
      </c>
      <c r="AI615" s="330">
        <f t="shared" si="406"/>
        <v>1.0664516831410573</v>
      </c>
      <c r="AJ615" s="330">
        <f t="shared" si="407"/>
        <v>11.430517870241856</v>
      </c>
      <c r="AK615" s="339">
        <f t="shared" si="408"/>
        <v>1977.9951276006832</v>
      </c>
      <c r="AL615" s="44">
        <f t="shared" si="378"/>
        <v>35.346817379940134</v>
      </c>
    </row>
    <row r="616" spans="2:38" ht="15" x14ac:dyDescent="0.15">
      <c r="B616" s="330">
        <f t="shared" si="379"/>
        <v>2165.0795776598879</v>
      </c>
      <c r="C616" s="330">
        <f t="shared" si="380"/>
        <v>2159.2719603472897</v>
      </c>
      <c r="D616" s="330">
        <f t="shared" si="381"/>
        <v>4.0570673491764326</v>
      </c>
      <c r="E616" s="330">
        <f t="shared" si="375"/>
        <v>198.68094404807593</v>
      </c>
      <c r="F616" s="330">
        <f t="shared" si="382"/>
        <v>198.68094404807593</v>
      </c>
      <c r="G616" s="330">
        <f t="shared" si="383"/>
        <v>3690.8073615664748</v>
      </c>
      <c r="H616" s="315">
        <f t="shared" si="384"/>
        <v>0.02</v>
      </c>
      <c r="I616" s="330">
        <f t="shared" si="385"/>
        <v>4.6460938500786142</v>
      </c>
      <c r="J616" s="330">
        <f t="shared" si="374"/>
        <v>859</v>
      </c>
      <c r="K616" s="337">
        <f t="shared" si="386"/>
        <v>-1</v>
      </c>
      <c r="L616" s="325">
        <f t="shared" si="387"/>
        <v>4.0370673491764331</v>
      </c>
      <c r="M616" s="325">
        <f t="shared" si="388"/>
        <v>4.0470673491764328</v>
      </c>
      <c r="N616" s="330">
        <f t="shared" si="389"/>
        <v>-5.6203230806197269E-2</v>
      </c>
      <c r="O616" s="330">
        <f t="shared" si="390"/>
        <v>5.278024166789308E-2</v>
      </c>
      <c r="P616" s="334">
        <f t="shared" si="376"/>
        <v>60.151527420050094</v>
      </c>
      <c r="Q616" s="330">
        <f t="shared" si="391"/>
        <v>2858.7320143710035</v>
      </c>
      <c r="R616" s="279">
        <f>IF(H616&gt;0, rate1(1,$L$52,$L$51,$L$54,L616,$L$53,$L$50,P616),"")</f>
        <v>2239.9279318317822</v>
      </c>
      <c r="S616" s="325">
        <f t="shared" si="392"/>
        <v>24.18065303316547</v>
      </c>
      <c r="T616" s="325">
        <f t="shared" si="393"/>
        <v>2.4245749559248871E-3</v>
      </c>
      <c r="U616" s="330">
        <f t="shared" si="394"/>
        <v>4.0570673491764326</v>
      </c>
      <c r="V616" s="338">
        <f t="shared" si="395"/>
        <v>4.0570673491764326</v>
      </c>
      <c r="W616" s="330">
        <f t="shared" si="396"/>
        <v>9.9034244494689005E-4</v>
      </c>
      <c r="X616" s="330">
        <f t="shared" si="397"/>
        <v>2886.3588772032417</v>
      </c>
      <c r="Y616" s="330">
        <f t="shared" si="377"/>
        <v>60.449154502483353</v>
      </c>
      <c r="Z616" s="110">
        <f>IF(H616&gt;0, rate1(1,$L$52,$L$51,$L$54,U616,$L$53,$L$50,Y616),"")</f>
        <v>2242.1131107931969</v>
      </c>
      <c r="AA616" s="338">
        <f t="shared" si="398"/>
        <v>24.390541131957562</v>
      </c>
      <c r="AB616" s="338">
        <f t="shared" si="399"/>
        <v>-4.2339441373326108E-5</v>
      </c>
      <c r="AC616" s="330">
        <f t="shared" si="400"/>
        <v>2.4245749559248871E-3</v>
      </c>
      <c r="AD616" s="330">
        <f t="shared" si="401"/>
        <v>-8.2488685083240618</v>
      </c>
      <c r="AE616" s="330">
        <f t="shared" si="402"/>
        <v>46.892960582498475</v>
      </c>
      <c r="AF616" s="330">
        <f t="shared" si="403"/>
        <v>2165.0209498541258</v>
      </c>
      <c r="AG616" s="330">
        <f t="shared" si="404"/>
        <v>2159.2695357723337</v>
      </c>
      <c r="AH616" s="330">
        <f t="shared" si="405"/>
        <v>4.0373884832415561</v>
      </c>
      <c r="AI616" s="330">
        <f t="shared" si="406"/>
        <v>1.082434359368921</v>
      </c>
      <c r="AJ616" s="330">
        <f t="shared" si="407"/>
        <v>11.430818546452791</v>
      </c>
      <c r="AK616" s="339">
        <f t="shared" si="408"/>
        <v>1977.999121504432</v>
      </c>
      <c r="AL616" s="44">
        <f t="shared" si="378"/>
        <v>35.347733461935952</v>
      </c>
    </row>
    <row r="617" spans="2:38" ht="15" x14ac:dyDescent="0.15">
      <c r="B617" s="330">
        <f t="shared" si="379"/>
        <v>2165.0209498541258</v>
      </c>
      <c r="C617" s="330">
        <f t="shared" si="380"/>
        <v>2159.2695357723337</v>
      </c>
      <c r="D617" s="330">
        <f t="shared" si="381"/>
        <v>4.0373884832415561</v>
      </c>
      <c r="E617" s="330">
        <f t="shared" si="375"/>
        <v>198.68094404807593</v>
      </c>
      <c r="F617" s="330">
        <f t="shared" si="382"/>
        <v>198.68094404807593</v>
      </c>
      <c r="G617" s="330">
        <f t="shared" si="383"/>
        <v>3637.0963749497982</v>
      </c>
      <c r="H617" s="315">
        <f t="shared" si="384"/>
        <v>0.02</v>
      </c>
      <c r="I617" s="330">
        <f t="shared" si="385"/>
        <v>4.6011312654336507</v>
      </c>
      <c r="J617" s="330">
        <f t="shared" si="374"/>
        <v>859</v>
      </c>
      <c r="K617" s="337">
        <f t="shared" si="386"/>
        <v>-1</v>
      </c>
      <c r="L617" s="325">
        <f t="shared" si="387"/>
        <v>4.0173884832415565</v>
      </c>
      <c r="M617" s="325">
        <f t="shared" si="388"/>
        <v>4.0273884832415563</v>
      </c>
      <c r="N617" s="330">
        <f t="shared" si="389"/>
        <v>-5.5935054247093774E-2</v>
      </c>
      <c r="O617" s="330">
        <f t="shared" si="390"/>
        <v>5.278024166789308E-2</v>
      </c>
      <c r="P617" s="334">
        <f t="shared" si="376"/>
        <v>59.761187834065645</v>
      </c>
      <c r="Q617" s="330">
        <f t="shared" si="391"/>
        <v>2804.7628737196164</v>
      </c>
      <c r="R617" s="279">
        <f>IF(H617&gt;0, rate1(1,$L$52,$L$51,$L$54,L617,$L$53,$L$50,P617),"")</f>
        <v>2237.0246138064099</v>
      </c>
      <c r="S617" s="325">
        <f t="shared" si="392"/>
        <v>23.754944114373039</v>
      </c>
      <c r="T617" s="325">
        <f t="shared" si="393"/>
        <v>2.4581494890054552E-3</v>
      </c>
      <c r="U617" s="330">
        <f t="shared" si="394"/>
        <v>4.0373884832415561</v>
      </c>
      <c r="V617" s="338">
        <f t="shared" si="395"/>
        <v>4.0373884832415561</v>
      </c>
      <c r="W617" s="330">
        <f t="shared" si="396"/>
        <v>9.8075840350553278E-4</v>
      </c>
      <c r="X617" s="330">
        <f t="shared" si="397"/>
        <v>2832.1220485533636</v>
      </c>
      <c r="Y617" s="330">
        <f t="shared" si="377"/>
        <v>60.058330171121852</v>
      </c>
      <c r="Z617" s="110">
        <f>IF(H617&gt;0, rate1(1,$L$52,$L$51,$L$54,U617,$L$53,$L$50,Y617),"")</f>
        <v>2239.2386271465816</v>
      </c>
      <c r="AA617" s="338">
        <f t="shared" si="398"/>
        <v>23.962946243852691</v>
      </c>
      <c r="AB617" s="338">
        <f t="shared" si="399"/>
        <v>-4.2710477701357125E-5</v>
      </c>
      <c r="AC617" s="330">
        <f t="shared" si="400"/>
        <v>2.4581494890054552E-3</v>
      </c>
      <c r="AD617" s="330">
        <f t="shared" si="401"/>
        <v>-8.1362016791305134</v>
      </c>
      <c r="AE617" s="330">
        <f t="shared" si="402"/>
        <v>46.149165476879887</v>
      </c>
      <c r="AF617" s="330">
        <f t="shared" si="403"/>
        <v>2164.9625566503896</v>
      </c>
      <c r="AG617" s="330">
        <f t="shared" si="404"/>
        <v>2159.2670776228447</v>
      </c>
      <c r="AH617" s="330">
        <f t="shared" si="405"/>
        <v>4.0177078181949319</v>
      </c>
      <c r="AI617" s="330">
        <f t="shared" si="406"/>
        <v>1.0988477613676277</v>
      </c>
      <c r="AJ617" s="330">
        <f t="shared" si="407"/>
        <v>11.431123781942059</v>
      </c>
      <c r="AK617" s="339">
        <f t="shared" si="408"/>
        <v>1978.003116561134</v>
      </c>
      <c r="AL617" s="44">
        <f t="shared" si="378"/>
        <v>35.348663273050647</v>
      </c>
    </row>
    <row r="618" spans="2:38" ht="15" x14ac:dyDescent="0.15">
      <c r="B618" s="330">
        <f t="shared" si="379"/>
        <v>2164.9625566503896</v>
      </c>
      <c r="C618" s="330">
        <f t="shared" si="380"/>
        <v>2159.2670776228447</v>
      </c>
      <c r="D618" s="330">
        <f t="shared" si="381"/>
        <v>4.0177078181949319</v>
      </c>
      <c r="E618" s="330">
        <f t="shared" si="375"/>
        <v>198.68094404807593</v>
      </c>
      <c r="F618" s="330">
        <f t="shared" si="382"/>
        <v>198.68094404807593</v>
      </c>
      <c r="G618" s="330">
        <f t="shared" si="383"/>
        <v>3583.9041816840859</v>
      </c>
      <c r="H618" s="315">
        <f t="shared" si="384"/>
        <v>0.02</v>
      </c>
      <c r="I618" s="330">
        <f t="shared" si="385"/>
        <v>4.5563832220359473</v>
      </c>
      <c r="J618" s="330">
        <f t="shared" si="374"/>
        <v>859</v>
      </c>
      <c r="K618" s="337">
        <f t="shared" si="386"/>
        <v>-1</v>
      </c>
      <c r="L618" s="325">
        <f t="shared" si="387"/>
        <v>3.9977078181949319</v>
      </c>
      <c r="M618" s="325">
        <f t="shared" si="388"/>
        <v>4.0077078181949322</v>
      </c>
      <c r="N618" s="330">
        <f t="shared" si="389"/>
        <v>-5.5666806563401394E-2</v>
      </c>
      <c r="O618" s="330">
        <f t="shared" si="390"/>
        <v>5.278024166789308E-2</v>
      </c>
      <c r="P618" s="334">
        <f t="shared" si="376"/>
        <v>59.371449965469687</v>
      </c>
      <c r="Q618" s="330">
        <f t="shared" si="391"/>
        <v>2751.3137166782994</v>
      </c>
      <c r="R618" s="279">
        <f>IF(H618&gt;0, rate1(1,$L$52,$L$51,$L$54,L618,$L$53,$L$50,P618),"")</f>
        <v>2234.0825058318242</v>
      </c>
      <c r="S618" s="325">
        <f t="shared" si="392"/>
        <v>23.332943592284014</v>
      </c>
      <c r="T618" s="325">
        <f t="shared" si="393"/>
        <v>2.4925870758315156E-3</v>
      </c>
      <c r="U618" s="330">
        <f t="shared" si="394"/>
        <v>4.0177078181949319</v>
      </c>
      <c r="V618" s="338">
        <f t="shared" si="395"/>
        <v>4.0177078181949319</v>
      </c>
      <c r="W618" s="330">
        <f t="shared" si="396"/>
        <v>9.7122009279715371E-4</v>
      </c>
      <c r="X618" s="330">
        <f t="shared" si="397"/>
        <v>2778.4064824105849</v>
      </c>
      <c r="Y618" s="330">
        <f t="shared" si="377"/>
        <v>59.668105930634994</v>
      </c>
      <c r="Z618" s="110">
        <f>IF(H618&gt;0, rate1(1,$L$52,$L$51,$L$54,U618,$L$53,$L$50,Y618),"")</f>
        <v>2236.3259098087296</v>
      </c>
      <c r="AA618" s="338">
        <f t="shared" si="398"/>
        <v>23.539070717940177</v>
      </c>
      <c r="AB618" s="338">
        <f t="shared" si="399"/>
        <v>-4.3090511802871374E-5</v>
      </c>
      <c r="AC618" s="330">
        <f t="shared" si="400"/>
        <v>2.4925870758315156E-3</v>
      </c>
      <c r="AD618" s="330">
        <f t="shared" si="401"/>
        <v>-8.0237919043723238</v>
      </c>
      <c r="AE618" s="330">
        <f t="shared" si="402"/>
        <v>45.411333560581511</v>
      </c>
      <c r="AF618" s="330">
        <f t="shared" si="403"/>
        <v>2164.9043972567506</v>
      </c>
      <c r="AG618" s="330">
        <f t="shared" si="404"/>
        <v>2159.264585035769</v>
      </c>
      <c r="AH618" s="330">
        <f t="shared" si="405"/>
        <v>3.9980253526775948</v>
      </c>
      <c r="AI618" s="330">
        <f t="shared" si="406"/>
        <v>1.1157095001303192</v>
      </c>
      <c r="AJ618" s="330">
        <f t="shared" si="407"/>
        <v>11.43143370124765</v>
      </c>
      <c r="AK618" s="339">
        <f t="shared" si="408"/>
        <v>1978.0071131763434</v>
      </c>
      <c r="AL618" s="44">
        <f t="shared" si="378"/>
        <v>35.349607183277662</v>
      </c>
    </row>
    <row r="619" spans="2:38" ht="15" x14ac:dyDescent="0.15">
      <c r="B619" s="330">
        <f t="shared" si="379"/>
        <v>2164.9043972567506</v>
      </c>
      <c r="C619" s="330">
        <f t="shared" si="380"/>
        <v>2159.264585035769</v>
      </c>
      <c r="D619" s="330">
        <f t="shared" si="381"/>
        <v>3.9980253526775948</v>
      </c>
      <c r="E619" s="330">
        <f t="shared" si="375"/>
        <v>198.68094404807593</v>
      </c>
      <c r="F619" s="330">
        <f t="shared" si="382"/>
        <v>198.68094404807593</v>
      </c>
      <c r="G619" s="330">
        <f t="shared" si="383"/>
        <v>3531.2283557549567</v>
      </c>
      <c r="H619" s="315">
        <f t="shared" si="384"/>
        <v>0.02</v>
      </c>
      <c r="I619" s="330">
        <f t="shared" si="385"/>
        <v>4.5118497767853114</v>
      </c>
      <c r="J619" s="330">
        <f t="shared" si="374"/>
        <v>859</v>
      </c>
      <c r="K619" s="337">
        <f t="shared" si="386"/>
        <v>-1</v>
      </c>
      <c r="L619" s="325">
        <f t="shared" si="387"/>
        <v>3.9780253526775948</v>
      </c>
      <c r="M619" s="325">
        <f t="shared" si="388"/>
        <v>3.9880253526775951</v>
      </c>
      <c r="N619" s="330">
        <f t="shared" si="389"/>
        <v>-5.5398487723788747E-2</v>
      </c>
      <c r="O619" s="330">
        <f t="shared" si="390"/>
        <v>5.278024166789308E-2</v>
      </c>
      <c r="P619" s="334">
        <f t="shared" si="376"/>
        <v>58.982316048210066</v>
      </c>
      <c r="Q619" s="330">
        <f t="shared" si="391"/>
        <v>2698.3821179854403</v>
      </c>
      <c r="R619" s="279">
        <f>IF(H619&gt;0, rate1(1,$L$52,$L$51,$L$54,L619,$L$53,$L$50,P619),"")</f>
        <v>2231.1008532749811</v>
      </c>
      <c r="S619" s="325">
        <f t="shared" si="392"/>
        <v>22.914631281951213</v>
      </c>
      <c r="T619" s="325">
        <f t="shared" si="393"/>
        <v>2.5279224190924298E-3</v>
      </c>
      <c r="U619" s="330">
        <f t="shared" si="394"/>
        <v>3.9980253526775948</v>
      </c>
      <c r="V619" s="338">
        <f t="shared" si="395"/>
        <v>3.9980253526775948</v>
      </c>
      <c r="W619" s="330">
        <f t="shared" si="396"/>
        <v>9.6172752496137548E-4</v>
      </c>
      <c r="X619" s="330">
        <f t="shared" si="397"/>
        <v>2725.2097538524895</v>
      </c>
      <c r="Y619" s="330">
        <f t="shared" si="377"/>
        <v>59.278484001519281</v>
      </c>
      <c r="Z619" s="110">
        <f>IF(H619&gt;0, rate1(1,$L$52,$L$51,$L$54,U619,$L$53,$L$50,Y619),"")</f>
        <v>2233.3742183376503</v>
      </c>
      <c r="AA619" s="338">
        <f t="shared" si="398"/>
        <v>23.118894430335818</v>
      </c>
      <c r="AB619" s="338">
        <f t="shared" si="399"/>
        <v>-4.3479909359410697E-5</v>
      </c>
      <c r="AC619" s="330">
        <f t="shared" si="400"/>
        <v>2.5279224190924298E-3</v>
      </c>
      <c r="AD619" s="330">
        <f t="shared" si="401"/>
        <v>-7.9116352024681067</v>
      </c>
      <c r="AE619" s="330">
        <f t="shared" si="402"/>
        <v>44.679410333797669</v>
      </c>
      <c r="AF619" s="330">
        <f t="shared" si="403"/>
        <v>2164.8464708466076</v>
      </c>
      <c r="AG619" s="330">
        <f t="shared" si="404"/>
        <v>2159.2620571133498</v>
      </c>
      <c r="AH619" s="330">
        <f t="shared" si="405"/>
        <v>3.9783410853122518</v>
      </c>
      <c r="AI619" s="330">
        <f t="shared" si="406"/>
        <v>1.1330381660612747</v>
      </c>
      <c r="AJ619" s="330">
        <f t="shared" si="407"/>
        <v>11.431748434071556</v>
      </c>
      <c r="AK619" s="339">
        <f t="shared" si="408"/>
        <v>1978.0111117722865</v>
      </c>
      <c r="AL619" s="44">
        <f t="shared" si="378"/>
        <v>35.350565577738273</v>
      </c>
    </row>
    <row r="620" spans="2:38" ht="15" x14ac:dyDescent="0.15">
      <c r="B620" s="330">
        <f t="shared" si="379"/>
        <v>2164.8464708466076</v>
      </c>
      <c r="C620" s="330">
        <f t="shared" si="380"/>
        <v>2159.2620571133498</v>
      </c>
      <c r="D620" s="330">
        <f t="shared" si="381"/>
        <v>3.9783410853122518</v>
      </c>
      <c r="E620" s="330">
        <f t="shared" si="375"/>
        <v>198.68094404807593</v>
      </c>
      <c r="F620" s="330">
        <f t="shared" si="382"/>
        <v>198.68094404807593</v>
      </c>
      <c r="G620" s="330">
        <f t="shared" si="383"/>
        <v>3479.066469848281</v>
      </c>
      <c r="H620" s="315">
        <f t="shared" si="384"/>
        <v>0.02</v>
      </c>
      <c r="I620" s="330">
        <f t="shared" si="385"/>
        <v>4.4675309866062891</v>
      </c>
      <c r="J620" s="330">
        <f t="shared" si="374"/>
        <v>859</v>
      </c>
      <c r="K620" s="337">
        <f t="shared" si="386"/>
        <v>-1</v>
      </c>
      <c r="L620" s="325">
        <f t="shared" si="387"/>
        <v>3.9583410853122518</v>
      </c>
      <c r="M620" s="325">
        <f t="shared" si="388"/>
        <v>3.968341085312252</v>
      </c>
      <c r="N620" s="330">
        <f t="shared" si="389"/>
        <v>-5.5130097696697078E-2</v>
      </c>
      <c r="O620" s="330">
        <f t="shared" si="390"/>
        <v>5.278024166789308E-2</v>
      </c>
      <c r="P620" s="334">
        <f t="shared" si="376"/>
        <v>58.593788334374565</v>
      </c>
      <c r="Q620" s="330">
        <f t="shared" si="391"/>
        <v>2645.9656510800646</v>
      </c>
      <c r="R620" s="279">
        <f>IF(H620&gt;0, rate1(1,$L$52,$L$51,$L$54,L620,$L$53,$L$50,P620),"")</f>
        <v>2228.078882111387</v>
      </c>
      <c r="S620" s="325">
        <f t="shared" si="392"/>
        <v>22.499986899397797</v>
      </c>
      <c r="T620" s="325">
        <f t="shared" si="393"/>
        <v>2.564192152984114E-3</v>
      </c>
      <c r="U620" s="330">
        <f t="shared" si="394"/>
        <v>3.9783410853122518</v>
      </c>
      <c r="V620" s="338">
        <f t="shared" si="395"/>
        <v>3.9783410853122518</v>
      </c>
      <c r="W620" s="330">
        <f t="shared" si="396"/>
        <v>9.5228071212893894E-4</v>
      </c>
      <c r="X620" s="330">
        <f t="shared" si="397"/>
        <v>2672.5294366574526</v>
      </c>
      <c r="Y620" s="330">
        <f t="shared" si="377"/>
        <v>58.889466622231751</v>
      </c>
      <c r="Z620" s="110">
        <f>IF(H620&gt;0, rate1(1,$L$52,$L$51,$L$54,U620,$L$53,$L$50,Y620),"")</f>
        <v>2230.3827933519569</v>
      </c>
      <c r="AA620" s="338">
        <f t="shared" si="398"/>
        <v>22.702397160490346</v>
      </c>
      <c r="AB620" s="338">
        <f t="shared" si="399"/>
        <v>-4.387905654323686E-5</v>
      </c>
      <c r="AC620" s="330">
        <f t="shared" si="400"/>
        <v>2.564192152984114E-3</v>
      </c>
      <c r="AD620" s="330">
        <f t="shared" si="401"/>
        <v>-7.7997274801440772</v>
      </c>
      <c r="AE620" s="330">
        <f t="shared" si="402"/>
        <v>43.953340302943708</v>
      </c>
      <c r="AF620" s="330">
        <f t="shared" si="403"/>
        <v>2164.788776556758</v>
      </c>
      <c r="AG620" s="330">
        <f t="shared" si="404"/>
        <v>2159.2594929211969</v>
      </c>
      <c r="AH620" s="330">
        <f t="shared" si="405"/>
        <v>3.9586550147031545</v>
      </c>
      <c r="AI620" s="330">
        <f t="shared" si="406"/>
        <v>1.1508533982217977</v>
      </c>
      <c r="AJ620" s="330">
        <f t="shared" si="407"/>
        <v>11.432068115571063</v>
      </c>
      <c r="AK620" s="339">
        <f t="shared" si="408"/>
        <v>1978.0151127887866</v>
      </c>
      <c r="AL620" s="44">
        <f t="shared" si="378"/>
        <v>35.351538857522918</v>
      </c>
    </row>
    <row r="621" spans="2:38" ht="15" x14ac:dyDescent="0.15">
      <c r="B621" s="330">
        <f t="shared" si="379"/>
        <v>2164.788776556758</v>
      </c>
      <c r="C621" s="330">
        <f t="shared" si="380"/>
        <v>2159.2594929211969</v>
      </c>
      <c r="D621" s="330">
        <f t="shared" si="381"/>
        <v>3.9586550147031545</v>
      </c>
      <c r="E621" s="330">
        <f t="shared" si="375"/>
        <v>198.68094404807593</v>
      </c>
      <c r="F621" s="330">
        <f t="shared" si="382"/>
        <v>198.68094404807593</v>
      </c>
      <c r="G621" s="330">
        <f t="shared" si="383"/>
        <v>3427.4160953501951</v>
      </c>
      <c r="H621" s="315">
        <f t="shared" si="384"/>
        <v>0.02</v>
      </c>
      <c r="I621" s="330">
        <f t="shared" si="385"/>
        <v>4.4234269084488913</v>
      </c>
      <c r="J621" s="330">
        <f t="shared" si="374"/>
        <v>859</v>
      </c>
      <c r="K621" s="337">
        <f t="shared" si="386"/>
        <v>-1</v>
      </c>
      <c r="L621" s="325">
        <f t="shared" si="387"/>
        <v>3.9386550147031545</v>
      </c>
      <c r="M621" s="325">
        <f t="shared" si="388"/>
        <v>3.9486550147031547</v>
      </c>
      <c r="N621" s="330">
        <f t="shared" si="389"/>
        <v>-5.4861636450297624E-2</v>
      </c>
      <c r="O621" s="330">
        <f t="shared" si="390"/>
        <v>5.278024166789308E-2</v>
      </c>
      <c r="P621" s="334">
        <f t="shared" si="376"/>
        <v>58.205869094436096</v>
      </c>
      <c r="Q621" s="330">
        <f t="shared" si="391"/>
        <v>2594.0618881018431</v>
      </c>
      <c r="R621" s="279">
        <f>IF(H621&gt;0, rate1(1,$L$52,$L$51,$L$54,L621,$L$53,$L$50,P621),"")</f>
        <v>2225.0157983032609</v>
      </c>
      <c r="S621" s="325">
        <f t="shared" si="392"/>
        <v>22.088990058052406</v>
      </c>
      <c r="T621" s="325">
        <f t="shared" si="393"/>
        <v>2.6014349809677022E-3</v>
      </c>
      <c r="U621" s="330">
        <f t="shared" si="394"/>
        <v>3.9586550147031545</v>
      </c>
      <c r="V621" s="338">
        <f t="shared" si="395"/>
        <v>3.9586550147031545</v>
      </c>
      <c r="W621" s="330">
        <f t="shared" si="396"/>
        <v>9.428796664288086E-4</v>
      </c>
      <c r="X621" s="330">
        <f t="shared" si="397"/>
        <v>2620.363103304644</v>
      </c>
      <c r="Y621" s="330">
        <f t="shared" si="377"/>
        <v>58.501056049431853</v>
      </c>
      <c r="Z621" s="110">
        <f>IF(H621&gt;0, rate1(1,$L$52,$L$51,$L$54,U621,$L$53,$L$50,Y621),"")</f>
        <v>2227.3508559263487</v>
      </c>
      <c r="AA621" s="338">
        <f t="shared" si="398"/>
        <v>22.28955858773833</v>
      </c>
      <c r="AB621" s="338">
        <f t="shared" si="399"/>
        <v>-4.4288361477436071E-5</v>
      </c>
      <c r="AC621" s="330">
        <f t="shared" si="400"/>
        <v>2.6014349809677022E-3</v>
      </c>
      <c r="AD621" s="330">
        <f t="shared" si="401"/>
        <v>-7.6880645283551328</v>
      </c>
      <c r="AE621" s="330">
        <f t="shared" si="402"/>
        <v>43.233066922319622</v>
      </c>
      <c r="AF621" s="330">
        <f t="shared" si="403"/>
        <v>2164.7313134853266</v>
      </c>
      <c r="AG621" s="330">
        <f t="shared" si="404"/>
        <v>2159.2568914862159</v>
      </c>
      <c r="AH621" s="330">
        <f t="shared" si="405"/>
        <v>3.9389671394356292</v>
      </c>
      <c r="AI621" s="330">
        <f t="shared" si="406"/>
        <v>1.1691759595376754</v>
      </c>
      <c r="AJ621" s="330">
        <f t="shared" si="407"/>
        <v>11.432392886670934</v>
      </c>
      <c r="AK621" s="339">
        <f t="shared" si="408"/>
        <v>1978.019116684256</v>
      </c>
      <c r="AL621" s="44">
        <f t="shared" si="378"/>
        <v>35.352527440591992</v>
      </c>
    </row>
    <row r="622" spans="2:38" ht="15" x14ac:dyDescent="0.15">
      <c r="B622" s="330">
        <f t="shared" si="379"/>
        <v>2164.7313134853266</v>
      </c>
      <c r="C622" s="330">
        <f t="shared" si="380"/>
        <v>2159.2568914862159</v>
      </c>
      <c r="D622" s="330">
        <f t="shared" si="381"/>
        <v>3.9389671394356292</v>
      </c>
      <c r="E622" s="330">
        <f t="shared" si="375"/>
        <v>198.68094404807593</v>
      </c>
      <c r="F622" s="330">
        <f t="shared" si="382"/>
        <v>198.68094404807593</v>
      </c>
      <c r="G622" s="330">
        <f t="shared" si="383"/>
        <v>3376.2748023462445</v>
      </c>
      <c r="H622" s="315">
        <f t="shared" si="384"/>
        <v>0.02</v>
      </c>
      <c r="I622" s="330">
        <f t="shared" si="385"/>
        <v>4.3795375992885965</v>
      </c>
      <c r="J622" s="330">
        <f t="shared" si="374"/>
        <v>859</v>
      </c>
      <c r="K622" s="337">
        <f t="shared" si="386"/>
        <v>-1</v>
      </c>
      <c r="L622" s="325">
        <f t="shared" si="387"/>
        <v>3.9189671394356291</v>
      </c>
      <c r="M622" s="325">
        <f t="shared" si="388"/>
        <v>3.9289671394356294</v>
      </c>
      <c r="N622" s="330">
        <f t="shared" si="389"/>
        <v>-5.4593103952454314E-2</v>
      </c>
      <c r="O622" s="330">
        <f t="shared" si="390"/>
        <v>5.278024166789308E-2</v>
      </c>
      <c r="P622" s="334">
        <f t="shared" si="376"/>
        <v>57.818560617495621</v>
      </c>
      <c r="Q622" s="330">
        <f t="shared" si="391"/>
        <v>2542.6683998902058</v>
      </c>
      <c r="R622" s="279">
        <f>IF(H622&gt;0, rate1(1,$L$52,$L$51,$L$54,L622,$L$53,$L$50,P622),"")</f>
        <v>2221.9107871536708</v>
      </c>
      <c r="S622" s="325">
        <f t="shared" si="392"/>
        <v>21.681620265007052</v>
      </c>
      <c r="T622" s="325">
        <f t="shared" si="393"/>
        <v>2.6396918255396514E-3</v>
      </c>
      <c r="U622" s="330">
        <f t="shared" si="394"/>
        <v>3.9389671394356292</v>
      </c>
      <c r="V622" s="338">
        <f t="shared" si="395"/>
        <v>3.9389671394356292</v>
      </c>
      <c r="W622" s="330">
        <f t="shared" si="396"/>
        <v>9.3352440001659431E-4</v>
      </c>
      <c r="X622" s="330">
        <f t="shared" si="397"/>
        <v>2568.7083249731395</v>
      </c>
      <c r="Y622" s="330">
        <f t="shared" si="377"/>
        <v>58.113254558220952</v>
      </c>
      <c r="Z622" s="110">
        <f>IF(H622&gt;0, rate1(1,$L$52,$L$51,$L$54,U622,$L$53,$L$50,Y622),"")</f>
        <v>2224.2776069638426</v>
      </c>
      <c r="AA622" s="338">
        <f t="shared" si="398"/>
        <v>21.880358287676128</v>
      </c>
      <c r="AB622" s="338">
        <f t="shared" si="399"/>
        <v>-4.4708255823731393E-5</v>
      </c>
      <c r="AC622" s="330">
        <f t="shared" si="400"/>
        <v>2.6396918255396514E-3</v>
      </c>
      <c r="AD622" s="330">
        <f t="shared" si="401"/>
        <v>-7.5766420180171048</v>
      </c>
      <c r="AE622" s="330">
        <f t="shared" si="402"/>
        <v>42.518532541394116</v>
      </c>
      <c r="AF622" s="330">
        <f t="shared" si="403"/>
        <v>2164.6740806895486</v>
      </c>
      <c r="AG622" s="330">
        <f t="shared" si="404"/>
        <v>2159.2542517943903</v>
      </c>
      <c r="AH622" s="330">
        <f t="shared" si="405"/>
        <v>3.9192774580757574</v>
      </c>
      <c r="AI622" s="330">
        <f t="shared" si="406"/>
        <v>1.1880278185791471</v>
      </c>
      <c r="AJ622" s="330">
        <f t="shared" si="407"/>
        <v>11.432722894398317</v>
      </c>
      <c r="AK622" s="339">
        <f t="shared" si="408"/>
        <v>1978.0231239367581</v>
      </c>
      <c r="AL622" s="44">
        <f t="shared" si="378"/>
        <v>35.353531762741234</v>
      </c>
    </row>
    <row r="623" spans="2:38" ht="15" x14ac:dyDescent="0.15">
      <c r="B623" s="330">
        <f t="shared" si="379"/>
        <v>2164.6740806895486</v>
      </c>
      <c r="C623" s="330">
        <f t="shared" si="380"/>
        <v>2159.2542517943903</v>
      </c>
      <c r="D623" s="330">
        <f t="shared" si="381"/>
        <v>3.9192774580757574</v>
      </c>
      <c r="E623" s="330">
        <f t="shared" si="375"/>
        <v>198.68094404807593</v>
      </c>
      <c r="F623" s="330">
        <f t="shared" si="382"/>
        <v>198.68094404807593</v>
      </c>
      <c r="G623" s="330">
        <f t="shared" si="383"/>
        <v>3325.6401596208493</v>
      </c>
      <c r="H623" s="315">
        <f t="shared" si="384"/>
        <v>0.02</v>
      </c>
      <c r="I623" s="330">
        <f t="shared" si="385"/>
        <v>4.3358631161267116</v>
      </c>
      <c r="J623" s="330">
        <f t="shared" si="374"/>
        <v>859</v>
      </c>
      <c r="K623" s="337">
        <f t="shared" si="386"/>
        <v>-1</v>
      </c>
      <c r="L623" s="325">
        <f t="shared" si="387"/>
        <v>3.8992774580757574</v>
      </c>
      <c r="M623" s="325">
        <f t="shared" si="388"/>
        <v>3.9092774580757572</v>
      </c>
      <c r="N623" s="330">
        <f t="shared" si="389"/>
        <v>-5.4324500170791268E-2</v>
      </c>
      <c r="O623" s="330">
        <f t="shared" si="390"/>
        <v>5.278024166789308E-2</v>
      </c>
      <c r="P623" s="334">
        <f t="shared" si="376"/>
        <v>57.431865211532752</v>
      </c>
      <c r="Q623" s="330">
        <f t="shared" si="391"/>
        <v>2491.7827559838474</v>
      </c>
      <c r="R623" s="279">
        <f>IF(H623&gt;0, rate1(1,$L$52,$L$51,$L$54,L623,$L$53,$L$50,P623),"")</f>
        <v>2218.7630126356239</v>
      </c>
      <c r="S623" s="325">
        <f t="shared" si="392"/>
        <v>21.277856917098234</v>
      </c>
      <c r="T623" s="325">
        <f t="shared" si="393"/>
        <v>2.6790059912586224E-3</v>
      </c>
      <c r="U623" s="330">
        <f t="shared" si="394"/>
        <v>3.9192774580757574</v>
      </c>
      <c r="V623" s="338">
        <f t="shared" si="395"/>
        <v>3.9192774580757574</v>
      </c>
      <c r="W623" s="330">
        <f t="shared" si="396"/>
        <v>9.2421492504080049E-4</v>
      </c>
      <c r="X623" s="330">
        <f t="shared" si="397"/>
        <v>2517.5626715414464</v>
      </c>
      <c r="Y623" s="330">
        <f t="shared" si="377"/>
        <v>57.72606444238945</v>
      </c>
      <c r="Z623" s="110">
        <f>IF(H623&gt;0, rate1(1,$L$52,$L$51,$L$54,U623,$L$53,$L$50,Y623),"")</f>
        <v>2221.1622265437804</v>
      </c>
      <c r="AA623" s="338">
        <f t="shared" si="398"/>
        <v>21.474775728370179</v>
      </c>
      <c r="AB623" s="338">
        <f t="shared" si="399"/>
        <v>-4.5139196507055917E-5</v>
      </c>
      <c r="AC623" s="330">
        <f t="shared" si="400"/>
        <v>2.6790059912586224E-3</v>
      </c>
      <c r="AD623" s="330">
        <f t="shared" si="401"/>
        <v>-7.4654554955301951</v>
      </c>
      <c r="AE623" s="330">
        <f t="shared" si="402"/>
        <v>41.809678352375855</v>
      </c>
      <c r="AF623" s="330">
        <f t="shared" si="403"/>
        <v>2164.6170771833868</v>
      </c>
      <c r="AG623" s="330">
        <f t="shared" si="404"/>
        <v>2159.2515727883988</v>
      </c>
      <c r="AH623" s="330">
        <f t="shared" si="405"/>
        <v>3.8995859691698871</v>
      </c>
      <c r="AI623" s="330">
        <f t="shared" si="406"/>
        <v>1.2074322385950922</v>
      </c>
      <c r="AJ623" s="330">
        <f t="shared" si="407"/>
        <v>11.433058292242372</v>
      </c>
      <c r="AK623" s="339">
        <f t="shared" si="408"/>
        <v>1978.0271350451465</v>
      </c>
      <c r="AL623" s="44">
        <f t="shared" si="378"/>
        <v>35.354552278637392</v>
      </c>
    </row>
    <row r="624" spans="2:38" ht="15" x14ac:dyDescent="0.15">
      <c r="B624" s="330">
        <f t="shared" si="379"/>
        <v>2164.6170771833868</v>
      </c>
      <c r="C624" s="330">
        <f t="shared" si="380"/>
        <v>2159.2515727883988</v>
      </c>
      <c r="D624" s="330">
        <f t="shared" si="381"/>
        <v>3.8995859691698871</v>
      </c>
      <c r="E624" s="330">
        <f t="shared" si="375"/>
        <v>198.68094404807593</v>
      </c>
      <c r="F624" s="330">
        <f t="shared" si="382"/>
        <v>198.68094404807593</v>
      </c>
      <c r="G624" s="330">
        <f t="shared" si="383"/>
        <v>3275.5097346564398</v>
      </c>
      <c r="H624" s="315">
        <f t="shared" si="384"/>
        <v>0.02</v>
      </c>
      <c r="I624" s="330">
        <f t="shared" si="385"/>
        <v>4.2924035159903724</v>
      </c>
      <c r="J624" s="330">
        <f t="shared" si="374"/>
        <v>859</v>
      </c>
      <c r="K624" s="337">
        <f t="shared" si="386"/>
        <v>-1</v>
      </c>
      <c r="L624" s="325">
        <f t="shared" si="387"/>
        <v>3.8795859691698871</v>
      </c>
      <c r="M624" s="325">
        <f t="shared" si="388"/>
        <v>3.8895859691698869</v>
      </c>
      <c r="N624" s="330">
        <f t="shared" si="389"/>
        <v>-5.405582507262352E-2</v>
      </c>
      <c r="O624" s="330">
        <f t="shared" si="390"/>
        <v>5.278024166789308E-2</v>
      </c>
      <c r="P624" s="334">
        <f t="shared" si="376"/>
        <v>57.045785203657879</v>
      </c>
      <c r="Q624" s="330">
        <f t="shared" si="391"/>
        <v>2441.4025246198516</v>
      </c>
      <c r="R624" s="279">
        <f>IF(H624&gt;0, rate1(1,$L$52,$L$51,$L$54,L624,$L$53,$L$50,P624),"")</f>
        <v>2215.5716166949396</v>
      </c>
      <c r="S624" s="325">
        <f t="shared" si="392"/>
        <v>20.877679296795094</v>
      </c>
      <c r="T624" s="325">
        <f t="shared" si="393"/>
        <v>2.7194233424089409E-3</v>
      </c>
      <c r="U624" s="330">
        <f t="shared" si="394"/>
        <v>3.8995859691698871</v>
      </c>
      <c r="V624" s="338">
        <f t="shared" si="395"/>
        <v>3.8995859691698871</v>
      </c>
      <c r="W624" s="330">
        <f t="shared" si="396"/>
        <v>9.1495125365526064E-4</v>
      </c>
      <c r="X624" s="330">
        <f t="shared" si="397"/>
        <v>2466.9237115866017</v>
      </c>
      <c r="Y624" s="330">
        <f t="shared" si="377"/>
        <v>57.339488014665413</v>
      </c>
      <c r="Z624" s="110">
        <f>IF(H624&gt;0, rate1(1,$L$52,$L$51,$L$54,U624,$L$53,$L$50,Y624),"")</f>
        <v>2218.0038732444718</v>
      </c>
      <c r="AA624" s="338">
        <f t="shared" si="398"/>
        <v>21.072790266379119</v>
      </c>
      <c r="AB624" s="338">
        <f t="shared" si="399"/>
        <v>-4.5581667596445549E-5</v>
      </c>
      <c r="AC624" s="330">
        <f t="shared" si="400"/>
        <v>2.7194233424089409E-3</v>
      </c>
      <c r="AD624" s="330">
        <f t="shared" si="401"/>
        <v>-7.3545003781145173</v>
      </c>
      <c r="AE624" s="330">
        <f t="shared" si="402"/>
        <v>41.106444322129342</v>
      </c>
      <c r="AF624" s="330">
        <f t="shared" si="403"/>
        <v>2164.5603019349719</v>
      </c>
      <c r="AG624" s="330">
        <f t="shared" si="404"/>
        <v>2159.2488533650562</v>
      </c>
      <c r="AH624" s="330">
        <f t="shared" si="405"/>
        <v>3.8798926712441206</v>
      </c>
      <c r="AI624" s="330">
        <f t="shared" si="406"/>
        <v>1.2274138745583039</v>
      </c>
      <c r="AJ624" s="330">
        <f t="shared" si="407"/>
        <v>11.43339924054086</v>
      </c>
      <c r="AK624" s="339">
        <f t="shared" si="408"/>
        <v>1978.0311505302891</v>
      </c>
      <c r="AL624" s="44">
        <f t="shared" si="378"/>
        <v>35.355589462930347</v>
      </c>
    </row>
    <row r="625" spans="2:38" ht="15" x14ac:dyDescent="0.15">
      <c r="B625" s="330">
        <f t="shared" si="379"/>
        <v>2164.5603019349719</v>
      </c>
      <c r="C625" s="330">
        <f t="shared" si="380"/>
        <v>2159.2488533650562</v>
      </c>
      <c r="D625" s="330">
        <f t="shared" si="381"/>
        <v>3.8798926712441206</v>
      </c>
      <c r="E625" s="330">
        <f t="shared" si="375"/>
        <v>198.68094404807593</v>
      </c>
      <c r="F625" s="330">
        <f t="shared" si="382"/>
        <v>198.68094404807593</v>
      </c>
      <c r="G625" s="330">
        <f t="shared" si="383"/>
        <v>3225.8810936325381</v>
      </c>
      <c r="H625" s="315">
        <f t="shared" si="384"/>
        <v>0.02</v>
      </c>
      <c r="I625" s="330">
        <f t="shared" si="385"/>
        <v>4.2491588559325466</v>
      </c>
      <c r="J625" s="330">
        <f t="shared" si="374"/>
        <v>859</v>
      </c>
      <c r="K625" s="337">
        <f t="shared" si="386"/>
        <v>-1</v>
      </c>
      <c r="L625" s="325">
        <f t="shared" si="387"/>
        <v>3.8598926712441206</v>
      </c>
      <c r="M625" s="325">
        <f t="shared" si="388"/>
        <v>3.8698926712441208</v>
      </c>
      <c r="N625" s="330">
        <f t="shared" si="389"/>
        <v>-5.3787078624996099E-2</v>
      </c>
      <c r="O625" s="330">
        <f t="shared" si="390"/>
        <v>5.278024166789308E-2</v>
      </c>
      <c r="P625" s="334">
        <f t="shared" si="376"/>
        <v>56.660322940368744</v>
      </c>
      <c r="Q625" s="330">
        <f t="shared" si="391"/>
        <v>2391.5252727327684</v>
      </c>
      <c r="R625" s="279">
        <f>IF(H625&gt;0, rate1(1,$L$52,$L$51,$L$54,L625,$L$53,$L$50,P625),"")</f>
        <v>2212.3357185257082</v>
      </c>
      <c r="S625" s="325">
        <f t="shared" si="392"/>
        <v>20.481066567886398</v>
      </c>
      <c r="T625" s="325">
        <f t="shared" si="393"/>
        <v>2.7609924968718864E-3</v>
      </c>
      <c r="U625" s="330">
        <f t="shared" si="394"/>
        <v>3.8798926712441206</v>
      </c>
      <c r="V625" s="338">
        <f t="shared" si="395"/>
        <v>3.8798926712441206</v>
      </c>
      <c r="W625" s="330">
        <f t="shared" si="396"/>
        <v>9.0573339801913733E-4</v>
      </c>
      <c r="X625" s="330">
        <f t="shared" si="397"/>
        <v>2416.7890123832713</v>
      </c>
      <c r="Y625" s="330">
        <f t="shared" si="377"/>
        <v>56.953527606967462</v>
      </c>
      <c r="Z625" s="110">
        <f>IF(H625&gt;0, rate1(1,$L$52,$L$51,$L$54,U625,$L$53,$L$50,Y625),"")</f>
        <v>2214.8016834393347</v>
      </c>
      <c r="AA625" s="338">
        <f t="shared" si="398"/>
        <v>20.674381142582913</v>
      </c>
      <c r="AB625" s="338">
        <f t="shared" si="399"/>
        <v>-4.6036182355885266E-5</v>
      </c>
      <c r="AC625" s="330">
        <f t="shared" si="400"/>
        <v>2.7609924968718864E-3</v>
      </c>
      <c r="AD625" s="330">
        <f t="shared" si="401"/>
        <v>-7.2437719489130599</v>
      </c>
      <c r="AE625" s="330">
        <f t="shared" si="402"/>
        <v>40.408769133105729</v>
      </c>
      <c r="AF625" s="330">
        <f t="shared" si="403"/>
        <v>2164.5037538638499</v>
      </c>
      <c r="AG625" s="330">
        <f t="shared" si="404"/>
        <v>2159.2460923725594</v>
      </c>
      <c r="AH625" s="330">
        <f t="shared" si="405"/>
        <v>3.860197562803962</v>
      </c>
      <c r="AI625" s="330">
        <f t="shared" si="406"/>
        <v>1.2479988790814265</v>
      </c>
      <c r="AJ625" s="330">
        <f t="shared" si="407"/>
        <v>11.43374590689616</v>
      </c>
      <c r="AK625" s="339">
        <f t="shared" si="408"/>
        <v>1978.0351709363836</v>
      </c>
      <c r="AL625" s="44">
        <f t="shared" si="378"/>
        <v>35.356643811448592</v>
      </c>
    </row>
    <row r="626" spans="2:38" ht="15" x14ac:dyDescent="0.15">
      <c r="B626" s="330">
        <f t="shared" si="379"/>
        <v>2164.5037538638499</v>
      </c>
      <c r="C626" s="330">
        <f t="shared" si="380"/>
        <v>2159.2460923725594</v>
      </c>
      <c r="D626" s="330">
        <f t="shared" si="381"/>
        <v>3.860197562803962</v>
      </c>
      <c r="E626" s="330">
        <f t="shared" si="375"/>
        <v>198.68094404807593</v>
      </c>
      <c r="F626" s="330">
        <f t="shared" si="382"/>
        <v>198.68094404807593</v>
      </c>
      <c r="G626" s="330">
        <f t="shared" si="383"/>
        <v>3176.7518014252755</v>
      </c>
      <c r="H626" s="315">
        <f t="shared" si="384"/>
        <v>0.02</v>
      </c>
      <c r="I626" s="330">
        <f t="shared" si="385"/>
        <v>4.2061291930323934</v>
      </c>
      <c r="J626" s="330">
        <f t="shared" si="374"/>
        <v>859</v>
      </c>
      <c r="K626" s="337">
        <f t="shared" si="386"/>
        <v>-1</v>
      </c>
      <c r="L626" s="325">
        <f t="shared" si="387"/>
        <v>3.840197562803962</v>
      </c>
      <c r="M626" s="325">
        <f t="shared" si="388"/>
        <v>3.8501975628039622</v>
      </c>
      <c r="N626" s="330">
        <f t="shared" si="389"/>
        <v>-5.3518260794646721E-2</v>
      </c>
      <c r="O626" s="330">
        <f t="shared" si="390"/>
        <v>5.278024166789308E-2</v>
      </c>
      <c r="P626" s="334">
        <f t="shared" si="376"/>
        <v>56.275480787815219</v>
      </c>
      <c r="Q626" s="330">
        <f t="shared" si="391"/>
        <v>2342.1485659541363</v>
      </c>
      <c r="R626" s="279">
        <f>IF(H626&gt;0, rate1(1,$L$52,$L$51,$L$54,L626,$L$53,$L$50,P626),"")</f>
        <v>2209.0544138171208</v>
      </c>
      <c r="S626" s="325">
        <f t="shared" si="392"/>
        <v>20.087997770958722</v>
      </c>
      <c r="T626" s="325">
        <f t="shared" si="393"/>
        <v>2.803765037948173E-3</v>
      </c>
      <c r="U626" s="330">
        <f t="shared" si="394"/>
        <v>3.860197562803962</v>
      </c>
      <c r="V626" s="338">
        <f t="shared" si="395"/>
        <v>3.860197562803962</v>
      </c>
      <c r="W626" s="330">
        <f t="shared" si="396"/>
        <v>8.9656137030402761E-4</v>
      </c>
      <c r="X626" s="330">
        <f t="shared" si="397"/>
        <v>2367.1561399032662</v>
      </c>
      <c r="Y626" s="330">
        <f t="shared" si="377"/>
        <v>56.568185570665861</v>
      </c>
      <c r="Z626" s="110">
        <f>IF(H626&gt;0, rate1(1,$L$52,$L$51,$L$54,U626,$L$53,$L$50,Y626),"")</f>
        <v>2211.5547705653562</v>
      </c>
      <c r="AA626" s="338">
        <f t="shared" si="398"/>
        <v>20.27952747781114</v>
      </c>
      <c r="AB626" s="338">
        <f t="shared" si="399"/>
        <v>-4.6503285484350303E-5</v>
      </c>
      <c r="AC626" s="330">
        <f t="shared" si="400"/>
        <v>2.803765037948173E-3</v>
      </c>
      <c r="AD626" s="330">
        <f t="shared" si="401"/>
        <v>-7.1332653518770703</v>
      </c>
      <c r="AE626" s="330">
        <f t="shared" si="402"/>
        <v>39.716590109999402</v>
      </c>
      <c r="AF626" s="330">
        <f t="shared" si="403"/>
        <v>2164.4474318380171</v>
      </c>
      <c r="AG626" s="330">
        <f t="shared" si="404"/>
        <v>2159.2432886075212</v>
      </c>
      <c r="AH626" s="330">
        <f t="shared" si="405"/>
        <v>3.8405006423344523</v>
      </c>
      <c r="AI626" s="330">
        <f t="shared" si="406"/>
        <v>1.2692150181594783</v>
      </c>
      <c r="AJ626" s="330">
        <f t="shared" si="407"/>
        <v>11.434098466623427</v>
      </c>
      <c r="AK626" s="339">
        <f t="shared" si="408"/>
        <v>1978.0391968323725</v>
      </c>
      <c r="AL626" s="44">
        <f t="shared" si="378"/>
        <v>35.357715842485725</v>
      </c>
    </row>
    <row r="627" spans="2:38" ht="15" x14ac:dyDescent="0.15">
      <c r="B627" s="330">
        <f t="shared" si="379"/>
        <v>2164.4474318380171</v>
      </c>
      <c r="C627" s="330">
        <f t="shared" si="380"/>
        <v>2159.2432886075212</v>
      </c>
      <c r="D627" s="330">
        <f t="shared" si="381"/>
        <v>3.8405006423344523</v>
      </c>
      <c r="E627" s="330">
        <f t="shared" si="375"/>
        <v>198.68094404807593</v>
      </c>
      <c r="F627" s="330">
        <f t="shared" si="382"/>
        <v>198.68094404807593</v>
      </c>
      <c r="G627" s="330">
        <f t="shared" si="383"/>
        <v>3128.1194216081271</v>
      </c>
      <c r="H627" s="315">
        <f t="shared" si="384"/>
        <v>0.02</v>
      </c>
      <c r="I627" s="330">
        <f t="shared" si="385"/>
        <v>4.1633145843967219</v>
      </c>
      <c r="J627" s="330">
        <f t="shared" si="374"/>
        <v>859</v>
      </c>
      <c r="K627" s="337">
        <f t="shared" si="386"/>
        <v>-1</v>
      </c>
      <c r="L627" s="325">
        <f t="shared" si="387"/>
        <v>3.8205006423344523</v>
      </c>
      <c r="M627" s="325">
        <f t="shared" si="388"/>
        <v>3.8305006423344521</v>
      </c>
      <c r="N627" s="330">
        <f t="shared" si="389"/>
        <v>-5.3249371548023561E-2</v>
      </c>
      <c r="O627" s="330">
        <f t="shared" si="390"/>
        <v>5.278024166789308E-2</v>
      </c>
      <c r="P627" s="334">
        <f t="shared" si="376"/>
        <v>55.891261132078874</v>
      </c>
      <c r="Q627" s="330">
        <f t="shared" si="391"/>
        <v>2293.269968613226</v>
      </c>
      <c r="R627" s="279">
        <f>IF(H627&gt;0, rate1(1,$L$52,$L$51,$L$54,L627,$L$53,$L$50,P627),"")</f>
        <v>2205.7267739703939</v>
      </c>
      <c r="S627" s="325">
        <f t="shared" si="392"/>
        <v>19.698451818659727</v>
      </c>
      <c r="T627" s="325">
        <f t="shared" si="393"/>
        <v>2.8477957461100854E-3</v>
      </c>
      <c r="U627" s="330">
        <f t="shared" si="394"/>
        <v>3.8405006423344523</v>
      </c>
      <c r="V627" s="338">
        <f t="shared" si="395"/>
        <v>3.8405006423344523</v>
      </c>
      <c r="W627" s="330">
        <f t="shared" si="396"/>
        <v>8.8743518268152854E-4</v>
      </c>
      <c r="X627" s="330">
        <f t="shared" si="397"/>
        <v>2318.0226588162923</v>
      </c>
      <c r="Y627" s="330">
        <f t="shared" si="377"/>
        <v>56.183464276858281</v>
      </c>
      <c r="Z627" s="110">
        <f>IF(H627&gt;0, rate1(1,$L$52,$L$51,$L$54,U627,$L$53,$L$50,Y627),"")</f>
        <v>2208.2622243626452</v>
      </c>
      <c r="AA627" s="338">
        <f t="shared" si="398"/>
        <v>19.888208268265334</v>
      </c>
      <c r="AB627" s="338">
        <f t="shared" si="399"/>
        <v>-4.6983555564268954E-5</v>
      </c>
      <c r="AC627" s="330">
        <f t="shared" si="400"/>
        <v>2.8477957461100854E-3</v>
      </c>
      <c r="AD627" s="330">
        <f t="shared" si="401"/>
        <v>-7.0229755864053018</v>
      </c>
      <c r="AE627" s="330">
        <f t="shared" si="402"/>
        <v>39.029843148062859</v>
      </c>
      <c r="AF627" s="330">
        <f t="shared" si="403"/>
        <v>2164.3913346707232</v>
      </c>
      <c r="AG627" s="330">
        <f t="shared" si="404"/>
        <v>2159.240440811775</v>
      </c>
      <c r="AH627" s="330">
        <f t="shared" si="405"/>
        <v>3.8208019082989595</v>
      </c>
      <c r="AI627" s="330">
        <f t="shared" si="406"/>
        <v>1.2910917978222398</v>
      </c>
      <c r="AJ627" s="330">
        <f t="shared" si="407"/>
        <v>11.434457103233933</v>
      </c>
      <c r="AK627" s="339">
        <f t="shared" si="408"/>
        <v>1978.0432288134677</v>
      </c>
      <c r="AL627" s="44">
        <f t="shared" si="378"/>
        <v>35.358806098186321</v>
      </c>
    </row>
    <row r="628" spans="2:38" ht="15" x14ac:dyDescent="0.15">
      <c r="B628" s="330">
        <f t="shared" si="379"/>
        <v>2164.3913346707232</v>
      </c>
      <c r="C628" s="330">
        <f t="shared" si="380"/>
        <v>2159.240440811775</v>
      </c>
      <c r="D628" s="330">
        <f t="shared" si="381"/>
        <v>3.8208019082989595</v>
      </c>
      <c r="E628" s="330">
        <f t="shared" si="375"/>
        <v>198.68094404807593</v>
      </c>
      <c r="F628" s="330">
        <f t="shared" si="382"/>
        <v>198.68094404807593</v>
      </c>
      <c r="G628" s="330">
        <f t="shared" si="383"/>
        <v>3079.9815164493216</v>
      </c>
      <c r="H628" s="315">
        <f t="shared" si="384"/>
        <v>0.02</v>
      </c>
      <c r="I628" s="330">
        <f t="shared" si="385"/>
        <v>4.1207150871585325</v>
      </c>
      <c r="J628" s="330">
        <f t="shared" si="374"/>
        <v>859</v>
      </c>
      <c r="K628" s="337">
        <f t="shared" si="386"/>
        <v>-1</v>
      </c>
      <c r="L628" s="325">
        <f t="shared" si="387"/>
        <v>3.8008019082989595</v>
      </c>
      <c r="M628" s="325">
        <f t="shared" si="388"/>
        <v>3.8108019082989593</v>
      </c>
      <c r="N628" s="330">
        <f t="shared" si="389"/>
        <v>-5.2980410851251492E-2</v>
      </c>
      <c r="O628" s="330">
        <f t="shared" si="390"/>
        <v>5.278024166789308E-2</v>
      </c>
      <c r="P628" s="334">
        <f t="shared" si="376"/>
        <v>55.507666379431477</v>
      </c>
      <c r="Q628" s="330">
        <f t="shared" si="391"/>
        <v>2244.8870437344358</v>
      </c>
      <c r="R628" s="279">
        <f>IF(H628&gt;0, rate1(1,$L$52,$L$51,$L$54,L628,$L$53,$L$50,P628),"")</f>
        <v>2202.3518452840785</v>
      </c>
      <c r="S628" s="325">
        <f t="shared" si="392"/>
        <v>19.31240749069714</v>
      </c>
      <c r="T628" s="325">
        <f t="shared" si="393"/>
        <v>2.8931428529081166E-3</v>
      </c>
      <c r="U628" s="330">
        <f t="shared" si="394"/>
        <v>3.8208019082989595</v>
      </c>
      <c r="V628" s="338">
        <f t="shared" si="395"/>
        <v>3.8208019082989595</v>
      </c>
      <c r="W628" s="330">
        <f t="shared" si="396"/>
        <v>8.7835484732678992E-4</v>
      </c>
      <c r="X628" s="330">
        <f t="shared" si="397"/>
        <v>2269.3861324873387</v>
      </c>
      <c r="Y628" s="330">
        <f t="shared" si="377"/>
        <v>55.79936611662427</v>
      </c>
      <c r="Z628" s="110">
        <f>IF(H628&gt;0, rate1(1,$L$52,$L$51,$L$54,U628,$L$53,$L$50,Y628),"")</f>
        <v>2204.9231100834349</v>
      </c>
      <c r="AA628" s="338">
        <f t="shared" si="398"/>
        <v>19.500402380686257</v>
      </c>
      <c r="AB628" s="338">
        <f t="shared" si="399"/>
        <v>-4.7477607743481313E-5</v>
      </c>
      <c r="AC628" s="330">
        <f t="shared" si="400"/>
        <v>2.8931428529081166E-3</v>
      </c>
      <c r="AD628" s="330">
        <f t="shared" si="401"/>
        <v>-6.9128975017242889</v>
      </c>
      <c r="AE628" s="330">
        <f t="shared" si="402"/>
        <v>38.348462636349467</v>
      </c>
      <c r="AF628" s="330">
        <f t="shared" si="403"/>
        <v>2164.3354611170189</v>
      </c>
      <c r="AG628" s="330">
        <f t="shared" si="404"/>
        <v>2159.2375476689222</v>
      </c>
      <c r="AH628" s="330">
        <f t="shared" si="405"/>
        <v>3.8011013591387797</v>
      </c>
      <c r="AI628" s="330">
        <f t="shared" si="406"/>
        <v>1.3136606029155773</v>
      </c>
      <c r="AJ628" s="330">
        <f t="shared" si="407"/>
        <v>11.434822008956965</v>
      </c>
      <c r="AK628" s="339">
        <f t="shared" si="408"/>
        <v>1978.0472675027956</v>
      </c>
      <c r="AL628" s="44">
        <f t="shared" si="378"/>
        <v>35.359915146040649</v>
      </c>
    </row>
    <row r="629" spans="2:38" ht="15" x14ac:dyDescent="0.15">
      <c r="B629" s="330">
        <f t="shared" si="379"/>
        <v>2164.3354611170189</v>
      </c>
      <c r="C629" s="330">
        <f t="shared" si="380"/>
        <v>2159.2375476689222</v>
      </c>
      <c r="D629" s="330">
        <f t="shared" si="381"/>
        <v>3.8011013591387797</v>
      </c>
      <c r="E629" s="330">
        <f t="shared" si="375"/>
        <v>198.68094404807593</v>
      </c>
      <c r="F629" s="330">
        <f t="shared" si="382"/>
        <v>198.68094404807593</v>
      </c>
      <c r="G629" s="330">
        <f t="shared" si="383"/>
        <v>3032.335646911321</v>
      </c>
      <c r="H629" s="315">
        <f t="shared" si="384"/>
        <v>0.02</v>
      </c>
      <c r="I629" s="330">
        <f t="shared" si="385"/>
        <v>4.0783307584773869</v>
      </c>
      <c r="J629" s="330">
        <f t="shared" si="374"/>
        <v>859</v>
      </c>
      <c r="K629" s="337">
        <f t="shared" si="386"/>
        <v>-1</v>
      </c>
      <c r="L629" s="325">
        <f t="shared" si="387"/>
        <v>3.7811013591387796</v>
      </c>
      <c r="M629" s="325">
        <f t="shared" si="388"/>
        <v>3.7911013591387794</v>
      </c>
      <c r="N629" s="330">
        <f t="shared" si="389"/>
        <v>-5.2711378670148079E-2</v>
      </c>
      <c r="O629" s="330">
        <f t="shared" si="390"/>
        <v>5.278024166789308E-2</v>
      </c>
      <c r="P629" s="334">
        <f t="shared" si="376"/>
        <v>55.124698956614687</v>
      </c>
      <c r="Q629" s="330">
        <f t="shared" si="391"/>
        <v>2196.9973530367852</v>
      </c>
      <c r="R629" s="279">
        <f>IF(H629&gt;0, rate1(1,$L$52,$L$51,$L$54,L629,$L$53,$L$50,P629),"")</f>
        <v>2198.9286481066397</v>
      </c>
      <c r="S629" s="325">
        <f t="shared" si="392"/>
        <v>18.929843428602613</v>
      </c>
      <c r="T629" s="325">
        <f t="shared" si="393"/>
        <v>2.9398683195448411E-3</v>
      </c>
      <c r="U629" s="330">
        <f t="shared" si="394"/>
        <v>3.8011013591387797</v>
      </c>
      <c r="V629" s="338">
        <f t="shared" si="395"/>
        <v>3.8011013591387797</v>
      </c>
      <c r="W629" s="330">
        <f t="shared" si="396"/>
        <v>8.6932037642561966E-4</v>
      </c>
      <c r="X629" s="330">
        <f t="shared" si="397"/>
        <v>2221.2441229761739</v>
      </c>
      <c r="Y629" s="330">
        <f t="shared" si="377"/>
        <v>55.415893501301156</v>
      </c>
      <c r="Z629" s="110">
        <f>IF(H629&gt;0, rate1(1,$L$52,$L$51,$L$54,U629,$L$53,$L$50,Y629),"")</f>
        <v>2201.5364676694662</v>
      </c>
      <c r="AA629" s="338">
        <f t="shared" si="398"/>
        <v>19.11608854729613</v>
      </c>
      <c r="AB629" s="338">
        <f t="shared" si="399"/>
        <v>-4.7986096676225833E-5</v>
      </c>
      <c r="AC629" s="330">
        <f t="shared" si="400"/>
        <v>2.9398683195448411E-3</v>
      </c>
      <c r="AD629" s="330">
        <f t="shared" si="401"/>
        <v>-6.8030257909974887</v>
      </c>
      <c r="AE629" s="330">
        <f t="shared" si="402"/>
        <v>37.672381375054272</v>
      </c>
      <c r="AF629" s="330">
        <f t="shared" si="403"/>
        <v>2164.2798098700291</v>
      </c>
      <c r="AG629" s="330">
        <f t="shared" si="404"/>
        <v>2159.2346078006026</v>
      </c>
      <c r="AH629" s="330">
        <f t="shared" si="405"/>
        <v>3.7813989932734065</v>
      </c>
      <c r="AI629" s="330">
        <f t="shared" si="406"/>
        <v>1.336954849388214</v>
      </c>
      <c r="AJ629" s="330">
        <f t="shared" si="407"/>
        <v>11.435193385304018</v>
      </c>
      <c r="AK629" s="339">
        <f t="shared" si="408"/>
        <v>1978.0513135531714</v>
      </c>
      <c r="AL629" s="44">
        <f t="shared" si="378"/>
        <v>35.361043580498553</v>
      </c>
    </row>
    <row r="630" spans="2:38" ht="15" x14ac:dyDescent="0.15">
      <c r="B630" s="330">
        <f t="shared" si="379"/>
        <v>2164.2798098700291</v>
      </c>
      <c r="C630" s="330">
        <f t="shared" si="380"/>
        <v>2159.2346078006026</v>
      </c>
      <c r="D630" s="330">
        <f t="shared" si="381"/>
        <v>3.7813989932734065</v>
      </c>
      <c r="E630" s="330">
        <f t="shared" si="375"/>
        <v>198.68094404807593</v>
      </c>
      <c r="F630" s="330">
        <f t="shared" si="382"/>
        <v>198.68094404807593</v>
      </c>
      <c r="G630" s="330">
        <f t="shared" si="383"/>
        <v>2985.17937265193</v>
      </c>
      <c r="H630" s="315">
        <f t="shared" si="384"/>
        <v>0.02</v>
      </c>
      <c r="I630" s="330">
        <f t="shared" si="385"/>
        <v>4.0361616555412185</v>
      </c>
      <c r="J630" s="330">
        <f t="shared" si="374"/>
        <v>859</v>
      </c>
      <c r="K630" s="337">
        <f t="shared" si="386"/>
        <v>-1</v>
      </c>
      <c r="L630" s="325">
        <f t="shared" si="387"/>
        <v>3.7613989932734064</v>
      </c>
      <c r="M630" s="325">
        <f t="shared" si="388"/>
        <v>3.7713989932734062</v>
      </c>
      <c r="N630" s="330">
        <f t="shared" si="389"/>
        <v>-5.244227497021825E-2</v>
      </c>
      <c r="O630" s="330">
        <f t="shared" si="390"/>
        <v>5.278024166789308E-2</v>
      </c>
      <c r="P630" s="334">
        <f t="shared" si="376"/>
        <v>54.742361311138588</v>
      </c>
      <c r="Q630" s="330">
        <f t="shared" si="391"/>
        <v>2149.5984569350248</v>
      </c>
      <c r="R630" s="279">
        <f>IF(H630&gt;0, rate1(1,$L$52,$L$51,$L$54,L630,$L$53,$L$50,P630),"")</f>
        <v>2195.4561759547441</v>
      </c>
      <c r="S630" s="325">
        <f t="shared" si="392"/>
        <v>18.550738130241857</v>
      </c>
      <c r="T630" s="325">
        <f t="shared" si="393"/>
        <v>2.9880381429573284E-3</v>
      </c>
      <c r="U630" s="330">
        <f t="shared" si="394"/>
        <v>3.7813989932734065</v>
      </c>
      <c r="V630" s="338">
        <f t="shared" si="395"/>
        <v>3.7813989932734065</v>
      </c>
      <c r="W630" s="330">
        <f t="shared" si="396"/>
        <v>8.6033178216560202E-4</v>
      </c>
      <c r="X630" s="330">
        <f t="shared" si="397"/>
        <v>2173.5941910384718</v>
      </c>
      <c r="Y630" s="330">
        <f t="shared" si="377"/>
        <v>55.03304886277828</v>
      </c>
      <c r="Z630" s="110">
        <f>IF(H630&gt;0, rate1(1,$L$52,$L$51,$L$54,U630,$L$53,$L$50,Y630),"")</f>
        <v>2198.1013108962406</v>
      </c>
      <c r="AA630" s="338">
        <f t="shared" si="398"/>
        <v>18.735245360498038</v>
      </c>
      <c r="AB630" s="338">
        <f t="shared" si="399"/>
        <v>-4.8509719751711538E-5</v>
      </c>
      <c r="AC630" s="330">
        <f t="shared" si="400"/>
        <v>2.9880381429573284E-3</v>
      </c>
      <c r="AD630" s="330">
        <f t="shared" si="401"/>
        <v>-6.6933549851560965</v>
      </c>
      <c r="AE630" s="330">
        <f t="shared" si="402"/>
        <v>37.001530484710166</v>
      </c>
      <c r="AF630" s="330">
        <f t="shared" si="403"/>
        <v>2164.2243795569161</v>
      </c>
      <c r="AG630" s="330">
        <f t="shared" si="404"/>
        <v>2159.2316197624596</v>
      </c>
      <c r="AH630" s="330">
        <f t="shared" si="405"/>
        <v>3.7616948090994384</v>
      </c>
      <c r="AI630" s="330">
        <f t="shared" si="406"/>
        <v>1.3610101516409965</v>
      </c>
      <c r="AJ630" s="330">
        <f t="shared" si="407"/>
        <v>11.435571443679473</v>
      </c>
      <c r="AK630" s="339">
        <f t="shared" si="408"/>
        <v>1978.0553676490194</v>
      </c>
      <c r="AL630" s="44">
        <f t="shared" si="378"/>
        <v>35.362192024714176</v>
      </c>
    </row>
    <row r="631" spans="2:38" ht="15" x14ac:dyDescent="0.15">
      <c r="B631" s="330">
        <f t="shared" si="379"/>
        <v>2164.2243795569161</v>
      </c>
      <c r="C631" s="330">
        <f t="shared" si="380"/>
        <v>2159.2316197624596</v>
      </c>
      <c r="D631" s="330">
        <f t="shared" si="381"/>
        <v>3.7616948090994384</v>
      </c>
      <c r="E631" s="330">
        <f t="shared" si="375"/>
        <v>198.68094404807593</v>
      </c>
      <c r="F631" s="330">
        <f t="shared" si="382"/>
        <v>198.68094404807593</v>
      </c>
      <c r="G631" s="330">
        <f t="shared" si="383"/>
        <v>2938.510252022108</v>
      </c>
      <c r="H631" s="315">
        <f t="shared" si="384"/>
        <v>0.02</v>
      </c>
      <c r="I631" s="330">
        <f t="shared" si="385"/>
        <v>3.9942078355652484</v>
      </c>
      <c r="J631" s="330">
        <f t="shared" si="374"/>
        <v>859</v>
      </c>
      <c r="K631" s="337">
        <f t="shared" si="386"/>
        <v>-1</v>
      </c>
      <c r="L631" s="325">
        <f t="shared" si="387"/>
        <v>3.7416948090994384</v>
      </c>
      <c r="M631" s="325">
        <f t="shared" si="388"/>
        <v>3.7516948090994386</v>
      </c>
      <c r="N631" s="330">
        <f t="shared" si="389"/>
        <v>-5.2173099716631199E-2</v>
      </c>
      <c r="O631" s="330">
        <f t="shared" si="390"/>
        <v>5.278024166789308E-2</v>
      </c>
      <c r="P631" s="334">
        <f t="shared" si="376"/>
        <v>54.360655911559199</v>
      </c>
      <c r="Q631" s="330">
        <f t="shared" si="391"/>
        <v>2102.6879145374501</v>
      </c>
      <c r="R631" s="279">
        <f>IF(H631&gt;0, rate1(1,$L$52,$L$51,$L$54,L631,$L$53,$L$50,P631),"")</f>
        <v>2191.9333945952512</v>
      </c>
      <c r="S631" s="325">
        <f t="shared" si="392"/>
        <v>18.17506994401591</v>
      </c>
      <c r="T631" s="325">
        <f t="shared" si="393"/>
        <v>3.0377226926408649E-3</v>
      </c>
      <c r="U631" s="330">
        <f t="shared" si="394"/>
        <v>3.7616948090994384</v>
      </c>
      <c r="V631" s="338">
        <f t="shared" si="395"/>
        <v>3.7616948090994384</v>
      </c>
      <c r="W631" s="330">
        <f t="shared" si="396"/>
        <v>8.5138907674853215E-4</v>
      </c>
      <c r="X631" s="330">
        <f t="shared" si="397"/>
        <v>2126.4338961236099</v>
      </c>
      <c r="Y631" s="330">
        <f t="shared" si="377"/>
        <v>54.650834653770403</v>
      </c>
      <c r="Z631" s="110">
        <f>IF(H631&gt;0, rate1(1,$L$52,$L$51,$L$54,U631,$L$53,$L$50,Y631),"")</f>
        <v>2194.6166264822318</v>
      </c>
      <c r="AA631" s="338">
        <f t="shared" si="398"/>
        <v>18.357851267277546</v>
      </c>
      <c r="AB631" s="338">
        <f t="shared" si="399"/>
        <v>-4.904922064596457E-5</v>
      </c>
      <c r="AC631" s="330">
        <f t="shared" si="400"/>
        <v>3.0377226926408649E-3</v>
      </c>
      <c r="AD631" s="330">
        <f t="shared" si="401"/>
        <v>-6.5838794464194041</v>
      </c>
      <c r="AE631" s="330">
        <f t="shared" si="402"/>
        <v>36.335839315077777</v>
      </c>
      <c r="AF631" s="330">
        <f t="shared" si="403"/>
        <v>2164.1691687345069</v>
      </c>
      <c r="AG631" s="330">
        <f t="shared" si="404"/>
        <v>2159.2285820397669</v>
      </c>
      <c r="AH631" s="330">
        <f t="shared" si="405"/>
        <v>3.741988804989969</v>
      </c>
      <c r="AI631" s="330">
        <f t="shared" si="406"/>
        <v>1.385864506709517</v>
      </c>
      <c r="AJ631" s="330">
        <f t="shared" si="407"/>
        <v>11.435956406042449</v>
      </c>
      <c r="AK631" s="339">
        <f t="shared" si="408"/>
        <v>1978.0594305084501</v>
      </c>
      <c r="AL631" s="44">
        <f t="shared" si="378"/>
        <v>35.363361132434434</v>
      </c>
    </row>
    <row r="632" spans="2:38" ht="15" x14ac:dyDescent="0.15">
      <c r="B632" s="330">
        <f t="shared" si="379"/>
        <v>2164.1691687345069</v>
      </c>
      <c r="C632" s="330">
        <f t="shared" si="380"/>
        <v>2159.2285820397669</v>
      </c>
      <c r="D632" s="330">
        <f t="shared" si="381"/>
        <v>3.741988804989969</v>
      </c>
      <c r="E632" s="330">
        <f t="shared" si="375"/>
        <v>198.68094404807593</v>
      </c>
      <c r="F632" s="330">
        <f t="shared" si="382"/>
        <v>198.68094404807593</v>
      </c>
      <c r="G632" s="330">
        <f t="shared" si="383"/>
        <v>2892.3258420650245</v>
      </c>
      <c r="H632" s="315">
        <f t="shared" si="384"/>
        <v>0.02</v>
      </c>
      <c r="I632" s="330">
        <f t="shared" si="385"/>
        <v>3.9524693557919819</v>
      </c>
      <c r="J632" s="330">
        <f t="shared" si="374"/>
        <v>859</v>
      </c>
      <c r="K632" s="337">
        <f t="shared" si="386"/>
        <v>-1</v>
      </c>
      <c r="L632" s="325">
        <f t="shared" si="387"/>
        <v>3.721988804989969</v>
      </c>
      <c r="M632" s="325">
        <f t="shared" si="388"/>
        <v>3.7319888049899692</v>
      </c>
      <c r="N632" s="330">
        <f t="shared" si="389"/>
        <v>-5.1903852874222167E-2</v>
      </c>
      <c r="O632" s="330">
        <f t="shared" si="390"/>
        <v>5.278024166789308E-2</v>
      </c>
      <c r="P632" s="334">
        <f t="shared" si="376"/>
        <v>53.979585247771226</v>
      </c>
      <c r="Q632" s="330">
        <f t="shared" si="391"/>
        <v>2056.263283644947</v>
      </c>
      <c r="R632" s="279">
        <f>IF(H632&gt;0, rate1(1,$L$52,$L$51,$L$54,L632,$L$53,$L$50,P632),"")</f>
        <v>2188.3592410895112</v>
      </c>
      <c r="S632" s="325">
        <f t="shared" si="392"/>
        <v>17.802817062772423</v>
      </c>
      <c r="T632" s="325">
        <f t="shared" si="393"/>
        <v>3.0889970818773027E-3</v>
      </c>
      <c r="U632" s="330">
        <f t="shared" si="394"/>
        <v>3.741988804989969</v>
      </c>
      <c r="V632" s="338">
        <f t="shared" si="395"/>
        <v>3.741988804989969</v>
      </c>
      <c r="W632" s="330">
        <f t="shared" si="396"/>
        <v>8.4249227236554702E-4</v>
      </c>
      <c r="X632" s="330">
        <f t="shared" si="397"/>
        <v>2079.7607963737182</v>
      </c>
      <c r="Y632" s="330">
        <f t="shared" si="377"/>
        <v>54.269253348106176</v>
      </c>
      <c r="Z632" s="110">
        <f>IF(H632&gt;0, rate1(1,$L$52,$L$51,$L$54,U632,$L$53,$L$50,Y632),"")</f>
        <v>2191.0813731616927</v>
      </c>
      <c r="AA632" s="338">
        <f t="shared" si="398"/>
        <v>17.983884563326811</v>
      </c>
      <c r="AB632" s="338">
        <f t="shared" si="399"/>
        <v>-4.9605393231695358E-5</v>
      </c>
      <c r="AC632" s="330">
        <f t="shared" si="400"/>
        <v>3.0889970818773027E-3</v>
      </c>
      <c r="AD632" s="330">
        <f t="shared" si="401"/>
        <v>-6.4745933614949323</v>
      </c>
      <c r="AE632" s="330">
        <f t="shared" si="402"/>
        <v>35.67523534502331</v>
      </c>
      <c r="AF632" s="330">
        <f t="shared" si="403"/>
        <v>2164.1141758845506</v>
      </c>
      <c r="AG632" s="330">
        <f t="shared" si="404"/>
        <v>2159.2254930426852</v>
      </c>
      <c r="AH632" s="330">
        <f t="shared" si="405"/>
        <v>3.7222809792944771</v>
      </c>
      <c r="AI632" s="330">
        <f t="shared" si="406"/>
        <v>1.4115584972873987</v>
      </c>
      <c r="AJ632" s="330">
        <f t="shared" si="407"/>
        <v>11.436348505625029</v>
      </c>
      <c r="AK632" s="339">
        <f t="shared" si="408"/>
        <v>1978.0635028855111</v>
      </c>
      <c r="AL632" s="44">
        <f t="shared" si="378"/>
        <v>35.3645515900457</v>
      </c>
    </row>
    <row r="633" spans="2:38" ht="15" x14ac:dyDescent="0.15">
      <c r="B633" s="330">
        <f t="shared" si="379"/>
        <v>2164.1141758845506</v>
      </c>
      <c r="C633" s="330">
        <f t="shared" si="380"/>
        <v>2159.2254930426852</v>
      </c>
      <c r="D633" s="330">
        <f t="shared" si="381"/>
        <v>3.7222809792944771</v>
      </c>
      <c r="E633" s="330">
        <f t="shared" si="375"/>
        <v>198.68094404807593</v>
      </c>
      <c r="F633" s="330">
        <f t="shared" si="382"/>
        <v>198.68094404807593</v>
      </c>
      <c r="G633" s="330">
        <f t="shared" si="383"/>
        <v>2846.6236985162996</v>
      </c>
      <c r="H633" s="315">
        <f t="shared" si="384"/>
        <v>0.02</v>
      </c>
      <c r="I633" s="330">
        <f t="shared" si="385"/>
        <v>3.9109462734923</v>
      </c>
      <c r="J633" s="330">
        <f t="shared" si="374"/>
        <v>859</v>
      </c>
      <c r="K633" s="337">
        <f t="shared" si="386"/>
        <v>-1</v>
      </c>
      <c r="L633" s="325">
        <f t="shared" si="387"/>
        <v>3.7022809792944771</v>
      </c>
      <c r="M633" s="325">
        <f t="shared" si="388"/>
        <v>3.7122809792944773</v>
      </c>
      <c r="N633" s="330">
        <f t="shared" si="389"/>
        <v>-5.1634534407488886E-2</v>
      </c>
      <c r="O633" s="330">
        <f t="shared" si="390"/>
        <v>5.278024166789308E-2</v>
      </c>
      <c r="P633" s="334">
        <f t="shared" si="376"/>
        <v>53.599151831316831</v>
      </c>
      <c r="Q633" s="330">
        <f t="shared" si="391"/>
        <v>2010.3221207512524</v>
      </c>
      <c r="R633" s="279">
        <f>IF(H633&gt;0, rate1(1,$L$52,$L$51,$L$54,L633,$L$53,$L$50,P633),"")</f>
        <v>2184.7326227981489</v>
      </c>
      <c r="S633" s="325">
        <f t="shared" si="392"/>
        <v>17.433957517408771</v>
      </c>
      <c r="T633" s="325">
        <f t="shared" si="393"/>
        <v>3.1419415775409873E-3</v>
      </c>
      <c r="U633" s="330">
        <f t="shared" si="394"/>
        <v>3.7222809792944771</v>
      </c>
      <c r="V633" s="338">
        <f t="shared" si="395"/>
        <v>3.7222809792944771</v>
      </c>
      <c r="W633" s="330">
        <f t="shared" si="396"/>
        <v>8.3364138123620535E-4</v>
      </c>
      <c r="X633" s="330">
        <f t="shared" si="397"/>
        <v>2033.5724486239546</v>
      </c>
      <c r="Y633" s="330">
        <f t="shared" si="377"/>
        <v>53.888307441032417</v>
      </c>
      <c r="Z633" s="110">
        <f>IF(H633&gt;0, rate1(1,$L$52,$L$51,$L$54,U633,$L$53,$L$50,Y633),"")</f>
        <v>2187.4944807193287</v>
      </c>
      <c r="AA633" s="338">
        <f t="shared" si="398"/>
        <v>17.613323386873692</v>
      </c>
      <c r="AB633" s="338">
        <f t="shared" si="399"/>
        <v>-5.017908589529242E-5</v>
      </c>
      <c r="AC633" s="330">
        <f t="shared" si="400"/>
        <v>3.1419415775409873E-3</v>
      </c>
      <c r="AD633" s="330">
        <f t="shared" si="401"/>
        <v>-6.3654907344435161</v>
      </c>
      <c r="AE633" s="330">
        <f t="shared" si="402"/>
        <v>35.01964407449384</v>
      </c>
      <c r="AF633" s="330">
        <f t="shared" si="403"/>
        <v>2164.0593994085657</v>
      </c>
      <c r="AG633" s="330">
        <f t="shared" si="404"/>
        <v>2159.2223511011075</v>
      </c>
      <c r="AH633" s="330">
        <f t="shared" si="405"/>
        <v>3.7025713303387087</v>
      </c>
      <c r="AI633" s="330">
        <f t="shared" si="406"/>
        <v>1.438135515876936</v>
      </c>
      <c r="AJ633" s="330">
        <f t="shared" si="407"/>
        <v>11.436747987712772</v>
      </c>
      <c r="AK633" s="339">
        <f t="shared" si="408"/>
        <v>1978.0675855726304</v>
      </c>
      <c r="AL633" s="44">
        <f t="shared" si="378"/>
        <v>35.365764118794871</v>
      </c>
    </row>
    <row r="634" spans="2:38" ht="15" x14ac:dyDescent="0.15">
      <c r="B634" s="330">
        <f t="shared" si="379"/>
        <v>2164.0593994085657</v>
      </c>
      <c r="C634" s="330">
        <f t="shared" si="380"/>
        <v>2159.2223511011075</v>
      </c>
      <c r="D634" s="330">
        <f t="shared" si="381"/>
        <v>3.7025713303387087</v>
      </c>
      <c r="E634" s="330">
        <f t="shared" si="375"/>
        <v>198.68094404807593</v>
      </c>
      <c r="F634" s="330">
        <f t="shared" si="382"/>
        <v>198.68094404807593</v>
      </c>
      <c r="G634" s="330">
        <f t="shared" si="383"/>
        <v>2801.4013758042261</v>
      </c>
      <c r="H634" s="315">
        <f t="shared" si="384"/>
        <v>0.02</v>
      </c>
      <c r="I634" s="330">
        <f t="shared" si="385"/>
        <v>3.8696386459665519</v>
      </c>
      <c r="J634" s="330">
        <f t="shared" si="374"/>
        <v>859</v>
      </c>
      <c r="K634" s="337">
        <f t="shared" si="386"/>
        <v>-1</v>
      </c>
      <c r="L634" s="325">
        <f t="shared" si="387"/>
        <v>3.6825713303387086</v>
      </c>
      <c r="M634" s="325">
        <f t="shared" si="388"/>
        <v>3.6925713303387084</v>
      </c>
      <c r="N634" s="330">
        <f t="shared" si="389"/>
        <v>-5.1365144280591579E-2</v>
      </c>
      <c r="O634" s="330">
        <f t="shared" si="390"/>
        <v>5.278024166789308E-2</v>
      </c>
      <c r="P634" s="334">
        <f t="shared" si="376"/>
        <v>53.219358195699868</v>
      </c>
      <c r="Q634" s="330">
        <f t="shared" si="391"/>
        <v>1964.861981043171</v>
      </c>
      <c r="R634" s="279">
        <f>IF(H634&gt;0, rate1(1,$L$52,$L$51,$L$54,L634,$L$53,$L$50,P634),"")</f>
        <v>2181.0524163443197</v>
      </c>
      <c r="S634" s="325">
        <f t="shared" si="392"/>
        <v>17.068469170137423</v>
      </c>
      <c r="T634" s="325">
        <f t="shared" si="393"/>
        <v>3.1966420532487032E-3</v>
      </c>
      <c r="U634" s="330">
        <f t="shared" si="394"/>
        <v>3.7025713303387087</v>
      </c>
      <c r="V634" s="338">
        <f t="shared" si="395"/>
        <v>3.7025713303387087</v>
      </c>
      <c r="W634" s="330">
        <f t="shared" si="396"/>
        <v>8.2483641556763132E-4</v>
      </c>
      <c r="X634" s="330">
        <f t="shared" si="397"/>
        <v>1987.8664084027128</v>
      </c>
      <c r="Y634" s="330">
        <f t="shared" si="377"/>
        <v>53.50799944952383</v>
      </c>
      <c r="Z634" s="110">
        <f>IF(H634&gt;0, rate1(1,$L$52,$L$51,$L$54,U634,$L$53,$L$50,Y634),"")</f>
        <v>2183.8548489848972</v>
      </c>
      <c r="AA634" s="338">
        <f t="shared" si="398"/>
        <v>17.246145712186866</v>
      </c>
      <c r="AB634" s="338">
        <f t="shared" si="399"/>
        <v>-5.0771206302113209E-5</v>
      </c>
      <c r="AC634" s="330">
        <f t="shared" si="400"/>
        <v>3.1966420532487032E-3</v>
      </c>
      <c r="AD634" s="330">
        <f t="shared" si="401"/>
        <v>-6.2565653791841589</v>
      </c>
      <c r="AE634" s="330">
        <f t="shared" si="402"/>
        <v>34.368988911103713</v>
      </c>
      <c r="AF634" s="330">
        <f t="shared" si="403"/>
        <v>2164.0048376222317</v>
      </c>
      <c r="AG634" s="330">
        <f t="shared" si="404"/>
        <v>2159.2191544590542</v>
      </c>
      <c r="AH634" s="330">
        <f t="shared" si="405"/>
        <v>3.6828598564228137</v>
      </c>
      <c r="AI634" s="330">
        <f t="shared" si="406"/>
        <v>1.4656420126787331</v>
      </c>
      <c r="AJ634" s="330">
        <f t="shared" si="407"/>
        <v>11.437155110494071</v>
      </c>
      <c r="AK634" s="339">
        <f t="shared" si="408"/>
        <v>1978.0716794032714</v>
      </c>
      <c r="AL634" s="44">
        <f t="shared" si="378"/>
        <v>35.366999477203009</v>
      </c>
    </row>
    <row r="635" spans="2:38" ht="15" x14ac:dyDescent="0.15">
      <c r="B635" s="330">
        <f t="shared" si="379"/>
        <v>2164.0048376222317</v>
      </c>
      <c r="C635" s="330">
        <f t="shared" si="380"/>
        <v>2159.2191544590542</v>
      </c>
      <c r="D635" s="330">
        <f t="shared" si="381"/>
        <v>3.6828598564228137</v>
      </c>
      <c r="E635" s="330">
        <f t="shared" si="375"/>
        <v>198.68094404807593</v>
      </c>
      <c r="F635" s="330">
        <f t="shared" si="382"/>
        <v>198.68094404807593</v>
      </c>
      <c r="G635" s="330">
        <f t="shared" si="383"/>
        <v>2756.6564270460044</v>
      </c>
      <c r="H635" s="315">
        <f t="shared" si="384"/>
        <v>0.02</v>
      </c>
      <c r="I635" s="330">
        <f t="shared" si="385"/>
        <v>3.8285465305420079</v>
      </c>
      <c r="J635" s="330">
        <f t="shared" si="374"/>
        <v>859</v>
      </c>
      <c r="K635" s="337">
        <f t="shared" si="386"/>
        <v>-1</v>
      </c>
      <c r="L635" s="325">
        <f t="shared" si="387"/>
        <v>3.6628598564228136</v>
      </c>
      <c r="M635" s="325">
        <f t="shared" si="388"/>
        <v>3.6728598564228134</v>
      </c>
      <c r="N635" s="330">
        <f t="shared" si="389"/>
        <v>-5.1095682457297897E-2</v>
      </c>
      <c r="O635" s="330">
        <f t="shared" si="390"/>
        <v>5.278024166789308E-2</v>
      </c>
      <c r="P635" s="334">
        <f t="shared" si="376"/>
        <v>52.840206896673131</v>
      </c>
      <c r="Q635" s="330">
        <f t="shared" si="391"/>
        <v>1919.8804183967914</v>
      </c>
      <c r="R635" s="279">
        <f>IF(H635&gt;0, rate1(1,$L$52,$L$51,$L$54,L635,$L$53,$L$50,P635),"")</f>
        <v>2177.3174665330894</v>
      </c>
      <c r="S635" s="325">
        <f t="shared" si="392"/>
        <v>16.706329707360688</v>
      </c>
      <c r="T635" s="325">
        <f t="shared" si="393"/>
        <v>3.2531904913056919E-3</v>
      </c>
      <c r="U635" s="330">
        <f t="shared" si="394"/>
        <v>3.6828598564228137</v>
      </c>
      <c r="V635" s="338">
        <f t="shared" si="395"/>
        <v>3.6828598564228137</v>
      </c>
      <c r="W635" s="330">
        <f t="shared" si="396"/>
        <v>8.1607738759004178E-4</v>
      </c>
      <c r="X635" s="330">
        <f t="shared" si="397"/>
        <v>1942.6402299278343</v>
      </c>
      <c r="Y635" s="330">
        <f t="shared" si="377"/>
        <v>53.128331912565692</v>
      </c>
      <c r="Z635" s="110">
        <f>IF(H635&gt;0, rate1(1,$L$52,$L$51,$L$54,U635,$L$53,$L$50,Y635),"")</f>
        <v>2180.1613467854631</v>
      </c>
      <c r="AA635" s="338">
        <f t="shared" si="398"/>
        <v>16.882329342705567</v>
      </c>
      <c r="AB635" s="338">
        <f t="shared" si="399"/>
        <v>-5.1382726675722136E-5</v>
      </c>
      <c r="AC635" s="330">
        <f t="shared" si="400"/>
        <v>3.2531904913056919E-3</v>
      </c>
      <c r="AD635" s="330">
        <f t="shared" si="401"/>
        <v>-6.1478109116115283</v>
      </c>
      <c r="AE635" s="330">
        <f t="shared" si="402"/>
        <v>33.723191050735792</v>
      </c>
      <c r="AF635" s="330">
        <f t="shared" si="403"/>
        <v>2163.9504887492831</v>
      </c>
      <c r="AG635" s="330">
        <f t="shared" si="404"/>
        <v>2159.2159012685629</v>
      </c>
      <c r="AH635" s="330">
        <f t="shared" si="405"/>
        <v>3.6631465558222267</v>
      </c>
      <c r="AI635" s="330">
        <f t="shared" si="406"/>
        <v>1.4941277702078508</v>
      </c>
      <c r="AJ635" s="330">
        <f t="shared" si="407"/>
        <v>11.437570145985795</v>
      </c>
      <c r="AK635" s="339">
        <f t="shared" si="408"/>
        <v>1978.0757852548222</v>
      </c>
      <c r="AL635" s="44">
        <f t="shared" si="378"/>
        <v>35.368258463691902</v>
      </c>
    </row>
    <row r="636" spans="2:38" ht="15" x14ac:dyDescent="0.15">
      <c r="B636" s="330">
        <f t="shared" si="379"/>
        <v>2163.9504887492831</v>
      </c>
      <c r="C636" s="330">
        <f t="shared" si="380"/>
        <v>2159.2159012685629</v>
      </c>
      <c r="D636" s="330">
        <f t="shared" si="381"/>
        <v>3.6631465558222267</v>
      </c>
      <c r="E636" s="330">
        <f t="shared" si="375"/>
        <v>198.68094404807593</v>
      </c>
      <c r="F636" s="330">
        <f t="shared" si="382"/>
        <v>198.68094404807593</v>
      </c>
      <c r="G636" s="330">
        <f t="shared" si="383"/>
        <v>2712.386404050289</v>
      </c>
      <c r="H636" s="315">
        <f t="shared" si="384"/>
        <v>0.02</v>
      </c>
      <c r="I636" s="330">
        <f t="shared" si="385"/>
        <v>3.7876699845761324</v>
      </c>
      <c r="J636" s="330">
        <f t="shared" si="374"/>
        <v>859</v>
      </c>
      <c r="K636" s="337">
        <f t="shared" si="386"/>
        <v>-1</v>
      </c>
      <c r="L636" s="325">
        <f t="shared" si="387"/>
        <v>3.6431465558222267</v>
      </c>
      <c r="M636" s="325">
        <f t="shared" si="388"/>
        <v>3.6531465558222269</v>
      </c>
      <c r="N636" s="330">
        <f t="shared" si="389"/>
        <v>-5.082614890106818E-2</v>
      </c>
      <c r="O636" s="330">
        <f t="shared" si="390"/>
        <v>5.278024166789308E-2</v>
      </c>
      <c r="P636" s="334">
        <f t="shared" si="376"/>
        <v>52.461700512584798</v>
      </c>
      <c r="Q636" s="330">
        <f t="shared" si="391"/>
        <v>1875.374985380085</v>
      </c>
      <c r="R636" s="279">
        <f>IF(H636&gt;0, rate1(1,$L$52,$L$51,$L$54,L636,$L$53,$L$50,P636),"")</f>
        <v>2173.5265852256134</v>
      </c>
      <c r="S636" s="325">
        <f t="shared" si="392"/>
        <v>16.347516632215974</v>
      </c>
      <c r="T636" s="325">
        <f t="shared" si="393"/>
        <v>3.3116855396904412E-3</v>
      </c>
      <c r="U636" s="330">
        <f t="shared" si="394"/>
        <v>3.6631465558222267</v>
      </c>
      <c r="V636" s="338">
        <f t="shared" si="395"/>
        <v>3.6631465558222267</v>
      </c>
      <c r="W636" s="330">
        <f t="shared" si="396"/>
        <v>8.0736430950700822E-4</v>
      </c>
      <c r="X636" s="330">
        <f t="shared" si="397"/>
        <v>1897.8914661092226</v>
      </c>
      <c r="Y636" s="330">
        <f t="shared" si="377"/>
        <v>52.749307391495392</v>
      </c>
      <c r="Z636" s="110">
        <f>IF(H636&gt;0, rate1(1,$L$52,$L$51,$L$54,U636,$L$53,$L$50,Y636),"")</f>
        <v>2176.4128108540722</v>
      </c>
      <c r="AA636" s="338">
        <f t="shared" si="398"/>
        <v>16.521851903855875</v>
      </c>
      <c r="AB636" s="338">
        <f t="shared" si="399"/>
        <v>-5.2014689645791944E-5</v>
      </c>
      <c r="AC636" s="330">
        <f t="shared" si="400"/>
        <v>3.3116855396904412E-3</v>
      </c>
      <c r="AD636" s="330">
        <f t="shared" si="401"/>
        <v>-6.039220741311536</v>
      </c>
      <c r="AE636" s="330">
        <f t="shared" si="402"/>
        <v>33.082169347077574</v>
      </c>
      <c r="AF636" s="330">
        <f t="shared" si="403"/>
        <v>2163.8963509148425</v>
      </c>
      <c r="AG636" s="330">
        <f t="shared" si="404"/>
        <v>2159.2125895830231</v>
      </c>
      <c r="AH636" s="330">
        <f t="shared" si="405"/>
        <v>3.6434314267864654</v>
      </c>
      <c r="AI636" s="330">
        <f t="shared" si="406"/>
        <v>1.5236462080571636</v>
      </c>
      <c r="AJ636" s="330">
        <f t="shared" si="407"/>
        <v>11.437993381043588</v>
      </c>
      <c r="AK636" s="339">
        <f t="shared" si="408"/>
        <v>1978.0799040517427</v>
      </c>
      <c r="AL636" s="44">
        <f t="shared" si="378"/>
        <v>35.369541919446512</v>
      </c>
    </row>
    <row r="637" spans="2:38" ht="15" x14ac:dyDescent="0.15">
      <c r="B637" s="330">
        <f t="shared" si="379"/>
        <v>2163.8963509148425</v>
      </c>
      <c r="C637" s="330">
        <f t="shared" si="380"/>
        <v>2159.2125895830231</v>
      </c>
      <c r="D637" s="330">
        <f t="shared" si="381"/>
        <v>3.6434314267864654</v>
      </c>
      <c r="E637" s="330">
        <f t="shared" si="375"/>
        <v>198.68094404807593</v>
      </c>
      <c r="F637" s="330">
        <f t="shared" si="382"/>
        <v>198.68094404807593</v>
      </c>
      <c r="G637" s="330">
        <f t="shared" si="383"/>
        <v>2668.5888573150664</v>
      </c>
      <c r="H637" s="315">
        <f t="shared" si="384"/>
        <v>0.02</v>
      </c>
      <c r="I637" s="330">
        <f t="shared" si="385"/>
        <v>3.7470090654554955</v>
      </c>
      <c r="J637" s="330">
        <f t="shared" si="374"/>
        <v>859</v>
      </c>
      <c r="K637" s="337">
        <f t="shared" si="386"/>
        <v>-1</v>
      </c>
      <c r="L637" s="325">
        <f t="shared" si="387"/>
        <v>3.6234314267864653</v>
      </c>
      <c r="M637" s="325">
        <f t="shared" si="388"/>
        <v>3.6334314267864656</v>
      </c>
      <c r="N637" s="330">
        <f t="shared" si="389"/>
        <v>-5.0556543574938217E-2</v>
      </c>
      <c r="O637" s="330">
        <f t="shared" si="390"/>
        <v>5.278024166789308E-2</v>
      </c>
      <c r="P637" s="334">
        <f t="shared" si="376"/>
        <v>52.083841644691425</v>
      </c>
      <c r="Q637" s="330">
        <f t="shared" si="391"/>
        <v>1831.3432332507214</v>
      </c>
      <c r="R637" s="279">
        <f>IF(H637&gt;0, rate1(1,$L$52,$L$51,$L$54,L637,$L$53,$L$50,P637),"")</f>
        <v>2169.6785501649683</v>
      </c>
      <c r="S637" s="325">
        <f t="shared" si="392"/>
        <v>15.992007256677788</v>
      </c>
      <c r="T637" s="325">
        <f t="shared" si="393"/>
        <v>3.3722331312519317E-3</v>
      </c>
      <c r="U637" s="330">
        <f t="shared" si="394"/>
        <v>3.6434314267864654</v>
      </c>
      <c r="V637" s="338">
        <f t="shared" si="395"/>
        <v>3.6434314267864654</v>
      </c>
      <c r="W637" s="330">
        <f t="shared" si="396"/>
        <v>7.986971935718401E-4</v>
      </c>
      <c r="X637" s="330">
        <f t="shared" si="397"/>
        <v>1853.6176685466562</v>
      </c>
      <c r="Y637" s="330">
        <f t="shared" si="377"/>
        <v>52.370928470310766</v>
      </c>
      <c r="Z637" s="110">
        <f>IF(H637&gt;0, rate1(1,$L$52,$L$51,$L$54,U637,$L$53,$L$50,Y637),"")</f>
        <v>2172.6080446917854</v>
      </c>
      <c r="AA637" s="338">
        <f t="shared" si="398"/>
        <v>16.164690835441068</v>
      </c>
      <c r="AB637" s="338">
        <f t="shared" si="399"/>
        <v>-5.26682147522073E-5</v>
      </c>
      <c r="AC637" s="330">
        <f t="shared" si="400"/>
        <v>3.3722331312519317E-3</v>
      </c>
      <c r="AD637" s="330">
        <f t="shared" si="401"/>
        <v>-5.9307880628570473</v>
      </c>
      <c r="AE637" s="330">
        <f t="shared" si="402"/>
        <v>32.445840170344454</v>
      </c>
      <c r="AF637" s="330">
        <f t="shared" si="403"/>
        <v>2163.8424221381365</v>
      </c>
      <c r="AG637" s="330">
        <f t="shared" si="404"/>
        <v>2159.2092173498918</v>
      </c>
      <c r="AH637" s="330">
        <f t="shared" si="405"/>
        <v>3.6237144675384116</v>
      </c>
      <c r="AI637" s="330">
        <f t="shared" si="406"/>
        <v>1.5542547217400149</v>
      </c>
      <c r="AJ637" s="330">
        <f t="shared" si="407"/>
        <v>11.438425118466293</v>
      </c>
      <c r="AK637" s="339">
        <f t="shared" si="408"/>
        <v>1978.0840367690021</v>
      </c>
      <c r="AL637" s="44">
        <f t="shared" si="378"/>
        <v>35.370850731539235</v>
      </c>
    </row>
    <row r="638" spans="2:38" ht="15" x14ac:dyDescent="0.15">
      <c r="B638" s="330">
        <f t="shared" si="379"/>
        <v>2163.8424221381365</v>
      </c>
      <c r="C638" s="330">
        <f t="shared" si="380"/>
        <v>2159.2092173498918</v>
      </c>
      <c r="D638" s="330">
        <f t="shared" si="381"/>
        <v>3.6237144675384116</v>
      </c>
      <c r="E638" s="330">
        <f t="shared" si="375"/>
        <v>198.68094404807593</v>
      </c>
      <c r="F638" s="330">
        <f t="shared" si="382"/>
        <v>198.68094404807593</v>
      </c>
      <c r="G638" s="330">
        <f t="shared" si="383"/>
        <v>2625.2613360265677</v>
      </c>
      <c r="H638" s="315">
        <f t="shared" si="384"/>
        <v>0.02</v>
      </c>
      <c r="I638" s="330">
        <f t="shared" si="385"/>
        <v>3.7065638305957691</v>
      </c>
      <c r="J638" s="330">
        <f t="shared" ref="J638:J701" si="409">$B$7</f>
        <v>859</v>
      </c>
      <c r="K638" s="337">
        <f t="shared" si="386"/>
        <v>-1</v>
      </c>
      <c r="L638" s="325">
        <f t="shared" si="387"/>
        <v>3.6037144675384116</v>
      </c>
      <c r="M638" s="325">
        <f t="shared" si="388"/>
        <v>3.6137144675384114</v>
      </c>
      <c r="N638" s="330">
        <f t="shared" si="389"/>
        <v>-5.0286866441604516E-2</v>
      </c>
      <c r="O638" s="330">
        <f t="shared" si="390"/>
        <v>5.278024166789308E-2</v>
      </c>
      <c r="P638" s="334">
        <f t="shared" si="376"/>
        <v>51.706632917487099</v>
      </c>
      <c r="Q638" s="330">
        <f t="shared" si="391"/>
        <v>1787.7827119550407</v>
      </c>
      <c r="R638" s="279">
        <f>IF(H638&gt;0, rate1(1,$L$52,$L$51,$L$54,L638,$L$53,$L$50,P638),"")</f>
        <v>2165.7721037516981</v>
      </c>
      <c r="S638" s="325">
        <f t="shared" si="392"/>
        <v>15.639778693238359</v>
      </c>
      <c r="T638" s="325">
        <f t="shared" si="393"/>
        <v>3.4349471734043627E-3</v>
      </c>
      <c r="U638" s="330">
        <f t="shared" si="394"/>
        <v>3.6237144675384116</v>
      </c>
      <c r="V638" s="338">
        <f t="shared" si="395"/>
        <v>3.6237144675384116</v>
      </c>
      <c r="W638" s="330">
        <f t="shared" si="396"/>
        <v>7.9007605201653064E-4</v>
      </c>
      <c r="X638" s="330">
        <f t="shared" si="397"/>
        <v>1809.8163875287578</v>
      </c>
      <c r="Y638" s="330">
        <f t="shared" si="377"/>
        <v>51.993197755994039</v>
      </c>
      <c r="Z638" s="110">
        <f>IF(H638&gt;0, rate1(1,$L$52,$L$51,$L$54,U638,$L$53,$L$50,Y638),"")</f>
        <v>2168.7458173812424</v>
      </c>
      <c r="AA638" s="338">
        <f t="shared" si="398"/>
        <v>15.810823383629039</v>
      </c>
      <c r="AB638" s="338">
        <f t="shared" si="399"/>
        <v>-5.334450567345442E-5</v>
      </c>
      <c r="AC638" s="330">
        <f t="shared" si="400"/>
        <v>3.4349471734043627E-3</v>
      </c>
      <c r="AD638" s="330">
        <f t="shared" si="401"/>
        <v>-5.8225058466264787</v>
      </c>
      <c r="AE638" s="330">
        <f t="shared" si="402"/>
        <v>31.814117265705626</v>
      </c>
      <c r="AF638" s="330">
        <f t="shared" si="403"/>
        <v>2163.7887003245214</v>
      </c>
      <c r="AG638" s="330">
        <f t="shared" si="404"/>
        <v>2159.2057824027183</v>
      </c>
      <c r="AH638" s="330">
        <f t="shared" si="405"/>
        <v>3.6039956762739336</v>
      </c>
      <c r="AI638" s="330">
        <f t="shared" si="406"/>
        <v>1.5860150601506562</v>
      </c>
      <c r="AJ638" s="330">
        <f t="shared" si="407"/>
        <v>11.438865678205223</v>
      </c>
      <c r="AK638" s="339">
        <f t="shared" si="408"/>
        <v>1978.0881844358339</v>
      </c>
      <c r="AL638" s="44">
        <f t="shared" si="378"/>
        <v>35.37218583634521</v>
      </c>
    </row>
    <row r="639" spans="2:38" ht="15" x14ac:dyDescent="0.15">
      <c r="B639" s="330">
        <f t="shared" si="379"/>
        <v>2163.7887003245214</v>
      </c>
      <c r="C639" s="330">
        <f t="shared" si="380"/>
        <v>2159.2057824027183</v>
      </c>
      <c r="D639" s="330">
        <f t="shared" si="381"/>
        <v>3.6039956762739336</v>
      </c>
      <c r="E639" s="330">
        <f t="shared" ref="E639:E702" si="410">IF(H639&gt;0,IF(AND(C639&lt;$B$6,C639&gt;$K$12),bb2wang($B$6,$K$12,C639,$H$8,$H$9,I639,$H$10,$H$11,$K$10,$K$11,$H$13),E638)," ")</f>
        <v>198.68094404807593</v>
      </c>
      <c r="F639" s="330">
        <f t="shared" si="382"/>
        <v>198.68094404807593</v>
      </c>
      <c r="G639" s="330">
        <f t="shared" si="383"/>
        <v>2582.4013880591119</v>
      </c>
      <c r="H639" s="315">
        <f t="shared" si="384"/>
        <v>0.02</v>
      </c>
      <c r="I639" s="330">
        <f t="shared" si="385"/>
        <v>3.6663343374424588</v>
      </c>
      <c r="J639" s="330">
        <f t="shared" si="409"/>
        <v>859</v>
      </c>
      <c r="K639" s="337">
        <f t="shared" si="386"/>
        <v>-1</v>
      </c>
      <c r="L639" s="325">
        <f t="shared" si="387"/>
        <v>3.5839956762739336</v>
      </c>
      <c r="M639" s="325">
        <f t="shared" si="388"/>
        <v>3.5939956762739333</v>
      </c>
      <c r="N639" s="330">
        <f t="shared" si="389"/>
        <v>-5.0017117463344363E-2</v>
      </c>
      <c r="O639" s="330">
        <f t="shared" si="390"/>
        <v>5.278024166789308E-2</v>
      </c>
      <c r="P639" s="334">
        <f t="shared" si="376"/>
        <v>51.330076979046069</v>
      </c>
      <c r="Q639" s="330">
        <f t="shared" si="391"/>
        <v>1744.6909701278505</v>
      </c>
      <c r="R639" s="279">
        <f>IF(H639&gt;0, rate1(1,$L$52,$L$51,$L$54,L639,$L$53,$L$50,P639),"")</f>
        <v>2161.8059517665324</v>
      </c>
      <c r="S639" s="325">
        <f t="shared" si="392"/>
        <v>15.29080784613666</v>
      </c>
      <c r="T639" s="325">
        <f t="shared" si="393"/>
        <v>3.4999503178447578E-3</v>
      </c>
      <c r="U639" s="330">
        <f t="shared" si="394"/>
        <v>3.6039956762739336</v>
      </c>
      <c r="V639" s="338">
        <f t="shared" si="395"/>
        <v>3.6039956762739336</v>
      </c>
      <c r="W639" s="330">
        <f t="shared" si="396"/>
        <v>7.8150089707840209E-4</v>
      </c>
      <c r="X639" s="330">
        <f t="shared" si="397"/>
        <v>1766.4851720327893</v>
      </c>
      <c r="Y639" s="330">
        <f t="shared" si="377"/>
        <v>51.616117878849366</v>
      </c>
      <c r="Z639" s="110">
        <f>IF(H639&gt;0, rate1(1,$L$52,$L$51,$L$54,U639,$L$53,$L$50,Y639),"")</f>
        <v>2164.8248623493032</v>
      </c>
      <c r="AA639" s="338">
        <f t="shared" si="398"/>
        <v>15.460226592508059</v>
      </c>
      <c r="AB639" s="338">
        <f t="shared" si="399"/>
        <v>-5.4044858293112987E-5</v>
      </c>
      <c r="AC639" s="330">
        <f t="shared" si="400"/>
        <v>3.4999503178447578E-3</v>
      </c>
      <c r="AD639" s="330">
        <f t="shared" si="401"/>
        <v>-5.7143668291599763</v>
      </c>
      <c r="AE639" s="330">
        <f t="shared" si="402"/>
        <v>31.186911588227197</v>
      </c>
      <c r="AF639" s="330">
        <f t="shared" si="403"/>
        <v>2163.7351832567401</v>
      </c>
      <c r="AG639" s="330">
        <f t="shared" si="404"/>
        <v>2159.2022824524006</v>
      </c>
      <c r="AH639" s="330">
        <f t="shared" si="405"/>
        <v>3.5842750511614931</v>
      </c>
      <c r="AI639" s="330">
        <f t="shared" si="406"/>
        <v>1.6189937468646309</v>
      </c>
      <c r="AJ639" s="330">
        <f t="shared" si="407"/>
        <v>11.439315398690464</v>
      </c>
      <c r="AK639" s="339">
        <f t="shared" si="408"/>
        <v>1978.0923481398497</v>
      </c>
      <c r="AL639" s="44">
        <f t="shared" si="378"/>
        <v>35.37354822328188</v>
      </c>
    </row>
    <row r="640" spans="2:38" ht="15" x14ac:dyDescent="0.15">
      <c r="B640" s="330">
        <f t="shared" si="379"/>
        <v>2163.7351832567401</v>
      </c>
      <c r="C640" s="330">
        <f t="shared" si="380"/>
        <v>2159.2022824524006</v>
      </c>
      <c r="D640" s="330">
        <f t="shared" si="381"/>
        <v>3.5842750511614931</v>
      </c>
      <c r="E640" s="330">
        <f t="shared" si="410"/>
        <v>198.68094404807593</v>
      </c>
      <c r="F640" s="330">
        <f t="shared" si="382"/>
        <v>198.68094404807593</v>
      </c>
      <c r="G640" s="330">
        <f t="shared" si="383"/>
        <v>2540.0065599747968</v>
      </c>
      <c r="H640" s="315">
        <f t="shared" si="384"/>
        <v>0.02</v>
      </c>
      <c r="I640" s="330">
        <f t="shared" si="385"/>
        <v>3.6263206434716269</v>
      </c>
      <c r="J640" s="330">
        <f t="shared" si="409"/>
        <v>859</v>
      </c>
      <c r="K640" s="337">
        <f t="shared" si="386"/>
        <v>-1</v>
      </c>
      <c r="L640" s="325">
        <f t="shared" si="387"/>
        <v>3.5642750511614931</v>
      </c>
      <c r="M640" s="325">
        <f t="shared" si="388"/>
        <v>3.5742750511614929</v>
      </c>
      <c r="N640" s="330">
        <f t="shared" si="389"/>
        <v>-4.9747296602060231E-2</v>
      </c>
      <c r="O640" s="330">
        <f t="shared" si="390"/>
        <v>5.278024166789308E-2</v>
      </c>
      <c r="P640" s="334">
        <f t="shared" si="376"/>
        <v>50.954176501372231</v>
      </c>
      <c r="Q640" s="330">
        <f t="shared" si="391"/>
        <v>1702.0655550921597</v>
      </c>
      <c r="R640" s="279">
        <f>IF(H640&gt;0, rate1(1,$L$52,$L$51,$L$54,L640,$L$53,$L$50,P640),"")</f>
        <v>2157.7787620375243</v>
      </c>
      <c r="S640" s="325">
        <f t="shared" si="392"/>
        <v>14.945071402098986</v>
      </c>
      <c r="T640" s="325">
        <f t="shared" si="393"/>
        <v>3.5673748213703922E-3</v>
      </c>
      <c r="U640" s="330">
        <f t="shared" si="394"/>
        <v>3.5842750511614931</v>
      </c>
      <c r="V640" s="338">
        <f t="shared" si="395"/>
        <v>3.5842750511614931</v>
      </c>
      <c r="W640" s="330">
        <f t="shared" si="396"/>
        <v>7.7297174101609301E-4</v>
      </c>
      <c r="X640" s="330">
        <f t="shared" si="397"/>
        <v>1723.6215697244052</v>
      </c>
      <c r="Y640" s="330">
        <f t="shared" si="377"/>
        <v>51.239691492847115</v>
      </c>
      <c r="Z640" s="110">
        <f>IF(H640&gt;0, rate1(1,$L$52,$L$51,$L$54,U640,$L$53,$L$50,Y640),"")</f>
        <v>2160.8438760761355</v>
      </c>
      <c r="AA640" s="338">
        <f t="shared" si="398"/>
        <v>15.112877295175682</v>
      </c>
      <c r="AB640" s="338">
        <f t="shared" si="399"/>
        <v>-5.4770669711719531E-5</v>
      </c>
      <c r="AC640" s="330">
        <f t="shared" si="400"/>
        <v>3.5673748213703922E-3</v>
      </c>
      <c r="AD640" s="330">
        <f t="shared" si="401"/>
        <v>-5.606363502985392</v>
      </c>
      <c r="AE640" s="330">
        <f t="shared" si="402"/>
        <v>30.564131137902741</v>
      </c>
      <c r="AF640" s="330">
        <f t="shared" si="403"/>
        <v>2163.6818685853168</v>
      </c>
      <c r="AG640" s="330">
        <f t="shared" si="404"/>
        <v>2159.1987150775794</v>
      </c>
      <c r="AH640" s="330">
        <f t="shared" si="405"/>
        <v>3.5645525903413788</v>
      </c>
      <c r="AI640" s="330">
        <f t="shared" si="406"/>
        <v>1.6532625513478636</v>
      </c>
      <c r="AJ640" s="330">
        <f t="shared" si="407"/>
        <v>11.439774638288061</v>
      </c>
      <c r="AK640" s="339">
        <f t="shared" si="408"/>
        <v>1978.0965290315489</v>
      </c>
      <c r="AL640" s="44">
        <f t="shared" ref="AL640:AL703" si="411">IF(H640&gt;0, AL639+AI639*J639/1000000,"")</f>
        <v>35.374938938910439</v>
      </c>
    </row>
    <row r="641" spans="2:38" ht="15" x14ac:dyDescent="0.15">
      <c r="B641" s="330">
        <f t="shared" si="379"/>
        <v>2163.6818685853168</v>
      </c>
      <c r="C641" s="330">
        <f t="shared" si="380"/>
        <v>2159.1987150775794</v>
      </c>
      <c r="D641" s="330">
        <f t="shared" si="381"/>
        <v>3.5645525903413788</v>
      </c>
      <c r="E641" s="330">
        <f t="shared" si="410"/>
        <v>198.68094404807593</v>
      </c>
      <c r="F641" s="330">
        <f t="shared" si="382"/>
        <v>198.68094404807593</v>
      </c>
      <c r="G641" s="330">
        <f t="shared" si="383"/>
        <v>2498.0743970224876</v>
      </c>
      <c r="H641" s="315">
        <f t="shared" si="384"/>
        <v>0.02</v>
      </c>
      <c r="I641" s="330">
        <f t="shared" si="385"/>
        <v>3.5865228061898962</v>
      </c>
      <c r="J641" s="330">
        <f t="shared" si="409"/>
        <v>859</v>
      </c>
      <c r="K641" s="337">
        <f t="shared" si="386"/>
        <v>-1</v>
      </c>
      <c r="L641" s="325">
        <f t="shared" si="387"/>
        <v>3.5445525903413788</v>
      </c>
      <c r="M641" s="325">
        <f t="shared" si="388"/>
        <v>3.5545525903413786</v>
      </c>
      <c r="N641" s="330">
        <f t="shared" si="389"/>
        <v>-4.9477403819240706E-2</v>
      </c>
      <c r="O641" s="330">
        <f t="shared" si="390"/>
        <v>5.278024166789308E-2</v>
      </c>
      <c r="P641" s="334">
        <f t="shared" si="376"/>
        <v>50.578934180748782</v>
      </c>
      <c r="Q641" s="330">
        <f t="shared" si="391"/>
        <v>1659.9040128581446</v>
      </c>
      <c r="R641" s="279">
        <f>IF(H641&gt;0, rate1(1,$L$52,$L$51,$L$54,L641,$L$53,$L$50,P641),"")</f>
        <v>2153.6891630487039</v>
      </c>
      <c r="S641" s="325">
        <f t="shared" si="392"/>
        <v>14.602545820553347</v>
      </c>
      <c r="T641" s="325">
        <f t="shared" si="393"/>
        <v>3.6373635106217183E-3</v>
      </c>
      <c r="U641" s="330">
        <f t="shared" si="394"/>
        <v>3.5645525903413788</v>
      </c>
      <c r="V641" s="338">
        <f t="shared" si="395"/>
        <v>3.5645525903413788</v>
      </c>
      <c r="W641" s="330">
        <f t="shared" si="396"/>
        <v>7.6448859608824193E-4</v>
      </c>
      <c r="X641" s="330">
        <f t="shared" si="397"/>
        <v>1681.2231269566041</v>
      </c>
      <c r="Y641" s="330">
        <f t="shared" si="377"/>
        <v>50.863921275968089</v>
      </c>
      <c r="Z641" s="110">
        <f>IF(H641&gt;0, rate1(1,$L$52,$L$51,$L$54,U641,$L$53,$L$50,Y641),"")</f>
        <v>2156.8015167479593</v>
      </c>
      <c r="AA641" s="338">
        <f t="shared" si="398"/>
        <v>14.768752104324177</v>
      </c>
      <c r="AB641" s="338">
        <f t="shared" si="399"/>
        <v>-5.5523448334010511E-5</v>
      </c>
      <c r="AC641" s="330">
        <f t="shared" si="400"/>
        <v>3.6373635106217183E-3</v>
      </c>
      <c r="AD641" s="330">
        <f t="shared" si="401"/>
        <v>-5.498488105903248</v>
      </c>
      <c r="AE641" s="330">
        <f t="shared" si="402"/>
        <v>29.945680775978008</v>
      </c>
      <c r="AF641" s="330">
        <f t="shared" si="403"/>
        <v>2163.6287538179868</v>
      </c>
      <c r="AG641" s="330">
        <f t="shared" si="404"/>
        <v>2159.1950777140687</v>
      </c>
      <c r="AH641" s="330">
        <f t="shared" si="405"/>
        <v>3.5448282919249112</v>
      </c>
      <c r="AI641" s="330">
        <f t="shared" si="406"/>
        <v>1.6888990171045692</v>
      </c>
      <c r="AJ641" s="330">
        <f t="shared" si="407"/>
        <v>11.440243776903923</v>
      </c>
      <c r="AK641" s="339">
        <f t="shared" si="408"/>
        <v>1978.1007283292747</v>
      </c>
      <c r="AL641" s="44">
        <f t="shared" si="411"/>
        <v>35.376359091442048</v>
      </c>
    </row>
    <row r="642" spans="2:38" ht="15" x14ac:dyDescent="0.15">
      <c r="B642" s="330" t="str">
        <f t="shared" ref="B642:B703" si="412">IF(H642&gt;0, AF641,"")</f>
        <v/>
      </c>
      <c r="C642" s="330" t="str">
        <f t="shared" ref="C642:C703" si="413">IF(H642&gt;0, AG641,"")</f>
        <v/>
      </c>
      <c r="D642" s="330" t="str">
        <f t="shared" ref="D642:D703" si="414">IF(H642&gt;0, AH641,"")</f>
        <v/>
      </c>
      <c r="E642" s="330" t="str">
        <f t="shared" si="410"/>
        <v xml:space="preserve"> </v>
      </c>
      <c r="F642" s="330" t="str">
        <f t="shared" ref="F642:F703" si="415">IF(H642&gt;0, (E642+E641)/2,"")</f>
        <v/>
      </c>
      <c r="G642" s="330" t="str">
        <f t="shared" ref="G642:G703" si="416">IF(H642&gt;0, F642*$S$53*$C$55*(B642-C642+N642)^1.5,"")</f>
        <v/>
      </c>
      <c r="H642" s="315"/>
      <c r="I642" s="330" t="str">
        <f t="shared" ref="I642:I703" si="417">IF(H642&gt;0, (B642-C642)*B$19,"")</f>
        <v/>
      </c>
      <c r="J642" s="330">
        <f t="shared" si="409"/>
        <v>859</v>
      </c>
      <c r="K642" s="337" t="str">
        <f t="shared" ref="K642:K703" si="418">IF(H642&gt;0, IF((1-S641-0.015)&gt;0,1,-1),"")</f>
        <v/>
      </c>
      <c r="L642" s="325" t="str">
        <f t="shared" ref="L642:L703" si="419">IF(H642&gt;0, D642+K642*H642,"")</f>
        <v/>
      </c>
      <c r="M642" s="325" t="str">
        <f t="shared" ref="M642:M703" si="420">IF(H642&gt;0, (D642+L642)/2,"")</f>
        <v/>
      </c>
      <c r="N642" s="330" t="str">
        <f t="shared" ref="N642:N703" si="421">IF(H642&gt;0, 2*($P$53*M642/$S$52/$S$51)^2-(B642-C642)*2,"")</f>
        <v/>
      </c>
      <c r="O642" s="330" t="str">
        <f t="shared" ref="O642:O703" si="422">IF(H642&gt;0, wh(B642,$F$51,$F$52,$F$53),"")</f>
        <v/>
      </c>
      <c r="P642" s="334"/>
      <c r="Q642" s="330"/>
      <c r="R642" s="279" t="str">
        <f>IF(H642&gt;0, rate1(1,$L$52,$L$51,$L$54,L642,$L$53,$L$50,P642),"")</f>
        <v/>
      </c>
      <c r="S642" s="325"/>
      <c r="T642" s="325"/>
      <c r="U642" s="330"/>
      <c r="V642" s="338"/>
      <c r="W642" s="330"/>
      <c r="X642" s="330"/>
      <c r="Y642" s="330"/>
      <c r="Z642" s="110" t="str">
        <f>IF(H642&gt;0, rate1(1,$L$52,$L$51,$L$54,U642,$L$53,$L$50,Y642),"")</f>
        <v/>
      </c>
      <c r="AA642" s="338" t="str">
        <f t="shared" ref="AA642:AA703" si="423">IF(H642&gt;0, X642/O642/Z642,"")</f>
        <v/>
      </c>
      <c r="AB642" s="338" t="str">
        <f t="shared" ref="AB642:AB703" si="424">IF(H642&gt;0, W642/(1-AA642),"")</f>
        <v/>
      </c>
      <c r="AC642" s="330" t="str">
        <f t="shared" ref="AC642:AC703" si="425">IF(H642&gt;0, delta_z(N642,S642,H642,AE641,AB642),"")</f>
        <v/>
      </c>
      <c r="AD642" s="330" t="str">
        <f t="shared" ref="AD642:AD703" si="426">IF(H642&gt;0, H642/AC642*K642,"")</f>
        <v/>
      </c>
      <c r="AE642" s="330" t="str">
        <f t="shared" ref="AE642:AE703" si="427">IF(H642&gt;0, (AD642-AD641)/(AC642+AC641)*2,"")</f>
        <v/>
      </c>
      <c r="AF642" s="330" t="str">
        <f t="shared" ref="AF642:AF703" si="428">IF(H642&gt;0, B642-(AC642-N642),"")</f>
        <v/>
      </c>
      <c r="AG642" s="330" t="str">
        <f t="shared" ref="AG642:AG703" si="429">IF(H642&gt;0, C642-AC642,"")</f>
        <v/>
      </c>
      <c r="AH642" s="330" t="str">
        <f t="shared" ref="AH642:AH703" si="430">IF(H642&gt;0, $S$54*$S$53*$C$55*SQRT(AF642-AG642),"")</f>
        <v/>
      </c>
      <c r="AI642" s="330" t="str">
        <f t="shared" ref="AI642:AI703" si="431">IF(H642&gt;0, AC642/R642*1000000,"")</f>
        <v/>
      </c>
      <c r="AJ642" s="330" t="str">
        <f t="shared" ref="AJ642:AJ703" si="432">IF(H642&gt;0, AJ641+AI642/3600,"")</f>
        <v/>
      </c>
      <c r="AK642" s="339" t="str">
        <f t="shared" ref="AK642:AK703" si="433">IF(H642&gt;0, AK641+AI641*G641/1000000,"")</f>
        <v/>
      </c>
      <c r="AL642" s="44" t="str">
        <f t="shared" si="411"/>
        <v/>
      </c>
    </row>
    <row r="643" spans="2:38" ht="15" x14ac:dyDescent="0.15">
      <c r="B643" s="330" t="str">
        <f t="shared" si="412"/>
        <v/>
      </c>
      <c r="C643" s="330" t="str">
        <f t="shared" si="413"/>
        <v/>
      </c>
      <c r="D643" s="330" t="str">
        <f t="shared" si="414"/>
        <v/>
      </c>
      <c r="E643" s="330" t="str">
        <f t="shared" si="410"/>
        <v xml:space="preserve"> </v>
      </c>
      <c r="F643" s="330" t="str">
        <f t="shared" si="415"/>
        <v/>
      </c>
      <c r="G643" s="330" t="str">
        <f t="shared" si="416"/>
        <v/>
      </c>
      <c r="H643" s="315"/>
      <c r="I643" s="330" t="str">
        <f t="shared" si="417"/>
        <v/>
      </c>
      <c r="J643" s="330">
        <f t="shared" si="409"/>
        <v>859</v>
      </c>
      <c r="K643" s="337" t="str">
        <f t="shared" si="418"/>
        <v/>
      </c>
      <c r="L643" s="325" t="str">
        <f t="shared" si="419"/>
        <v/>
      </c>
      <c r="M643" s="325" t="str">
        <f t="shared" si="420"/>
        <v/>
      </c>
      <c r="N643" s="330" t="str">
        <f t="shared" si="421"/>
        <v/>
      </c>
      <c r="O643" s="330" t="str">
        <f t="shared" si="422"/>
        <v/>
      </c>
      <c r="P643" s="334"/>
      <c r="Q643" s="330"/>
      <c r="R643" s="279" t="str">
        <f>IF(H643&gt;0, rate1(1,$L$52,$L$51,$L$54,L643,$L$53,$L$50,P643),"")</f>
        <v/>
      </c>
      <c r="S643" s="325"/>
      <c r="T643" s="325"/>
      <c r="U643" s="330"/>
      <c r="V643" s="338"/>
      <c r="W643" s="330"/>
      <c r="X643" s="330"/>
      <c r="Y643" s="330"/>
      <c r="Z643" s="110" t="str">
        <f>IF(H643&gt;0, rate1(1,$L$52,$L$51,$L$54,U643,$L$53,$L$50,Y643),"")</f>
        <v/>
      </c>
      <c r="AA643" s="338" t="str">
        <f t="shared" si="423"/>
        <v/>
      </c>
      <c r="AB643" s="338" t="str">
        <f t="shared" si="424"/>
        <v/>
      </c>
      <c r="AC643" s="330" t="str">
        <f t="shared" si="425"/>
        <v/>
      </c>
      <c r="AD643" s="330" t="str">
        <f t="shared" si="426"/>
        <v/>
      </c>
      <c r="AE643" s="330" t="str">
        <f t="shared" si="427"/>
        <v/>
      </c>
      <c r="AF643" s="330" t="str">
        <f t="shared" si="428"/>
        <v/>
      </c>
      <c r="AG643" s="330" t="str">
        <f t="shared" si="429"/>
        <v/>
      </c>
      <c r="AH643" s="330" t="str">
        <f t="shared" si="430"/>
        <v/>
      </c>
      <c r="AI643" s="330" t="str">
        <f t="shared" si="431"/>
        <v/>
      </c>
      <c r="AJ643" s="330" t="str">
        <f t="shared" si="432"/>
        <v/>
      </c>
      <c r="AK643" s="339" t="str">
        <f t="shared" si="433"/>
        <v/>
      </c>
      <c r="AL643" s="44" t="str">
        <f t="shared" si="411"/>
        <v/>
      </c>
    </row>
    <row r="644" spans="2:38" ht="15" x14ac:dyDescent="0.15">
      <c r="B644" s="330" t="str">
        <f t="shared" si="412"/>
        <v/>
      </c>
      <c r="C644" s="330" t="str">
        <f t="shared" si="413"/>
        <v/>
      </c>
      <c r="D644" s="330" t="str">
        <f t="shared" si="414"/>
        <v/>
      </c>
      <c r="E644" s="330" t="str">
        <f t="shared" si="410"/>
        <v xml:space="preserve"> </v>
      </c>
      <c r="F644" s="330" t="str">
        <f t="shared" si="415"/>
        <v/>
      </c>
      <c r="G644" s="330" t="str">
        <f t="shared" si="416"/>
        <v/>
      </c>
      <c r="H644" s="315"/>
      <c r="I644" s="330" t="str">
        <f t="shared" si="417"/>
        <v/>
      </c>
      <c r="J644" s="330">
        <f t="shared" si="409"/>
        <v>859</v>
      </c>
      <c r="K644" s="337" t="str">
        <f t="shared" si="418"/>
        <v/>
      </c>
      <c r="L644" s="325" t="str">
        <f t="shared" si="419"/>
        <v/>
      </c>
      <c r="M644" s="325" t="str">
        <f t="shared" si="420"/>
        <v/>
      </c>
      <c r="N644" s="330" t="str">
        <f t="shared" si="421"/>
        <v/>
      </c>
      <c r="O644" s="330" t="str">
        <f t="shared" si="422"/>
        <v/>
      </c>
      <c r="P644" s="334"/>
      <c r="Q644" s="330"/>
      <c r="R644" s="279" t="str">
        <f>IF(H644&gt;0, rate1(1,$L$52,$L$51,$L$54,L644,$L$53,$L$50,P644),"")</f>
        <v/>
      </c>
      <c r="S644" s="325"/>
      <c r="T644" s="325"/>
      <c r="U644" s="330"/>
      <c r="V644" s="338"/>
      <c r="W644" s="330"/>
      <c r="X644" s="330"/>
      <c r="Y644" s="330"/>
      <c r="Z644" s="110" t="str">
        <f>IF(H644&gt;0, rate1(1,$L$52,$L$51,$L$54,U644,$L$53,$L$50,Y644),"")</f>
        <v/>
      </c>
      <c r="AA644" s="338" t="str">
        <f t="shared" si="423"/>
        <v/>
      </c>
      <c r="AB644" s="338" t="str">
        <f t="shared" si="424"/>
        <v/>
      </c>
      <c r="AC644" s="330" t="str">
        <f t="shared" si="425"/>
        <v/>
      </c>
      <c r="AD644" s="330" t="str">
        <f t="shared" si="426"/>
        <v/>
      </c>
      <c r="AE644" s="330" t="str">
        <f t="shared" si="427"/>
        <v/>
      </c>
      <c r="AF644" s="330" t="str">
        <f t="shared" si="428"/>
        <v/>
      </c>
      <c r="AG644" s="330" t="str">
        <f t="shared" si="429"/>
        <v/>
      </c>
      <c r="AH644" s="330" t="str">
        <f t="shared" si="430"/>
        <v/>
      </c>
      <c r="AI644" s="330" t="str">
        <f t="shared" si="431"/>
        <v/>
      </c>
      <c r="AJ644" s="330" t="str">
        <f t="shared" si="432"/>
        <v/>
      </c>
      <c r="AK644" s="339" t="str">
        <f t="shared" si="433"/>
        <v/>
      </c>
      <c r="AL644" s="44" t="str">
        <f t="shared" si="411"/>
        <v/>
      </c>
    </row>
    <row r="645" spans="2:38" ht="15" x14ac:dyDescent="0.15">
      <c r="B645" s="330" t="str">
        <f t="shared" si="412"/>
        <v/>
      </c>
      <c r="C645" s="330" t="str">
        <f t="shared" si="413"/>
        <v/>
      </c>
      <c r="D645" s="330" t="str">
        <f t="shared" si="414"/>
        <v/>
      </c>
      <c r="E645" s="330" t="str">
        <f t="shared" si="410"/>
        <v xml:space="preserve"> </v>
      </c>
      <c r="F645" s="330" t="str">
        <f t="shared" si="415"/>
        <v/>
      </c>
      <c r="G645" s="330" t="str">
        <f t="shared" si="416"/>
        <v/>
      </c>
      <c r="H645" s="315"/>
      <c r="I645" s="330" t="str">
        <f t="shared" si="417"/>
        <v/>
      </c>
      <c r="J645" s="330">
        <f t="shared" si="409"/>
        <v>859</v>
      </c>
      <c r="K645" s="337" t="str">
        <f t="shared" si="418"/>
        <v/>
      </c>
      <c r="L645" s="325" t="str">
        <f t="shared" si="419"/>
        <v/>
      </c>
      <c r="M645" s="325" t="str">
        <f t="shared" si="420"/>
        <v/>
      </c>
      <c r="N645" s="330" t="str">
        <f t="shared" si="421"/>
        <v/>
      </c>
      <c r="O645" s="330" t="str">
        <f t="shared" si="422"/>
        <v/>
      </c>
      <c r="P645" s="334"/>
      <c r="Q645" s="330"/>
      <c r="R645" s="279" t="str">
        <f>IF(H645&gt;0, rate1(1,$L$52,$L$51,$L$54,L645,$L$53,$L$50,P645),"")</f>
        <v/>
      </c>
      <c r="S645" s="325"/>
      <c r="T645" s="325"/>
      <c r="U645" s="330"/>
      <c r="V645" s="338"/>
      <c r="W645" s="330"/>
      <c r="X645" s="330"/>
      <c r="Y645" s="330"/>
      <c r="Z645" s="110" t="str">
        <f>IF(H645&gt;0, rate1(1,$L$52,$L$51,$L$54,U645,$L$53,$L$50,Y645),"")</f>
        <v/>
      </c>
      <c r="AA645" s="338" t="str">
        <f t="shared" si="423"/>
        <v/>
      </c>
      <c r="AB645" s="338" t="str">
        <f t="shared" si="424"/>
        <v/>
      </c>
      <c r="AC645" s="330" t="str">
        <f t="shared" si="425"/>
        <v/>
      </c>
      <c r="AD645" s="330" t="str">
        <f t="shared" si="426"/>
        <v/>
      </c>
      <c r="AE645" s="330" t="str">
        <f t="shared" si="427"/>
        <v/>
      </c>
      <c r="AF645" s="330" t="str">
        <f t="shared" si="428"/>
        <v/>
      </c>
      <c r="AG645" s="330" t="str">
        <f t="shared" si="429"/>
        <v/>
      </c>
      <c r="AH645" s="330" t="str">
        <f t="shared" si="430"/>
        <v/>
      </c>
      <c r="AI645" s="330" t="str">
        <f t="shared" si="431"/>
        <v/>
      </c>
      <c r="AJ645" s="330" t="str">
        <f t="shared" si="432"/>
        <v/>
      </c>
      <c r="AK645" s="339" t="str">
        <f t="shared" si="433"/>
        <v/>
      </c>
      <c r="AL645" s="44" t="str">
        <f t="shared" si="411"/>
        <v/>
      </c>
    </row>
    <row r="646" spans="2:38" ht="15" x14ac:dyDescent="0.15">
      <c r="B646" s="330" t="str">
        <f t="shared" si="412"/>
        <v/>
      </c>
      <c r="C646" s="330" t="str">
        <f t="shared" si="413"/>
        <v/>
      </c>
      <c r="D646" s="330" t="str">
        <f t="shared" si="414"/>
        <v/>
      </c>
      <c r="E646" s="330" t="str">
        <f t="shared" si="410"/>
        <v xml:space="preserve"> </v>
      </c>
      <c r="F646" s="330" t="str">
        <f t="shared" si="415"/>
        <v/>
      </c>
      <c r="G646" s="330" t="str">
        <f t="shared" si="416"/>
        <v/>
      </c>
      <c r="H646" s="315"/>
      <c r="I646" s="330" t="str">
        <f t="shared" si="417"/>
        <v/>
      </c>
      <c r="J646" s="330">
        <f t="shared" si="409"/>
        <v>859</v>
      </c>
      <c r="K646" s="337" t="str">
        <f t="shared" si="418"/>
        <v/>
      </c>
      <c r="L646" s="325" t="str">
        <f t="shared" si="419"/>
        <v/>
      </c>
      <c r="M646" s="325" t="str">
        <f t="shared" si="420"/>
        <v/>
      </c>
      <c r="N646" s="330" t="str">
        <f t="shared" si="421"/>
        <v/>
      </c>
      <c r="O646" s="330" t="str">
        <f t="shared" si="422"/>
        <v/>
      </c>
      <c r="P646" s="334"/>
      <c r="Q646" s="330"/>
      <c r="R646" s="279" t="str">
        <f>IF(H646&gt;0, rate1(1,$L$52,$L$51,$L$54,L646,$L$53,$L$50,P646),"")</f>
        <v/>
      </c>
      <c r="S646" s="325"/>
      <c r="T646" s="325"/>
      <c r="U646" s="330"/>
      <c r="V646" s="338"/>
      <c r="W646" s="330"/>
      <c r="X646" s="330"/>
      <c r="Y646" s="330"/>
      <c r="Z646" s="110" t="str">
        <f>IF(H646&gt;0, rate1(1,$L$52,$L$51,$L$54,U646,$L$53,$L$50,Y646),"")</f>
        <v/>
      </c>
      <c r="AA646" s="338" t="str">
        <f t="shared" si="423"/>
        <v/>
      </c>
      <c r="AB646" s="338" t="str">
        <f t="shared" si="424"/>
        <v/>
      </c>
      <c r="AC646" s="330" t="str">
        <f t="shared" si="425"/>
        <v/>
      </c>
      <c r="AD646" s="330" t="str">
        <f t="shared" si="426"/>
        <v/>
      </c>
      <c r="AE646" s="330" t="str">
        <f t="shared" si="427"/>
        <v/>
      </c>
      <c r="AF646" s="330" t="str">
        <f t="shared" si="428"/>
        <v/>
      </c>
      <c r="AG646" s="330" t="str">
        <f t="shared" si="429"/>
        <v/>
      </c>
      <c r="AH646" s="330" t="str">
        <f t="shared" si="430"/>
        <v/>
      </c>
      <c r="AI646" s="330" t="str">
        <f t="shared" si="431"/>
        <v/>
      </c>
      <c r="AJ646" s="330" t="str">
        <f t="shared" si="432"/>
        <v/>
      </c>
      <c r="AK646" s="339" t="str">
        <f t="shared" si="433"/>
        <v/>
      </c>
      <c r="AL646" s="44" t="str">
        <f t="shared" si="411"/>
        <v/>
      </c>
    </row>
    <row r="647" spans="2:38" ht="15" x14ac:dyDescent="0.15">
      <c r="B647" s="330" t="str">
        <f t="shared" si="412"/>
        <v/>
      </c>
      <c r="C647" s="330" t="str">
        <f t="shared" si="413"/>
        <v/>
      </c>
      <c r="D647" s="330" t="str">
        <f t="shared" si="414"/>
        <v/>
      </c>
      <c r="E647" s="330" t="str">
        <f t="shared" si="410"/>
        <v xml:space="preserve"> </v>
      </c>
      <c r="F647" s="330" t="str">
        <f t="shared" si="415"/>
        <v/>
      </c>
      <c r="G647" s="330" t="str">
        <f t="shared" si="416"/>
        <v/>
      </c>
      <c r="H647" s="315"/>
      <c r="I647" s="330" t="str">
        <f t="shared" si="417"/>
        <v/>
      </c>
      <c r="J647" s="330">
        <f t="shared" si="409"/>
        <v>859</v>
      </c>
      <c r="K647" s="337" t="str">
        <f t="shared" si="418"/>
        <v/>
      </c>
      <c r="L647" s="325" t="str">
        <f t="shared" si="419"/>
        <v/>
      </c>
      <c r="M647" s="325" t="str">
        <f t="shared" si="420"/>
        <v/>
      </c>
      <c r="N647" s="330" t="str">
        <f t="shared" si="421"/>
        <v/>
      </c>
      <c r="O647" s="330" t="str">
        <f t="shared" si="422"/>
        <v/>
      </c>
      <c r="P647" s="334"/>
      <c r="Q647" s="330"/>
      <c r="R647" s="279" t="str">
        <f>IF(H647&gt;0, rate1(1,$L$52,$L$51,$L$54,L647,$L$53,$L$50,P647),"")</f>
        <v/>
      </c>
      <c r="S647" s="325"/>
      <c r="T647" s="325"/>
      <c r="U647" s="330"/>
      <c r="V647" s="338"/>
      <c r="W647" s="330"/>
      <c r="X647" s="330"/>
      <c r="Y647" s="330"/>
      <c r="Z647" s="110" t="str">
        <f>IF(H647&gt;0, rate1(1,$L$52,$L$51,$L$54,U647,$L$53,$L$50,Y647),"")</f>
        <v/>
      </c>
      <c r="AA647" s="338" t="str">
        <f t="shared" si="423"/>
        <v/>
      </c>
      <c r="AB647" s="338" t="str">
        <f t="shared" si="424"/>
        <v/>
      </c>
      <c r="AC647" s="330" t="str">
        <f t="shared" si="425"/>
        <v/>
      </c>
      <c r="AD647" s="330" t="str">
        <f t="shared" si="426"/>
        <v/>
      </c>
      <c r="AE647" s="330" t="str">
        <f t="shared" si="427"/>
        <v/>
      </c>
      <c r="AF647" s="330" t="str">
        <f t="shared" si="428"/>
        <v/>
      </c>
      <c r="AG647" s="330" t="str">
        <f t="shared" si="429"/>
        <v/>
      </c>
      <c r="AH647" s="330" t="str">
        <f t="shared" si="430"/>
        <v/>
      </c>
      <c r="AI647" s="330" t="str">
        <f t="shared" si="431"/>
        <v/>
      </c>
      <c r="AJ647" s="330" t="str">
        <f t="shared" si="432"/>
        <v/>
      </c>
      <c r="AK647" s="339" t="str">
        <f t="shared" si="433"/>
        <v/>
      </c>
      <c r="AL647" s="44" t="str">
        <f t="shared" si="411"/>
        <v/>
      </c>
    </row>
    <row r="648" spans="2:38" ht="15" x14ac:dyDescent="0.15">
      <c r="B648" s="330" t="str">
        <f t="shared" si="412"/>
        <v/>
      </c>
      <c r="C648" s="330" t="str">
        <f t="shared" si="413"/>
        <v/>
      </c>
      <c r="D648" s="330" t="str">
        <f t="shared" si="414"/>
        <v/>
      </c>
      <c r="E648" s="330" t="str">
        <f t="shared" si="410"/>
        <v xml:space="preserve"> </v>
      </c>
      <c r="F648" s="330" t="str">
        <f t="shared" si="415"/>
        <v/>
      </c>
      <c r="G648" s="330" t="str">
        <f t="shared" si="416"/>
        <v/>
      </c>
      <c r="H648" s="315"/>
      <c r="I648" s="330" t="str">
        <f t="shared" si="417"/>
        <v/>
      </c>
      <c r="J648" s="330">
        <f t="shared" si="409"/>
        <v>859</v>
      </c>
      <c r="K648" s="337" t="str">
        <f t="shared" si="418"/>
        <v/>
      </c>
      <c r="L648" s="325" t="str">
        <f t="shared" si="419"/>
        <v/>
      </c>
      <c r="M648" s="325" t="str">
        <f t="shared" si="420"/>
        <v/>
      </c>
      <c r="N648" s="330" t="str">
        <f t="shared" si="421"/>
        <v/>
      </c>
      <c r="O648" s="330" t="str">
        <f t="shared" si="422"/>
        <v/>
      </c>
      <c r="P648" s="334"/>
      <c r="Q648" s="330"/>
      <c r="R648" s="279" t="str">
        <f>IF(H648&gt;0, rate1(1,$L$52,$L$51,$L$54,L648,$L$53,$L$50,P648),"")</f>
        <v/>
      </c>
      <c r="S648" s="325"/>
      <c r="T648" s="325"/>
      <c r="U648" s="330"/>
      <c r="V648" s="338"/>
      <c r="W648" s="330"/>
      <c r="X648" s="330"/>
      <c r="Y648" s="330"/>
      <c r="Z648" s="110" t="str">
        <f>IF(H648&gt;0, rate1(1,$L$52,$L$51,$L$54,U648,$L$53,$L$50,Y648),"")</f>
        <v/>
      </c>
      <c r="AA648" s="338" t="str">
        <f t="shared" si="423"/>
        <v/>
      </c>
      <c r="AB648" s="338" t="str">
        <f t="shared" si="424"/>
        <v/>
      </c>
      <c r="AC648" s="330" t="str">
        <f t="shared" si="425"/>
        <v/>
      </c>
      <c r="AD648" s="330" t="str">
        <f t="shared" si="426"/>
        <v/>
      </c>
      <c r="AE648" s="330" t="str">
        <f t="shared" si="427"/>
        <v/>
      </c>
      <c r="AF648" s="330" t="str">
        <f t="shared" si="428"/>
        <v/>
      </c>
      <c r="AG648" s="330" t="str">
        <f t="shared" si="429"/>
        <v/>
      </c>
      <c r="AH648" s="330" t="str">
        <f t="shared" si="430"/>
        <v/>
      </c>
      <c r="AI648" s="330" t="str">
        <f t="shared" si="431"/>
        <v/>
      </c>
      <c r="AJ648" s="330" t="str">
        <f t="shared" si="432"/>
        <v/>
      </c>
      <c r="AK648" s="339" t="str">
        <f t="shared" si="433"/>
        <v/>
      </c>
      <c r="AL648" s="44" t="str">
        <f t="shared" si="411"/>
        <v/>
      </c>
    </row>
    <row r="649" spans="2:38" ht="15" x14ac:dyDescent="0.15">
      <c r="B649" s="330" t="str">
        <f t="shared" si="412"/>
        <v/>
      </c>
      <c r="C649" s="330" t="str">
        <f t="shared" si="413"/>
        <v/>
      </c>
      <c r="D649" s="330" t="str">
        <f t="shared" si="414"/>
        <v/>
      </c>
      <c r="E649" s="330" t="str">
        <f t="shared" si="410"/>
        <v xml:space="preserve"> </v>
      </c>
      <c r="F649" s="330" t="str">
        <f t="shared" si="415"/>
        <v/>
      </c>
      <c r="G649" s="330" t="str">
        <f t="shared" si="416"/>
        <v/>
      </c>
      <c r="H649" s="315"/>
      <c r="I649" s="330" t="str">
        <f t="shared" si="417"/>
        <v/>
      </c>
      <c r="J649" s="330">
        <f t="shared" si="409"/>
        <v>859</v>
      </c>
      <c r="K649" s="337" t="str">
        <f t="shared" si="418"/>
        <v/>
      </c>
      <c r="L649" s="325" t="str">
        <f t="shared" si="419"/>
        <v/>
      </c>
      <c r="M649" s="325" t="str">
        <f t="shared" si="420"/>
        <v/>
      </c>
      <c r="N649" s="330" t="str">
        <f t="shared" si="421"/>
        <v/>
      </c>
      <c r="O649" s="330" t="str">
        <f t="shared" si="422"/>
        <v/>
      </c>
      <c r="P649" s="334"/>
      <c r="Q649" s="330"/>
      <c r="R649" s="279" t="str">
        <f>IF(H649&gt;0, rate1(1,$L$52,$L$51,$L$54,L649,$L$53,$L$50,P649),"")</f>
        <v/>
      </c>
      <c r="S649" s="325"/>
      <c r="T649" s="325"/>
      <c r="U649" s="330"/>
      <c r="V649" s="338"/>
      <c r="W649" s="330"/>
      <c r="X649" s="330"/>
      <c r="Y649" s="330"/>
      <c r="Z649" s="110" t="str">
        <f>IF(H649&gt;0, rate1(1,$L$52,$L$51,$L$54,U649,$L$53,$L$50,Y649),"")</f>
        <v/>
      </c>
      <c r="AA649" s="338" t="str">
        <f t="shared" si="423"/>
        <v/>
      </c>
      <c r="AB649" s="338" t="str">
        <f t="shared" si="424"/>
        <v/>
      </c>
      <c r="AC649" s="330" t="str">
        <f t="shared" si="425"/>
        <v/>
      </c>
      <c r="AD649" s="330" t="str">
        <f t="shared" si="426"/>
        <v/>
      </c>
      <c r="AE649" s="330" t="str">
        <f t="shared" si="427"/>
        <v/>
      </c>
      <c r="AF649" s="330" t="str">
        <f t="shared" si="428"/>
        <v/>
      </c>
      <c r="AG649" s="330" t="str">
        <f t="shared" si="429"/>
        <v/>
      </c>
      <c r="AH649" s="330" t="str">
        <f t="shared" si="430"/>
        <v/>
      </c>
      <c r="AI649" s="330" t="str">
        <f t="shared" si="431"/>
        <v/>
      </c>
      <c r="AJ649" s="330" t="str">
        <f t="shared" si="432"/>
        <v/>
      </c>
      <c r="AK649" s="339" t="str">
        <f t="shared" si="433"/>
        <v/>
      </c>
      <c r="AL649" s="44" t="str">
        <f t="shared" si="411"/>
        <v/>
      </c>
    </row>
    <row r="650" spans="2:38" ht="15" x14ac:dyDescent="0.15">
      <c r="B650" s="330" t="str">
        <f t="shared" si="412"/>
        <v/>
      </c>
      <c r="C650" s="330" t="str">
        <f t="shared" si="413"/>
        <v/>
      </c>
      <c r="D650" s="330" t="str">
        <f t="shared" si="414"/>
        <v/>
      </c>
      <c r="E650" s="330" t="str">
        <f t="shared" si="410"/>
        <v xml:space="preserve"> </v>
      </c>
      <c r="F650" s="330" t="str">
        <f t="shared" si="415"/>
        <v/>
      </c>
      <c r="G650" s="330" t="str">
        <f t="shared" si="416"/>
        <v/>
      </c>
      <c r="H650" s="315"/>
      <c r="I650" s="330" t="str">
        <f t="shared" si="417"/>
        <v/>
      </c>
      <c r="J650" s="330">
        <f t="shared" si="409"/>
        <v>859</v>
      </c>
      <c r="K650" s="337" t="str">
        <f t="shared" si="418"/>
        <v/>
      </c>
      <c r="L650" s="325" t="str">
        <f t="shared" si="419"/>
        <v/>
      </c>
      <c r="M650" s="325" t="str">
        <f t="shared" si="420"/>
        <v/>
      </c>
      <c r="N650" s="330" t="str">
        <f t="shared" si="421"/>
        <v/>
      </c>
      <c r="O650" s="330" t="str">
        <f t="shared" si="422"/>
        <v/>
      </c>
      <c r="P650" s="334"/>
      <c r="Q650" s="330"/>
      <c r="R650" s="279" t="str">
        <f>IF(H650&gt;0, rate1(1,$L$52,$L$51,$L$54,L650,$L$53,$L$50,P650),"")</f>
        <v/>
      </c>
      <c r="S650" s="325"/>
      <c r="T650" s="325"/>
      <c r="U650" s="330"/>
      <c r="V650" s="338"/>
      <c r="W650" s="330"/>
      <c r="X650" s="330"/>
      <c r="Y650" s="330"/>
      <c r="Z650" s="110" t="str">
        <f>IF(H650&gt;0, rate1(1,$L$52,$L$51,$L$54,U650,$L$53,$L$50,Y650),"")</f>
        <v/>
      </c>
      <c r="AA650" s="338" t="str">
        <f t="shared" si="423"/>
        <v/>
      </c>
      <c r="AB650" s="338" t="str">
        <f t="shared" si="424"/>
        <v/>
      </c>
      <c r="AC650" s="330" t="str">
        <f t="shared" si="425"/>
        <v/>
      </c>
      <c r="AD650" s="330" t="str">
        <f t="shared" si="426"/>
        <v/>
      </c>
      <c r="AE650" s="330" t="str">
        <f t="shared" si="427"/>
        <v/>
      </c>
      <c r="AF650" s="330" t="str">
        <f t="shared" si="428"/>
        <v/>
      </c>
      <c r="AG650" s="330" t="str">
        <f t="shared" si="429"/>
        <v/>
      </c>
      <c r="AH650" s="330" t="str">
        <f t="shared" si="430"/>
        <v/>
      </c>
      <c r="AI650" s="330" t="str">
        <f t="shared" si="431"/>
        <v/>
      </c>
      <c r="AJ650" s="330" t="str">
        <f t="shared" si="432"/>
        <v/>
      </c>
      <c r="AK650" s="339" t="str">
        <f t="shared" si="433"/>
        <v/>
      </c>
      <c r="AL650" s="44" t="str">
        <f t="shared" si="411"/>
        <v/>
      </c>
    </row>
    <row r="651" spans="2:38" ht="15" x14ac:dyDescent="0.15">
      <c r="B651" s="330" t="str">
        <f t="shared" si="412"/>
        <v/>
      </c>
      <c r="C651" s="330" t="str">
        <f t="shared" si="413"/>
        <v/>
      </c>
      <c r="D651" s="330" t="str">
        <f t="shared" si="414"/>
        <v/>
      </c>
      <c r="E651" s="330" t="str">
        <f t="shared" si="410"/>
        <v xml:space="preserve"> </v>
      </c>
      <c r="F651" s="330" t="str">
        <f t="shared" si="415"/>
        <v/>
      </c>
      <c r="G651" s="330" t="str">
        <f t="shared" si="416"/>
        <v/>
      </c>
      <c r="H651" s="315"/>
      <c r="I651" s="330" t="str">
        <f t="shared" si="417"/>
        <v/>
      </c>
      <c r="J651" s="330">
        <f t="shared" si="409"/>
        <v>859</v>
      </c>
      <c r="K651" s="337" t="str">
        <f t="shared" si="418"/>
        <v/>
      </c>
      <c r="L651" s="325" t="str">
        <f t="shared" si="419"/>
        <v/>
      </c>
      <c r="M651" s="325" t="str">
        <f t="shared" si="420"/>
        <v/>
      </c>
      <c r="N651" s="330" t="str">
        <f t="shared" si="421"/>
        <v/>
      </c>
      <c r="O651" s="330" t="str">
        <f t="shared" si="422"/>
        <v/>
      </c>
      <c r="P651" s="334"/>
      <c r="Q651" s="330"/>
      <c r="R651" s="279" t="str">
        <f>IF(H651&gt;0, rate1(1,$L$52,$L$51,$L$54,L651,$L$53,$L$50,P651),"")</f>
        <v/>
      </c>
      <c r="S651" s="325"/>
      <c r="T651" s="325"/>
      <c r="U651" s="330"/>
      <c r="V651" s="338"/>
      <c r="W651" s="330"/>
      <c r="X651" s="330"/>
      <c r="Y651" s="330"/>
      <c r="Z651" s="110" t="str">
        <f>IF(H651&gt;0, rate1(1,$L$52,$L$51,$L$54,U651,$L$53,$L$50,Y651),"")</f>
        <v/>
      </c>
      <c r="AA651" s="338" t="str">
        <f t="shared" si="423"/>
        <v/>
      </c>
      <c r="AB651" s="338" t="str">
        <f t="shared" si="424"/>
        <v/>
      </c>
      <c r="AC651" s="330" t="str">
        <f t="shared" si="425"/>
        <v/>
      </c>
      <c r="AD651" s="330" t="str">
        <f t="shared" si="426"/>
        <v/>
      </c>
      <c r="AE651" s="330" t="str">
        <f t="shared" si="427"/>
        <v/>
      </c>
      <c r="AF651" s="330" t="str">
        <f t="shared" si="428"/>
        <v/>
      </c>
      <c r="AG651" s="330" t="str">
        <f t="shared" si="429"/>
        <v/>
      </c>
      <c r="AH651" s="330" t="str">
        <f t="shared" si="430"/>
        <v/>
      </c>
      <c r="AI651" s="330" t="str">
        <f t="shared" si="431"/>
        <v/>
      </c>
      <c r="AJ651" s="330" t="str">
        <f t="shared" si="432"/>
        <v/>
      </c>
      <c r="AK651" s="339" t="str">
        <f t="shared" si="433"/>
        <v/>
      </c>
      <c r="AL651" s="44" t="str">
        <f t="shared" si="411"/>
        <v/>
      </c>
    </row>
    <row r="652" spans="2:38" ht="15" x14ac:dyDescent="0.15">
      <c r="B652" s="330" t="str">
        <f t="shared" si="412"/>
        <v/>
      </c>
      <c r="C652" s="330" t="str">
        <f t="shared" si="413"/>
        <v/>
      </c>
      <c r="D652" s="330" t="str">
        <f t="shared" si="414"/>
        <v/>
      </c>
      <c r="E652" s="330" t="str">
        <f t="shared" si="410"/>
        <v xml:space="preserve"> </v>
      </c>
      <c r="F652" s="330" t="str">
        <f t="shared" si="415"/>
        <v/>
      </c>
      <c r="G652" s="330" t="str">
        <f t="shared" si="416"/>
        <v/>
      </c>
      <c r="H652" s="315"/>
      <c r="I652" s="330" t="str">
        <f t="shared" si="417"/>
        <v/>
      </c>
      <c r="J652" s="330">
        <f t="shared" si="409"/>
        <v>859</v>
      </c>
      <c r="K652" s="337" t="str">
        <f t="shared" si="418"/>
        <v/>
      </c>
      <c r="L652" s="325" t="str">
        <f t="shared" si="419"/>
        <v/>
      </c>
      <c r="M652" s="325" t="str">
        <f t="shared" si="420"/>
        <v/>
      </c>
      <c r="N652" s="330" t="str">
        <f t="shared" si="421"/>
        <v/>
      </c>
      <c r="O652" s="330" t="str">
        <f t="shared" si="422"/>
        <v/>
      </c>
      <c r="P652" s="334"/>
      <c r="Q652" s="330"/>
      <c r="R652" s="279" t="str">
        <f>IF(H652&gt;0, rate1(1,$L$52,$L$51,$L$54,L652,$L$53,$L$50,P652),"")</f>
        <v/>
      </c>
      <c r="S652" s="325"/>
      <c r="T652" s="325"/>
      <c r="U652" s="330"/>
      <c r="V652" s="338"/>
      <c r="W652" s="330"/>
      <c r="X652" s="330"/>
      <c r="Y652" s="330"/>
      <c r="Z652" s="110" t="str">
        <f>IF(H652&gt;0, rate1(1,$L$52,$L$51,$L$54,U652,$L$53,$L$50,Y652),"")</f>
        <v/>
      </c>
      <c r="AA652" s="338" t="str">
        <f t="shared" si="423"/>
        <v/>
      </c>
      <c r="AB652" s="338" t="str">
        <f t="shared" si="424"/>
        <v/>
      </c>
      <c r="AC652" s="330" t="str">
        <f t="shared" si="425"/>
        <v/>
      </c>
      <c r="AD652" s="330" t="str">
        <f t="shared" si="426"/>
        <v/>
      </c>
      <c r="AE652" s="330" t="str">
        <f t="shared" si="427"/>
        <v/>
      </c>
      <c r="AF652" s="330" t="str">
        <f t="shared" si="428"/>
        <v/>
      </c>
      <c r="AG652" s="330" t="str">
        <f t="shared" si="429"/>
        <v/>
      </c>
      <c r="AH652" s="330" t="str">
        <f t="shared" si="430"/>
        <v/>
      </c>
      <c r="AI652" s="330" t="str">
        <f t="shared" si="431"/>
        <v/>
      </c>
      <c r="AJ652" s="330" t="str">
        <f t="shared" si="432"/>
        <v/>
      </c>
      <c r="AK652" s="339" t="str">
        <f t="shared" si="433"/>
        <v/>
      </c>
      <c r="AL652" s="44" t="str">
        <f t="shared" si="411"/>
        <v/>
      </c>
    </row>
    <row r="653" spans="2:38" ht="15" x14ac:dyDescent="0.15">
      <c r="B653" s="330" t="str">
        <f t="shared" si="412"/>
        <v/>
      </c>
      <c r="C653" s="330" t="str">
        <f t="shared" si="413"/>
        <v/>
      </c>
      <c r="D653" s="330" t="str">
        <f t="shared" si="414"/>
        <v/>
      </c>
      <c r="E653" s="330" t="str">
        <f t="shared" si="410"/>
        <v xml:space="preserve"> </v>
      </c>
      <c r="F653" s="330" t="str">
        <f t="shared" si="415"/>
        <v/>
      </c>
      <c r="G653" s="330" t="str">
        <f t="shared" si="416"/>
        <v/>
      </c>
      <c r="H653" s="315"/>
      <c r="I653" s="330" t="str">
        <f t="shared" si="417"/>
        <v/>
      </c>
      <c r="J653" s="330">
        <f t="shared" si="409"/>
        <v>859</v>
      </c>
      <c r="K653" s="337" t="str">
        <f t="shared" si="418"/>
        <v/>
      </c>
      <c r="L653" s="325" t="str">
        <f t="shared" si="419"/>
        <v/>
      </c>
      <c r="M653" s="325" t="str">
        <f t="shared" si="420"/>
        <v/>
      </c>
      <c r="N653" s="330" t="str">
        <f t="shared" si="421"/>
        <v/>
      </c>
      <c r="O653" s="330" t="str">
        <f t="shared" si="422"/>
        <v/>
      </c>
      <c r="P653" s="334"/>
      <c r="Q653" s="330"/>
      <c r="R653" s="279" t="str">
        <f>IF(H653&gt;0, rate1(1,$L$52,$L$51,$L$54,L653,$L$53,$L$50,P653),"")</f>
        <v/>
      </c>
      <c r="S653" s="325"/>
      <c r="T653" s="325"/>
      <c r="U653" s="330"/>
      <c r="V653" s="338"/>
      <c r="W653" s="330"/>
      <c r="X653" s="330"/>
      <c r="Y653" s="330"/>
      <c r="Z653" s="110" t="str">
        <f>IF(H653&gt;0, rate1(1,$L$52,$L$51,$L$54,U653,$L$53,$L$50,Y653),"")</f>
        <v/>
      </c>
      <c r="AA653" s="338" t="str">
        <f t="shared" si="423"/>
        <v/>
      </c>
      <c r="AB653" s="338" t="str">
        <f t="shared" si="424"/>
        <v/>
      </c>
      <c r="AC653" s="330" t="str">
        <f t="shared" si="425"/>
        <v/>
      </c>
      <c r="AD653" s="330" t="str">
        <f t="shared" si="426"/>
        <v/>
      </c>
      <c r="AE653" s="330" t="str">
        <f t="shared" si="427"/>
        <v/>
      </c>
      <c r="AF653" s="330" t="str">
        <f t="shared" si="428"/>
        <v/>
      </c>
      <c r="AG653" s="330" t="str">
        <f t="shared" si="429"/>
        <v/>
      </c>
      <c r="AH653" s="330" t="str">
        <f t="shared" si="430"/>
        <v/>
      </c>
      <c r="AI653" s="330" t="str">
        <f t="shared" si="431"/>
        <v/>
      </c>
      <c r="AJ653" s="330" t="str">
        <f t="shared" si="432"/>
        <v/>
      </c>
      <c r="AK653" s="339" t="str">
        <f t="shared" si="433"/>
        <v/>
      </c>
      <c r="AL653" s="44" t="str">
        <f t="shared" si="411"/>
        <v/>
      </c>
    </row>
    <row r="654" spans="2:38" ht="15" x14ac:dyDescent="0.15">
      <c r="B654" s="330" t="str">
        <f t="shared" si="412"/>
        <v/>
      </c>
      <c r="C654" s="330" t="str">
        <f t="shared" si="413"/>
        <v/>
      </c>
      <c r="D654" s="330" t="str">
        <f t="shared" si="414"/>
        <v/>
      </c>
      <c r="E654" s="330" t="str">
        <f t="shared" si="410"/>
        <v xml:space="preserve"> </v>
      </c>
      <c r="F654" s="330" t="str">
        <f t="shared" si="415"/>
        <v/>
      </c>
      <c r="G654" s="330" t="str">
        <f t="shared" si="416"/>
        <v/>
      </c>
      <c r="H654" s="315"/>
      <c r="I654" s="330" t="str">
        <f t="shared" si="417"/>
        <v/>
      </c>
      <c r="J654" s="330">
        <f t="shared" si="409"/>
        <v>859</v>
      </c>
      <c r="K654" s="337" t="str">
        <f t="shared" si="418"/>
        <v/>
      </c>
      <c r="L654" s="325" t="str">
        <f t="shared" si="419"/>
        <v/>
      </c>
      <c r="M654" s="325" t="str">
        <f t="shared" si="420"/>
        <v/>
      </c>
      <c r="N654" s="330" t="str">
        <f t="shared" si="421"/>
        <v/>
      </c>
      <c r="O654" s="330" t="str">
        <f t="shared" si="422"/>
        <v/>
      </c>
      <c r="P654" s="334"/>
      <c r="Q654" s="330"/>
      <c r="R654" s="279" t="str">
        <f>IF(H654&gt;0, rate1(1,$L$52,$L$51,$L$54,L654,$L$53,$L$50,P654),"")</f>
        <v/>
      </c>
      <c r="S654" s="325"/>
      <c r="T654" s="325"/>
      <c r="U654" s="330"/>
      <c r="V654" s="338"/>
      <c r="W654" s="330"/>
      <c r="X654" s="330"/>
      <c r="Y654" s="330"/>
      <c r="Z654" s="110" t="str">
        <f>IF(H654&gt;0, rate1(1,$L$52,$L$51,$L$54,U654,$L$53,$L$50,Y654),"")</f>
        <v/>
      </c>
      <c r="AA654" s="338" t="str">
        <f t="shared" si="423"/>
        <v/>
      </c>
      <c r="AB654" s="338" t="str">
        <f t="shared" si="424"/>
        <v/>
      </c>
      <c r="AC654" s="330" t="str">
        <f t="shared" si="425"/>
        <v/>
      </c>
      <c r="AD654" s="330" t="str">
        <f t="shared" si="426"/>
        <v/>
      </c>
      <c r="AE654" s="330" t="str">
        <f t="shared" si="427"/>
        <v/>
      </c>
      <c r="AF654" s="330" t="str">
        <f t="shared" si="428"/>
        <v/>
      </c>
      <c r="AG654" s="330" t="str">
        <f t="shared" si="429"/>
        <v/>
      </c>
      <c r="AH654" s="330" t="str">
        <f t="shared" si="430"/>
        <v/>
      </c>
      <c r="AI654" s="330" t="str">
        <f t="shared" si="431"/>
        <v/>
      </c>
      <c r="AJ654" s="330" t="str">
        <f t="shared" si="432"/>
        <v/>
      </c>
      <c r="AK654" s="339" t="str">
        <f t="shared" si="433"/>
        <v/>
      </c>
      <c r="AL654" s="44" t="str">
        <f t="shared" si="411"/>
        <v/>
      </c>
    </row>
    <row r="655" spans="2:38" ht="15" x14ac:dyDescent="0.15">
      <c r="B655" s="330" t="str">
        <f t="shared" si="412"/>
        <v/>
      </c>
      <c r="C655" s="330" t="str">
        <f t="shared" si="413"/>
        <v/>
      </c>
      <c r="D655" s="330" t="str">
        <f t="shared" si="414"/>
        <v/>
      </c>
      <c r="E655" s="330" t="str">
        <f t="shared" si="410"/>
        <v xml:space="preserve"> </v>
      </c>
      <c r="F655" s="330" t="str">
        <f t="shared" si="415"/>
        <v/>
      </c>
      <c r="G655" s="330" t="str">
        <f t="shared" si="416"/>
        <v/>
      </c>
      <c r="H655" s="315"/>
      <c r="I655" s="330" t="str">
        <f t="shared" si="417"/>
        <v/>
      </c>
      <c r="J655" s="330">
        <f t="shared" si="409"/>
        <v>859</v>
      </c>
      <c r="K655" s="337" t="str">
        <f t="shared" si="418"/>
        <v/>
      </c>
      <c r="L655" s="325" t="str">
        <f t="shared" si="419"/>
        <v/>
      </c>
      <c r="M655" s="325" t="str">
        <f t="shared" si="420"/>
        <v/>
      </c>
      <c r="N655" s="330" t="str">
        <f t="shared" si="421"/>
        <v/>
      </c>
      <c r="O655" s="330" t="str">
        <f t="shared" si="422"/>
        <v/>
      </c>
      <c r="P655" s="334"/>
      <c r="Q655" s="330"/>
      <c r="R655" s="279" t="str">
        <f>IF(H655&gt;0, rate1(1,$L$52,$L$51,$L$54,L655,$L$53,$L$50,P655),"")</f>
        <v/>
      </c>
      <c r="S655" s="325"/>
      <c r="T655" s="325"/>
      <c r="U655" s="330"/>
      <c r="V655" s="338"/>
      <c r="W655" s="330"/>
      <c r="X655" s="330"/>
      <c r="Y655" s="330"/>
      <c r="Z655" s="110" t="str">
        <f>IF(H655&gt;0, rate1(1,$L$52,$L$51,$L$54,U655,$L$53,$L$50,Y655),"")</f>
        <v/>
      </c>
      <c r="AA655" s="338" t="str">
        <f t="shared" si="423"/>
        <v/>
      </c>
      <c r="AB655" s="338" t="str">
        <f t="shared" si="424"/>
        <v/>
      </c>
      <c r="AC655" s="330" t="str">
        <f t="shared" si="425"/>
        <v/>
      </c>
      <c r="AD655" s="330" t="str">
        <f t="shared" si="426"/>
        <v/>
      </c>
      <c r="AE655" s="330" t="str">
        <f t="shared" si="427"/>
        <v/>
      </c>
      <c r="AF655" s="330" t="str">
        <f t="shared" si="428"/>
        <v/>
      </c>
      <c r="AG655" s="330" t="str">
        <f t="shared" si="429"/>
        <v/>
      </c>
      <c r="AH655" s="330" t="str">
        <f t="shared" si="430"/>
        <v/>
      </c>
      <c r="AI655" s="330" t="str">
        <f t="shared" si="431"/>
        <v/>
      </c>
      <c r="AJ655" s="330" t="str">
        <f t="shared" si="432"/>
        <v/>
      </c>
      <c r="AK655" s="339" t="str">
        <f t="shared" si="433"/>
        <v/>
      </c>
      <c r="AL655" s="44" t="str">
        <f t="shared" si="411"/>
        <v/>
      </c>
    </row>
    <row r="656" spans="2:38" ht="15" x14ac:dyDescent="0.15">
      <c r="B656" s="330" t="str">
        <f t="shared" si="412"/>
        <v/>
      </c>
      <c r="C656" s="330" t="str">
        <f t="shared" si="413"/>
        <v/>
      </c>
      <c r="D656" s="330" t="str">
        <f t="shared" si="414"/>
        <v/>
      </c>
      <c r="E656" s="330" t="str">
        <f t="shared" si="410"/>
        <v xml:space="preserve"> </v>
      </c>
      <c r="F656" s="330" t="str">
        <f t="shared" si="415"/>
        <v/>
      </c>
      <c r="G656" s="330" t="str">
        <f t="shared" si="416"/>
        <v/>
      </c>
      <c r="H656" s="315"/>
      <c r="I656" s="330" t="str">
        <f t="shared" si="417"/>
        <v/>
      </c>
      <c r="J656" s="330">
        <f t="shared" si="409"/>
        <v>859</v>
      </c>
      <c r="K656" s="337" t="str">
        <f t="shared" si="418"/>
        <v/>
      </c>
      <c r="L656" s="325" t="str">
        <f t="shared" si="419"/>
        <v/>
      </c>
      <c r="M656" s="325" t="str">
        <f t="shared" si="420"/>
        <v/>
      </c>
      <c r="N656" s="330" t="str">
        <f t="shared" si="421"/>
        <v/>
      </c>
      <c r="O656" s="330" t="str">
        <f t="shared" si="422"/>
        <v/>
      </c>
      <c r="P656" s="334"/>
      <c r="Q656" s="330"/>
      <c r="R656" s="279" t="str">
        <f>IF(H656&gt;0, rate1(1,$L$52,$L$51,$L$54,L656,$L$53,$L$50,P656),"")</f>
        <v/>
      </c>
      <c r="S656" s="325"/>
      <c r="T656" s="325"/>
      <c r="U656" s="330"/>
      <c r="V656" s="338"/>
      <c r="W656" s="330"/>
      <c r="X656" s="330"/>
      <c r="Y656" s="330"/>
      <c r="Z656" s="110" t="str">
        <f>IF(H656&gt;0, rate1(1,$L$52,$L$51,$L$54,U656,$L$53,$L$50,Y656),"")</f>
        <v/>
      </c>
      <c r="AA656" s="338" t="str">
        <f t="shared" si="423"/>
        <v/>
      </c>
      <c r="AB656" s="338" t="str">
        <f t="shared" si="424"/>
        <v/>
      </c>
      <c r="AC656" s="330" t="str">
        <f t="shared" si="425"/>
        <v/>
      </c>
      <c r="AD656" s="330" t="str">
        <f t="shared" si="426"/>
        <v/>
      </c>
      <c r="AE656" s="330" t="str">
        <f t="shared" si="427"/>
        <v/>
      </c>
      <c r="AF656" s="330" t="str">
        <f t="shared" si="428"/>
        <v/>
      </c>
      <c r="AG656" s="330" t="str">
        <f t="shared" si="429"/>
        <v/>
      </c>
      <c r="AH656" s="330" t="str">
        <f t="shared" si="430"/>
        <v/>
      </c>
      <c r="AI656" s="330" t="str">
        <f t="shared" si="431"/>
        <v/>
      </c>
      <c r="AJ656" s="330" t="str">
        <f t="shared" si="432"/>
        <v/>
      </c>
      <c r="AK656" s="339" t="str">
        <f t="shared" si="433"/>
        <v/>
      </c>
      <c r="AL656" s="44" t="str">
        <f t="shared" si="411"/>
        <v/>
      </c>
    </row>
    <row r="657" spans="2:38" ht="15" x14ac:dyDescent="0.15">
      <c r="B657" s="330" t="str">
        <f t="shared" si="412"/>
        <v/>
      </c>
      <c r="C657" s="330" t="str">
        <f t="shared" si="413"/>
        <v/>
      </c>
      <c r="D657" s="330" t="str">
        <f t="shared" si="414"/>
        <v/>
      </c>
      <c r="E657" s="330" t="str">
        <f t="shared" si="410"/>
        <v xml:space="preserve"> </v>
      </c>
      <c r="F657" s="330" t="str">
        <f t="shared" si="415"/>
        <v/>
      </c>
      <c r="G657" s="330" t="str">
        <f t="shared" si="416"/>
        <v/>
      </c>
      <c r="H657" s="315"/>
      <c r="I657" s="330" t="str">
        <f t="shared" si="417"/>
        <v/>
      </c>
      <c r="J657" s="330">
        <f t="shared" si="409"/>
        <v>859</v>
      </c>
      <c r="K657" s="337" t="str">
        <f t="shared" si="418"/>
        <v/>
      </c>
      <c r="L657" s="325" t="str">
        <f t="shared" si="419"/>
        <v/>
      </c>
      <c r="M657" s="325" t="str">
        <f t="shared" si="420"/>
        <v/>
      </c>
      <c r="N657" s="330" t="str">
        <f t="shared" si="421"/>
        <v/>
      </c>
      <c r="O657" s="330" t="str">
        <f t="shared" si="422"/>
        <v/>
      </c>
      <c r="P657" s="334"/>
      <c r="Q657" s="330"/>
      <c r="R657" s="279" t="str">
        <f>IF(H657&gt;0, rate1(1,$L$52,$L$51,$L$54,L657,$L$53,$L$50,P657),"")</f>
        <v/>
      </c>
      <c r="S657" s="325"/>
      <c r="T657" s="325"/>
      <c r="U657" s="330"/>
      <c r="V657" s="338"/>
      <c r="W657" s="330"/>
      <c r="X657" s="330"/>
      <c r="Y657" s="330"/>
      <c r="Z657" s="110" t="str">
        <f>IF(H657&gt;0, rate1(1,$L$52,$L$51,$L$54,U657,$L$53,$L$50,Y657),"")</f>
        <v/>
      </c>
      <c r="AA657" s="338" t="str">
        <f t="shared" si="423"/>
        <v/>
      </c>
      <c r="AB657" s="338" t="str">
        <f t="shared" si="424"/>
        <v/>
      </c>
      <c r="AC657" s="330" t="str">
        <f t="shared" si="425"/>
        <v/>
      </c>
      <c r="AD657" s="330" t="str">
        <f t="shared" si="426"/>
        <v/>
      </c>
      <c r="AE657" s="330" t="str">
        <f t="shared" si="427"/>
        <v/>
      </c>
      <c r="AF657" s="330" t="str">
        <f t="shared" si="428"/>
        <v/>
      </c>
      <c r="AG657" s="330" t="str">
        <f t="shared" si="429"/>
        <v/>
      </c>
      <c r="AH657" s="330" t="str">
        <f t="shared" si="430"/>
        <v/>
      </c>
      <c r="AI657" s="330" t="str">
        <f t="shared" si="431"/>
        <v/>
      </c>
      <c r="AJ657" s="330" t="str">
        <f t="shared" si="432"/>
        <v/>
      </c>
      <c r="AK657" s="339" t="str">
        <f t="shared" si="433"/>
        <v/>
      </c>
      <c r="AL657" s="44" t="str">
        <f t="shared" si="411"/>
        <v/>
      </c>
    </row>
    <row r="658" spans="2:38" ht="15" x14ac:dyDescent="0.15">
      <c r="B658" s="330" t="str">
        <f t="shared" si="412"/>
        <v/>
      </c>
      <c r="C658" s="330" t="str">
        <f t="shared" si="413"/>
        <v/>
      </c>
      <c r="D658" s="330" t="str">
        <f t="shared" si="414"/>
        <v/>
      </c>
      <c r="E658" s="330" t="str">
        <f t="shared" si="410"/>
        <v xml:space="preserve"> </v>
      </c>
      <c r="F658" s="330" t="str">
        <f t="shared" si="415"/>
        <v/>
      </c>
      <c r="G658" s="330" t="str">
        <f t="shared" si="416"/>
        <v/>
      </c>
      <c r="H658" s="315"/>
      <c r="I658" s="330" t="str">
        <f t="shared" si="417"/>
        <v/>
      </c>
      <c r="J658" s="330">
        <f t="shared" si="409"/>
        <v>859</v>
      </c>
      <c r="K658" s="337" t="str">
        <f t="shared" si="418"/>
        <v/>
      </c>
      <c r="L658" s="325" t="str">
        <f t="shared" si="419"/>
        <v/>
      </c>
      <c r="M658" s="325" t="str">
        <f t="shared" si="420"/>
        <v/>
      </c>
      <c r="N658" s="330" t="str">
        <f t="shared" si="421"/>
        <v/>
      </c>
      <c r="O658" s="330" t="str">
        <f t="shared" si="422"/>
        <v/>
      </c>
      <c r="P658" s="334"/>
      <c r="Q658" s="330"/>
      <c r="R658" s="279" t="str">
        <f>IF(H658&gt;0, rate1(1,$L$52,$L$51,$L$54,L658,$L$53,$L$50,P658),"")</f>
        <v/>
      </c>
      <c r="S658" s="325"/>
      <c r="T658" s="325"/>
      <c r="U658" s="330"/>
      <c r="V658" s="338"/>
      <c r="W658" s="330"/>
      <c r="X658" s="330"/>
      <c r="Y658" s="330"/>
      <c r="Z658" s="110" t="str">
        <f>IF(H658&gt;0, rate1(1,$L$52,$L$51,$L$54,U658,$L$53,$L$50,Y658),"")</f>
        <v/>
      </c>
      <c r="AA658" s="338" t="str">
        <f t="shared" si="423"/>
        <v/>
      </c>
      <c r="AB658" s="338" t="str">
        <f t="shared" si="424"/>
        <v/>
      </c>
      <c r="AC658" s="330" t="str">
        <f t="shared" si="425"/>
        <v/>
      </c>
      <c r="AD658" s="330" t="str">
        <f t="shared" si="426"/>
        <v/>
      </c>
      <c r="AE658" s="330" t="str">
        <f t="shared" si="427"/>
        <v/>
      </c>
      <c r="AF658" s="330" t="str">
        <f t="shared" si="428"/>
        <v/>
      </c>
      <c r="AG658" s="330" t="str">
        <f t="shared" si="429"/>
        <v/>
      </c>
      <c r="AH658" s="330" t="str">
        <f t="shared" si="430"/>
        <v/>
      </c>
      <c r="AI658" s="330" t="str">
        <f t="shared" si="431"/>
        <v/>
      </c>
      <c r="AJ658" s="330" t="str">
        <f t="shared" si="432"/>
        <v/>
      </c>
      <c r="AK658" s="339" t="str">
        <f t="shared" si="433"/>
        <v/>
      </c>
      <c r="AL658" s="44" t="str">
        <f t="shared" si="411"/>
        <v/>
      </c>
    </row>
    <row r="659" spans="2:38" ht="15" x14ac:dyDescent="0.15">
      <c r="B659" s="330" t="str">
        <f t="shared" si="412"/>
        <v/>
      </c>
      <c r="C659" s="330" t="str">
        <f t="shared" si="413"/>
        <v/>
      </c>
      <c r="D659" s="330" t="str">
        <f t="shared" si="414"/>
        <v/>
      </c>
      <c r="E659" s="330" t="str">
        <f t="shared" si="410"/>
        <v xml:space="preserve"> </v>
      </c>
      <c r="F659" s="330" t="str">
        <f t="shared" si="415"/>
        <v/>
      </c>
      <c r="G659" s="330" t="str">
        <f t="shared" si="416"/>
        <v/>
      </c>
      <c r="H659" s="315"/>
      <c r="I659" s="330" t="str">
        <f t="shared" si="417"/>
        <v/>
      </c>
      <c r="J659" s="330">
        <f t="shared" si="409"/>
        <v>859</v>
      </c>
      <c r="K659" s="337" t="str">
        <f t="shared" si="418"/>
        <v/>
      </c>
      <c r="L659" s="325" t="str">
        <f t="shared" si="419"/>
        <v/>
      </c>
      <c r="M659" s="325" t="str">
        <f t="shared" si="420"/>
        <v/>
      </c>
      <c r="N659" s="330" t="str">
        <f t="shared" si="421"/>
        <v/>
      </c>
      <c r="O659" s="330" t="str">
        <f t="shared" si="422"/>
        <v/>
      </c>
      <c r="P659" s="334"/>
      <c r="Q659" s="330"/>
      <c r="R659" s="279" t="str">
        <f>IF(H659&gt;0, rate1(1,$L$52,$L$51,$L$54,L659,$L$53,$L$50,P659),"")</f>
        <v/>
      </c>
      <c r="S659" s="325"/>
      <c r="T659" s="325"/>
      <c r="U659" s="330"/>
      <c r="V659" s="338"/>
      <c r="W659" s="330"/>
      <c r="X659" s="330"/>
      <c r="Y659" s="330"/>
      <c r="Z659" s="110" t="str">
        <f>IF(H659&gt;0, rate1(1,$L$52,$L$51,$L$54,U659,$L$53,$L$50,Y659),"")</f>
        <v/>
      </c>
      <c r="AA659" s="338" t="str">
        <f t="shared" si="423"/>
        <v/>
      </c>
      <c r="AB659" s="338" t="str">
        <f t="shared" si="424"/>
        <v/>
      </c>
      <c r="AC659" s="330" t="str">
        <f t="shared" si="425"/>
        <v/>
      </c>
      <c r="AD659" s="330" t="str">
        <f t="shared" si="426"/>
        <v/>
      </c>
      <c r="AE659" s="330" t="str">
        <f t="shared" si="427"/>
        <v/>
      </c>
      <c r="AF659" s="330" t="str">
        <f t="shared" si="428"/>
        <v/>
      </c>
      <c r="AG659" s="330" t="str">
        <f t="shared" si="429"/>
        <v/>
      </c>
      <c r="AH659" s="330" t="str">
        <f t="shared" si="430"/>
        <v/>
      </c>
      <c r="AI659" s="330" t="str">
        <f t="shared" si="431"/>
        <v/>
      </c>
      <c r="AJ659" s="330" t="str">
        <f t="shared" si="432"/>
        <v/>
      </c>
      <c r="AK659" s="339" t="str">
        <f t="shared" si="433"/>
        <v/>
      </c>
      <c r="AL659" s="44" t="str">
        <f t="shared" si="411"/>
        <v/>
      </c>
    </row>
    <row r="660" spans="2:38" ht="15" x14ac:dyDescent="0.15">
      <c r="B660" s="330" t="str">
        <f t="shared" si="412"/>
        <v/>
      </c>
      <c r="C660" s="330" t="str">
        <f t="shared" si="413"/>
        <v/>
      </c>
      <c r="D660" s="330" t="str">
        <f t="shared" si="414"/>
        <v/>
      </c>
      <c r="E660" s="330" t="str">
        <f t="shared" si="410"/>
        <v xml:space="preserve"> </v>
      </c>
      <c r="F660" s="330" t="str">
        <f t="shared" si="415"/>
        <v/>
      </c>
      <c r="G660" s="330" t="str">
        <f t="shared" si="416"/>
        <v/>
      </c>
      <c r="H660" s="315"/>
      <c r="I660" s="330" t="str">
        <f t="shared" si="417"/>
        <v/>
      </c>
      <c r="J660" s="330">
        <f t="shared" si="409"/>
        <v>859</v>
      </c>
      <c r="K660" s="337" t="str">
        <f t="shared" si="418"/>
        <v/>
      </c>
      <c r="L660" s="325" t="str">
        <f t="shared" si="419"/>
        <v/>
      </c>
      <c r="M660" s="325" t="str">
        <f t="shared" si="420"/>
        <v/>
      </c>
      <c r="N660" s="330" t="str">
        <f t="shared" si="421"/>
        <v/>
      </c>
      <c r="O660" s="330" t="str">
        <f t="shared" si="422"/>
        <v/>
      </c>
      <c r="P660" s="334"/>
      <c r="Q660" s="330"/>
      <c r="R660" s="279" t="str">
        <f>IF(H660&gt;0, rate1(1,$L$52,$L$51,$L$54,L660,$L$53,$L$50,P660),"")</f>
        <v/>
      </c>
      <c r="S660" s="325"/>
      <c r="T660" s="325"/>
      <c r="U660" s="330"/>
      <c r="V660" s="338"/>
      <c r="W660" s="330"/>
      <c r="X660" s="330"/>
      <c r="Y660" s="330"/>
      <c r="Z660" s="110" t="str">
        <f>IF(H660&gt;0, rate1(1,$L$52,$L$51,$L$54,U660,$L$53,$L$50,Y660),"")</f>
        <v/>
      </c>
      <c r="AA660" s="338" t="str">
        <f t="shared" si="423"/>
        <v/>
      </c>
      <c r="AB660" s="338" t="str">
        <f t="shared" si="424"/>
        <v/>
      </c>
      <c r="AC660" s="330" t="str">
        <f t="shared" si="425"/>
        <v/>
      </c>
      <c r="AD660" s="330" t="str">
        <f t="shared" si="426"/>
        <v/>
      </c>
      <c r="AE660" s="330" t="str">
        <f t="shared" si="427"/>
        <v/>
      </c>
      <c r="AF660" s="330" t="str">
        <f t="shared" si="428"/>
        <v/>
      </c>
      <c r="AG660" s="330" t="str">
        <f t="shared" si="429"/>
        <v/>
      </c>
      <c r="AH660" s="330" t="str">
        <f t="shared" si="430"/>
        <v/>
      </c>
      <c r="AI660" s="330" t="str">
        <f t="shared" si="431"/>
        <v/>
      </c>
      <c r="AJ660" s="330" t="str">
        <f t="shared" si="432"/>
        <v/>
      </c>
      <c r="AK660" s="339" t="str">
        <f t="shared" si="433"/>
        <v/>
      </c>
      <c r="AL660" s="44" t="str">
        <f t="shared" si="411"/>
        <v/>
      </c>
    </row>
    <row r="661" spans="2:38" ht="15" x14ac:dyDescent="0.15">
      <c r="B661" s="330" t="str">
        <f t="shared" si="412"/>
        <v/>
      </c>
      <c r="C661" s="330" t="str">
        <f t="shared" si="413"/>
        <v/>
      </c>
      <c r="D661" s="330" t="str">
        <f t="shared" si="414"/>
        <v/>
      </c>
      <c r="E661" s="330" t="str">
        <f t="shared" si="410"/>
        <v xml:space="preserve"> </v>
      </c>
      <c r="F661" s="330" t="str">
        <f t="shared" si="415"/>
        <v/>
      </c>
      <c r="G661" s="330" t="str">
        <f t="shared" si="416"/>
        <v/>
      </c>
      <c r="H661" s="315"/>
      <c r="I661" s="330" t="str">
        <f t="shared" si="417"/>
        <v/>
      </c>
      <c r="J661" s="330">
        <f t="shared" si="409"/>
        <v>859</v>
      </c>
      <c r="K661" s="337" t="str">
        <f t="shared" si="418"/>
        <v/>
      </c>
      <c r="L661" s="325" t="str">
        <f t="shared" si="419"/>
        <v/>
      </c>
      <c r="M661" s="325" t="str">
        <f t="shared" si="420"/>
        <v/>
      </c>
      <c r="N661" s="330" t="str">
        <f t="shared" si="421"/>
        <v/>
      </c>
      <c r="O661" s="330" t="str">
        <f t="shared" si="422"/>
        <v/>
      </c>
      <c r="P661" s="334"/>
      <c r="Q661" s="330"/>
      <c r="R661" s="279" t="str">
        <f>IF(H661&gt;0, rate1(1,$L$52,$L$51,$L$54,L661,$L$53,$L$50,P661),"")</f>
        <v/>
      </c>
      <c r="S661" s="325"/>
      <c r="T661" s="325"/>
      <c r="U661" s="330"/>
      <c r="V661" s="338"/>
      <c r="W661" s="330"/>
      <c r="X661" s="330"/>
      <c r="Y661" s="330"/>
      <c r="Z661" s="110" t="str">
        <f>IF(H661&gt;0, rate1(1,$L$52,$L$51,$L$54,U661,$L$53,$L$50,Y661),"")</f>
        <v/>
      </c>
      <c r="AA661" s="338" t="str">
        <f t="shared" si="423"/>
        <v/>
      </c>
      <c r="AB661" s="338" t="str">
        <f t="shared" si="424"/>
        <v/>
      </c>
      <c r="AC661" s="330" t="str">
        <f t="shared" si="425"/>
        <v/>
      </c>
      <c r="AD661" s="330" t="str">
        <f t="shared" si="426"/>
        <v/>
      </c>
      <c r="AE661" s="330" t="str">
        <f t="shared" si="427"/>
        <v/>
      </c>
      <c r="AF661" s="330" t="str">
        <f t="shared" si="428"/>
        <v/>
      </c>
      <c r="AG661" s="330" t="str">
        <f t="shared" si="429"/>
        <v/>
      </c>
      <c r="AH661" s="330" t="str">
        <f t="shared" si="430"/>
        <v/>
      </c>
      <c r="AI661" s="330" t="str">
        <f t="shared" si="431"/>
        <v/>
      </c>
      <c r="AJ661" s="330" t="str">
        <f t="shared" si="432"/>
        <v/>
      </c>
      <c r="AK661" s="339" t="str">
        <f t="shared" si="433"/>
        <v/>
      </c>
      <c r="AL661" s="44" t="str">
        <f t="shared" si="411"/>
        <v/>
      </c>
    </row>
    <row r="662" spans="2:38" ht="15" x14ac:dyDescent="0.15">
      <c r="B662" s="330" t="str">
        <f t="shared" si="412"/>
        <v/>
      </c>
      <c r="C662" s="330" t="str">
        <f t="shared" si="413"/>
        <v/>
      </c>
      <c r="D662" s="330" t="str">
        <f t="shared" si="414"/>
        <v/>
      </c>
      <c r="E662" s="330" t="str">
        <f t="shared" si="410"/>
        <v xml:space="preserve"> </v>
      </c>
      <c r="F662" s="330" t="str">
        <f t="shared" si="415"/>
        <v/>
      </c>
      <c r="G662" s="330" t="str">
        <f t="shared" si="416"/>
        <v/>
      </c>
      <c r="H662" s="315"/>
      <c r="I662" s="330" t="str">
        <f t="shared" si="417"/>
        <v/>
      </c>
      <c r="J662" s="330">
        <f t="shared" si="409"/>
        <v>859</v>
      </c>
      <c r="K662" s="337" t="str">
        <f t="shared" si="418"/>
        <v/>
      </c>
      <c r="L662" s="325" t="str">
        <f t="shared" si="419"/>
        <v/>
      </c>
      <c r="M662" s="325" t="str">
        <f t="shared" si="420"/>
        <v/>
      </c>
      <c r="N662" s="330" t="str">
        <f t="shared" si="421"/>
        <v/>
      </c>
      <c r="O662" s="330" t="str">
        <f t="shared" si="422"/>
        <v/>
      </c>
      <c r="P662" s="334"/>
      <c r="Q662" s="330"/>
      <c r="R662" s="279" t="str">
        <f>IF(H662&gt;0, rate1(1,$L$52,$L$51,$L$54,L662,$L$53,$L$50,P662),"")</f>
        <v/>
      </c>
      <c r="S662" s="325"/>
      <c r="T662" s="325"/>
      <c r="U662" s="330"/>
      <c r="V662" s="338"/>
      <c r="W662" s="330"/>
      <c r="X662" s="330"/>
      <c r="Y662" s="330"/>
      <c r="Z662" s="110" t="str">
        <f>IF(H662&gt;0, rate1(1,$L$52,$L$51,$L$54,U662,$L$53,$L$50,Y662),"")</f>
        <v/>
      </c>
      <c r="AA662" s="338" t="str">
        <f t="shared" si="423"/>
        <v/>
      </c>
      <c r="AB662" s="338" t="str">
        <f t="shared" si="424"/>
        <v/>
      </c>
      <c r="AC662" s="330" t="str">
        <f t="shared" si="425"/>
        <v/>
      </c>
      <c r="AD662" s="330" t="str">
        <f t="shared" si="426"/>
        <v/>
      </c>
      <c r="AE662" s="330" t="str">
        <f t="shared" si="427"/>
        <v/>
      </c>
      <c r="AF662" s="330" t="str">
        <f t="shared" si="428"/>
        <v/>
      </c>
      <c r="AG662" s="330" t="str">
        <f t="shared" si="429"/>
        <v/>
      </c>
      <c r="AH662" s="330" t="str">
        <f t="shared" si="430"/>
        <v/>
      </c>
      <c r="AI662" s="330" t="str">
        <f t="shared" si="431"/>
        <v/>
      </c>
      <c r="AJ662" s="330" t="str">
        <f t="shared" si="432"/>
        <v/>
      </c>
      <c r="AK662" s="339" t="str">
        <f t="shared" si="433"/>
        <v/>
      </c>
      <c r="AL662" s="44" t="str">
        <f t="shared" si="411"/>
        <v/>
      </c>
    </row>
    <row r="663" spans="2:38" ht="15" x14ac:dyDescent="0.15">
      <c r="B663" s="330" t="str">
        <f t="shared" si="412"/>
        <v/>
      </c>
      <c r="C663" s="330" t="str">
        <f t="shared" si="413"/>
        <v/>
      </c>
      <c r="D663" s="330" t="str">
        <f t="shared" si="414"/>
        <v/>
      </c>
      <c r="E663" s="330" t="str">
        <f t="shared" si="410"/>
        <v xml:space="preserve"> </v>
      </c>
      <c r="F663" s="330" t="str">
        <f t="shared" si="415"/>
        <v/>
      </c>
      <c r="G663" s="330" t="str">
        <f t="shared" si="416"/>
        <v/>
      </c>
      <c r="H663" s="315"/>
      <c r="I663" s="330" t="str">
        <f t="shared" si="417"/>
        <v/>
      </c>
      <c r="J663" s="330">
        <f t="shared" si="409"/>
        <v>859</v>
      </c>
      <c r="K663" s="337" t="str">
        <f t="shared" si="418"/>
        <v/>
      </c>
      <c r="L663" s="325" t="str">
        <f t="shared" si="419"/>
        <v/>
      </c>
      <c r="M663" s="325" t="str">
        <f t="shared" si="420"/>
        <v/>
      </c>
      <c r="N663" s="330" t="str">
        <f t="shared" si="421"/>
        <v/>
      </c>
      <c r="O663" s="330" t="str">
        <f t="shared" si="422"/>
        <v/>
      </c>
      <c r="P663" s="334"/>
      <c r="Q663" s="330"/>
      <c r="R663" s="279" t="str">
        <f>IF(H663&gt;0, rate1(1,$L$52,$L$51,$L$54,L663,$L$53,$L$50,P663),"")</f>
        <v/>
      </c>
      <c r="S663" s="325"/>
      <c r="T663" s="325"/>
      <c r="U663" s="330"/>
      <c r="V663" s="338"/>
      <c r="W663" s="330"/>
      <c r="X663" s="330"/>
      <c r="Y663" s="330"/>
      <c r="Z663" s="110" t="str">
        <f>IF(H663&gt;0, rate1(1,$L$52,$L$51,$L$54,U663,$L$53,$L$50,Y663),"")</f>
        <v/>
      </c>
      <c r="AA663" s="338" t="str">
        <f t="shared" si="423"/>
        <v/>
      </c>
      <c r="AB663" s="338" t="str">
        <f t="shared" si="424"/>
        <v/>
      </c>
      <c r="AC663" s="330" t="str">
        <f t="shared" si="425"/>
        <v/>
      </c>
      <c r="AD663" s="330" t="str">
        <f t="shared" si="426"/>
        <v/>
      </c>
      <c r="AE663" s="330" t="str">
        <f t="shared" si="427"/>
        <v/>
      </c>
      <c r="AF663" s="330" t="str">
        <f t="shared" si="428"/>
        <v/>
      </c>
      <c r="AG663" s="330" t="str">
        <f t="shared" si="429"/>
        <v/>
      </c>
      <c r="AH663" s="330" t="str">
        <f t="shared" si="430"/>
        <v/>
      </c>
      <c r="AI663" s="330" t="str">
        <f t="shared" si="431"/>
        <v/>
      </c>
      <c r="AJ663" s="330" t="str">
        <f t="shared" si="432"/>
        <v/>
      </c>
      <c r="AK663" s="339" t="str">
        <f t="shared" si="433"/>
        <v/>
      </c>
      <c r="AL663" s="44" t="str">
        <f t="shared" si="411"/>
        <v/>
      </c>
    </row>
    <row r="664" spans="2:38" ht="15" x14ac:dyDescent="0.15">
      <c r="B664" s="330" t="str">
        <f t="shared" si="412"/>
        <v/>
      </c>
      <c r="C664" s="330" t="str">
        <f t="shared" si="413"/>
        <v/>
      </c>
      <c r="D664" s="330" t="str">
        <f t="shared" si="414"/>
        <v/>
      </c>
      <c r="E664" s="330" t="str">
        <f t="shared" si="410"/>
        <v xml:space="preserve"> </v>
      </c>
      <c r="F664" s="330" t="str">
        <f t="shared" si="415"/>
        <v/>
      </c>
      <c r="G664" s="330" t="str">
        <f t="shared" si="416"/>
        <v/>
      </c>
      <c r="H664" s="315"/>
      <c r="I664" s="330" t="str">
        <f t="shared" si="417"/>
        <v/>
      </c>
      <c r="J664" s="330">
        <f t="shared" si="409"/>
        <v>859</v>
      </c>
      <c r="K664" s="337" t="str">
        <f t="shared" si="418"/>
        <v/>
      </c>
      <c r="L664" s="325" t="str">
        <f t="shared" si="419"/>
        <v/>
      </c>
      <c r="M664" s="325" t="str">
        <f t="shared" si="420"/>
        <v/>
      </c>
      <c r="N664" s="330" t="str">
        <f t="shared" si="421"/>
        <v/>
      </c>
      <c r="O664" s="330" t="str">
        <f t="shared" si="422"/>
        <v/>
      </c>
      <c r="P664" s="334"/>
      <c r="Q664" s="330"/>
      <c r="R664" s="279" t="str">
        <f>IF(H664&gt;0, rate1(1,$L$52,$L$51,$L$54,L664,$L$53,$L$50,P664),"")</f>
        <v/>
      </c>
      <c r="S664" s="325"/>
      <c r="T664" s="325"/>
      <c r="U664" s="330"/>
      <c r="V664" s="338"/>
      <c r="W664" s="330"/>
      <c r="X664" s="330"/>
      <c r="Y664" s="330"/>
      <c r="Z664" s="110" t="str">
        <f>IF(H664&gt;0, rate1(1,$L$52,$L$51,$L$54,U664,$L$53,$L$50,Y664),"")</f>
        <v/>
      </c>
      <c r="AA664" s="338" t="str">
        <f t="shared" si="423"/>
        <v/>
      </c>
      <c r="AB664" s="338" t="str">
        <f t="shared" si="424"/>
        <v/>
      </c>
      <c r="AC664" s="330" t="str">
        <f t="shared" si="425"/>
        <v/>
      </c>
      <c r="AD664" s="330" t="str">
        <f t="shared" si="426"/>
        <v/>
      </c>
      <c r="AE664" s="330" t="str">
        <f t="shared" si="427"/>
        <v/>
      </c>
      <c r="AF664" s="330" t="str">
        <f t="shared" si="428"/>
        <v/>
      </c>
      <c r="AG664" s="330" t="str">
        <f t="shared" si="429"/>
        <v/>
      </c>
      <c r="AH664" s="330" t="str">
        <f t="shared" si="430"/>
        <v/>
      </c>
      <c r="AI664" s="330" t="str">
        <f t="shared" si="431"/>
        <v/>
      </c>
      <c r="AJ664" s="330" t="str">
        <f t="shared" si="432"/>
        <v/>
      </c>
      <c r="AK664" s="339" t="str">
        <f t="shared" si="433"/>
        <v/>
      </c>
      <c r="AL664" s="44" t="str">
        <f t="shared" si="411"/>
        <v/>
      </c>
    </row>
    <row r="665" spans="2:38" ht="15" x14ac:dyDescent="0.15">
      <c r="B665" s="330" t="str">
        <f t="shared" si="412"/>
        <v/>
      </c>
      <c r="C665" s="330" t="str">
        <f t="shared" si="413"/>
        <v/>
      </c>
      <c r="D665" s="330" t="str">
        <f t="shared" si="414"/>
        <v/>
      </c>
      <c r="E665" s="330" t="str">
        <f t="shared" si="410"/>
        <v xml:space="preserve"> </v>
      </c>
      <c r="F665" s="330" t="str">
        <f t="shared" si="415"/>
        <v/>
      </c>
      <c r="G665" s="330" t="str">
        <f t="shared" si="416"/>
        <v/>
      </c>
      <c r="H665" s="315"/>
      <c r="I665" s="330" t="str">
        <f t="shared" si="417"/>
        <v/>
      </c>
      <c r="J665" s="330">
        <f t="shared" si="409"/>
        <v>859</v>
      </c>
      <c r="K665" s="337" t="str">
        <f t="shared" si="418"/>
        <v/>
      </c>
      <c r="L665" s="325" t="str">
        <f t="shared" si="419"/>
        <v/>
      </c>
      <c r="M665" s="325" t="str">
        <f t="shared" si="420"/>
        <v/>
      </c>
      <c r="N665" s="330" t="str">
        <f t="shared" si="421"/>
        <v/>
      </c>
      <c r="O665" s="330" t="str">
        <f t="shared" si="422"/>
        <v/>
      </c>
      <c r="P665" s="334"/>
      <c r="Q665" s="330"/>
      <c r="R665" s="279" t="str">
        <f>IF(H665&gt;0, rate1(1,$L$52,$L$51,$L$54,L665,$L$53,$L$50,P665),"")</f>
        <v/>
      </c>
      <c r="S665" s="325"/>
      <c r="T665" s="325"/>
      <c r="U665" s="330"/>
      <c r="V665" s="338"/>
      <c r="W665" s="330"/>
      <c r="X665" s="330"/>
      <c r="Y665" s="330"/>
      <c r="Z665" s="110" t="str">
        <f>IF(H665&gt;0, rate1(1,$L$52,$L$51,$L$54,U665,$L$53,$L$50,Y665),"")</f>
        <v/>
      </c>
      <c r="AA665" s="338" t="str">
        <f t="shared" si="423"/>
        <v/>
      </c>
      <c r="AB665" s="338" t="str">
        <f t="shared" si="424"/>
        <v/>
      </c>
      <c r="AC665" s="330" t="str">
        <f t="shared" si="425"/>
        <v/>
      </c>
      <c r="AD665" s="330" t="str">
        <f t="shared" si="426"/>
        <v/>
      </c>
      <c r="AE665" s="330" t="str">
        <f t="shared" si="427"/>
        <v/>
      </c>
      <c r="AF665" s="330" t="str">
        <f t="shared" si="428"/>
        <v/>
      </c>
      <c r="AG665" s="330" t="str">
        <f t="shared" si="429"/>
        <v/>
      </c>
      <c r="AH665" s="330" t="str">
        <f t="shared" si="430"/>
        <v/>
      </c>
      <c r="AI665" s="330" t="str">
        <f t="shared" si="431"/>
        <v/>
      </c>
      <c r="AJ665" s="330" t="str">
        <f t="shared" si="432"/>
        <v/>
      </c>
      <c r="AK665" s="339" t="str">
        <f t="shared" si="433"/>
        <v/>
      </c>
      <c r="AL665" s="44" t="str">
        <f t="shared" si="411"/>
        <v/>
      </c>
    </row>
    <row r="666" spans="2:38" ht="15" x14ac:dyDescent="0.15">
      <c r="B666" s="330" t="str">
        <f t="shared" si="412"/>
        <v/>
      </c>
      <c r="C666" s="330" t="str">
        <f t="shared" si="413"/>
        <v/>
      </c>
      <c r="D666" s="330" t="str">
        <f t="shared" si="414"/>
        <v/>
      </c>
      <c r="E666" s="330" t="str">
        <f t="shared" si="410"/>
        <v xml:space="preserve"> </v>
      </c>
      <c r="F666" s="330" t="str">
        <f t="shared" si="415"/>
        <v/>
      </c>
      <c r="G666" s="330" t="str">
        <f t="shared" si="416"/>
        <v/>
      </c>
      <c r="H666" s="315"/>
      <c r="I666" s="330" t="str">
        <f t="shared" si="417"/>
        <v/>
      </c>
      <c r="J666" s="330">
        <f t="shared" si="409"/>
        <v>859</v>
      </c>
      <c r="K666" s="337" t="str">
        <f t="shared" si="418"/>
        <v/>
      </c>
      <c r="L666" s="325" t="str">
        <f t="shared" si="419"/>
        <v/>
      </c>
      <c r="M666" s="325" t="str">
        <f t="shared" si="420"/>
        <v/>
      </c>
      <c r="N666" s="330" t="str">
        <f t="shared" si="421"/>
        <v/>
      </c>
      <c r="O666" s="330" t="str">
        <f t="shared" si="422"/>
        <v/>
      </c>
      <c r="P666" s="334"/>
      <c r="Q666" s="330"/>
      <c r="R666" s="279" t="str">
        <f>IF(H666&gt;0, rate1(1,$L$52,$L$51,$L$54,L666,$L$53,$L$50,P666),"")</f>
        <v/>
      </c>
      <c r="S666" s="325"/>
      <c r="T666" s="325"/>
      <c r="U666" s="330"/>
      <c r="V666" s="338"/>
      <c r="W666" s="330"/>
      <c r="X666" s="330"/>
      <c r="Y666" s="330"/>
      <c r="Z666" s="110" t="str">
        <f>IF(H666&gt;0, rate1(1,$L$52,$L$51,$L$54,U666,$L$53,$L$50,Y666),"")</f>
        <v/>
      </c>
      <c r="AA666" s="338" t="str">
        <f t="shared" si="423"/>
        <v/>
      </c>
      <c r="AB666" s="338" t="str">
        <f t="shared" si="424"/>
        <v/>
      </c>
      <c r="AC666" s="330" t="str">
        <f t="shared" si="425"/>
        <v/>
      </c>
      <c r="AD666" s="330" t="str">
        <f t="shared" si="426"/>
        <v/>
      </c>
      <c r="AE666" s="330" t="str">
        <f t="shared" si="427"/>
        <v/>
      </c>
      <c r="AF666" s="330" t="str">
        <f t="shared" si="428"/>
        <v/>
      </c>
      <c r="AG666" s="330" t="str">
        <f t="shared" si="429"/>
        <v/>
      </c>
      <c r="AH666" s="330" t="str">
        <f t="shared" si="430"/>
        <v/>
      </c>
      <c r="AI666" s="330" t="str">
        <f t="shared" si="431"/>
        <v/>
      </c>
      <c r="AJ666" s="330" t="str">
        <f t="shared" si="432"/>
        <v/>
      </c>
      <c r="AK666" s="339" t="str">
        <f t="shared" si="433"/>
        <v/>
      </c>
      <c r="AL666" s="44" t="str">
        <f t="shared" si="411"/>
        <v/>
      </c>
    </row>
    <row r="667" spans="2:38" ht="15" x14ac:dyDescent="0.15">
      <c r="B667" s="330" t="str">
        <f t="shared" si="412"/>
        <v/>
      </c>
      <c r="C667" s="330" t="str">
        <f t="shared" si="413"/>
        <v/>
      </c>
      <c r="D667" s="330" t="str">
        <f t="shared" si="414"/>
        <v/>
      </c>
      <c r="E667" s="330" t="str">
        <f t="shared" si="410"/>
        <v xml:space="preserve"> </v>
      </c>
      <c r="F667" s="330" t="str">
        <f t="shared" si="415"/>
        <v/>
      </c>
      <c r="G667" s="330" t="str">
        <f t="shared" si="416"/>
        <v/>
      </c>
      <c r="H667" s="315"/>
      <c r="I667" s="330" t="str">
        <f t="shared" si="417"/>
        <v/>
      </c>
      <c r="J667" s="330">
        <f t="shared" si="409"/>
        <v>859</v>
      </c>
      <c r="K667" s="337" t="str">
        <f t="shared" si="418"/>
        <v/>
      </c>
      <c r="L667" s="325" t="str">
        <f t="shared" si="419"/>
        <v/>
      </c>
      <c r="M667" s="325" t="str">
        <f t="shared" si="420"/>
        <v/>
      </c>
      <c r="N667" s="330" t="str">
        <f t="shared" si="421"/>
        <v/>
      </c>
      <c r="O667" s="330" t="str">
        <f t="shared" si="422"/>
        <v/>
      </c>
      <c r="P667" s="334"/>
      <c r="Q667" s="330"/>
      <c r="R667" s="279" t="str">
        <f>IF(H667&gt;0, rate1(1,$L$52,$L$51,$L$54,L667,$L$53,$L$50,P667),"")</f>
        <v/>
      </c>
      <c r="S667" s="325"/>
      <c r="T667" s="325"/>
      <c r="U667" s="330"/>
      <c r="V667" s="338"/>
      <c r="W667" s="330"/>
      <c r="X667" s="330"/>
      <c r="Y667" s="330"/>
      <c r="Z667" s="110" t="str">
        <f>IF(H667&gt;0, rate1(1,$L$52,$L$51,$L$54,U667,$L$53,$L$50,Y667),"")</f>
        <v/>
      </c>
      <c r="AA667" s="338" t="str">
        <f t="shared" si="423"/>
        <v/>
      </c>
      <c r="AB667" s="338" t="str">
        <f t="shared" si="424"/>
        <v/>
      </c>
      <c r="AC667" s="330" t="str">
        <f t="shared" si="425"/>
        <v/>
      </c>
      <c r="AD667" s="330" t="str">
        <f t="shared" si="426"/>
        <v/>
      </c>
      <c r="AE667" s="330" t="str">
        <f t="shared" si="427"/>
        <v/>
      </c>
      <c r="AF667" s="330" t="str">
        <f t="shared" si="428"/>
        <v/>
      </c>
      <c r="AG667" s="330" t="str">
        <f t="shared" si="429"/>
        <v/>
      </c>
      <c r="AH667" s="330" t="str">
        <f t="shared" si="430"/>
        <v/>
      </c>
      <c r="AI667" s="330" t="str">
        <f t="shared" si="431"/>
        <v/>
      </c>
      <c r="AJ667" s="330" t="str">
        <f t="shared" si="432"/>
        <v/>
      </c>
      <c r="AK667" s="339" t="str">
        <f t="shared" si="433"/>
        <v/>
      </c>
      <c r="AL667" s="44" t="str">
        <f t="shared" si="411"/>
        <v/>
      </c>
    </row>
    <row r="668" spans="2:38" ht="15" x14ac:dyDescent="0.15">
      <c r="B668" s="330" t="str">
        <f t="shared" si="412"/>
        <v/>
      </c>
      <c r="C668" s="330" t="str">
        <f t="shared" si="413"/>
        <v/>
      </c>
      <c r="D668" s="330" t="str">
        <f t="shared" si="414"/>
        <v/>
      </c>
      <c r="E668" s="330" t="str">
        <f t="shared" si="410"/>
        <v xml:space="preserve"> </v>
      </c>
      <c r="F668" s="330" t="str">
        <f t="shared" si="415"/>
        <v/>
      </c>
      <c r="G668" s="330" t="str">
        <f t="shared" si="416"/>
        <v/>
      </c>
      <c r="H668" s="315"/>
      <c r="I668" s="330" t="str">
        <f t="shared" si="417"/>
        <v/>
      </c>
      <c r="J668" s="330">
        <f t="shared" si="409"/>
        <v>859</v>
      </c>
      <c r="K668" s="337" t="str">
        <f t="shared" si="418"/>
        <v/>
      </c>
      <c r="L668" s="325" t="str">
        <f t="shared" si="419"/>
        <v/>
      </c>
      <c r="M668" s="325" t="str">
        <f t="shared" si="420"/>
        <v/>
      </c>
      <c r="N668" s="330" t="str">
        <f t="shared" si="421"/>
        <v/>
      </c>
      <c r="O668" s="330" t="str">
        <f t="shared" si="422"/>
        <v/>
      </c>
      <c r="P668" s="334"/>
      <c r="Q668" s="330"/>
      <c r="R668" s="279" t="str">
        <f>IF(H668&gt;0, rate1(1,$L$52,$L$51,$L$54,L668,$L$53,$L$50,P668),"")</f>
        <v/>
      </c>
      <c r="S668" s="325"/>
      <c r="T668" s="325"/>
      <c r="U668" s="330"/>
      <c r="V668" s="338"/>
      <c r="W668" s="330"/>
      <c r="X668" s="330"/>
      <c r="Y668" s="330"/>
      <c r="Z668" s="110" t="str">
        <f>IF(H668&gt;0, rate1(1,$L$52,$L$51,$L$54,U668,$L$53,$L$50,Y668),"")</f>
        <v/>
      </c>
      <c r="AA668" s="338" t="str">
        <f t="shared" si="423"/>
        <v/>
      </c>
      <c r="AB668" s="338" t="str">
        <f t="shared" si="424"/>
        <v/>
      </c>
      <c r="AC668" s="330" t="str">
        <f t="shared" si="425"/>
        <v/>
      </c>
      <c r="AD668" s="330" t="str">
        <f t="shared" si="426"/>
        <v/>
      </c>
      <c r="AE668" s="330" t="str">
        <f t="shared" si="427"/>
        <v/>
      </c>
      <c r="AF668" s="330" t="str">
        <f t="shared" si="428"/>
        <v/>
      </c>
      <c r="AG668" s="330" t="str">
        <f t="shared" si="429"/>
        <v/>
      </c>
      <c r="AH668" s="330" t="str">
        <f t="shared" si="430"/>
        <v/>
      </c>
      <c r="AI668" s="330" t="str">
        <f t="shared" si="431"/>
        <v/>
      </c>
      <c r="AJ668" s="330" t="str">
        <f t="shared" si="432"/>
        <v/>
      </c>
      <c r="AK668" s="339" t="str">
        <f t="shared" si="433"/>
        <v/>
      </c>
      <c r="AL668" s="44" t="str">
        <f t="shared" si="411"/>
        <v/>
      </c>
    </row>
    <row r="669" spans="2:38" ht="15" x14ac:dyDescent="0.15">
      <c r="B669" s="330" t="str">
        <f t="shared" si="412"/>
        <v/>
      </c>
      <c r="C669" s="330" t="str">
        <f t="shared" si="413"/>
        <v/>
      </c>
      <c r="D669" s="330" t="str">
        <f t="shared" si="414"/>
        <v/>
      </c>
      <c r="E669" s="330" t="str">
        <f t="shared" si="410"/>
        <v xml:space="preserve"> </v>
      </c>
      <c r="F669" s="330" t="str">
        <f t="shared" si="415"/>
        <v/>
      </c>
      <c r="G669" s="330" t="str">
        <f t="shared" si="416"/>
        <v/>
      </c>
      <c r="H669" s="315"/>
      <c r="I669" s="330" t="str">
        <f t="shared" si="417"/>
        <v/>
      </c>
      <c r="J669" s="330">
        <f t="shared" si="409"/>
        <v>859</v>
      </c>
      <c r="K669" s="337" t="str">
        <f t="shared" si="418"/>
        <v/>
      </c>
      <c r="L669" s="325" t="str">
        <f t="shared" si="419"/>
        <v/>
      </c>
      <c r="M669" s="325" t="str">
        <f t="shared" si="420"/>
        <v/>
      </c>
      <c r="N669" s="330" t="str">
        <f t="shared" si="421"/>
        <v/>
      </c>
      <c r="O669" s="330" t="str">
        <f t="shared" si="422"/>
        <v/>
      </c>
      <c r="P669" s="334"/>
      <c r="Q669" s="330"/>
      <c r="R669" s="279" t="str">
        <f>IF(H669&gt;0, rate1(1,$L$52,$L$51,$L$54,L669,$L$53,$L$50,P669),"")</f>
        <v/>
      </c>
      <c r="S669" s="325"/>
      <c r="T669" s="325"/>
      <c r="U669" s="330"/>
      <c r="V669" s="338"/>
      <c r="W669" s="330"/>
      <c r="X669" s="330"/>
      <c r="Y669" s="330"/>
      <c r="Z669" s="110" t="str">
        <f>IF(H669&gt;0, rate1(1,$L$52,$L$51,$L$54,U669,$L$53,$L$50,Y669),"")</f>
        <v/>
      </c>
      <c r="AA669" s="338" t="str">
        <f t="shared" si="423"/>
        <v/>
      </c>
      <c r="AB669" s="338" t="str">
        <f t="shared" si="424"/>
        <v/>
      </c>
      <c r="AC669" s="330" t="str">
        <f t="shared" si="425"/>
        <v/>
      </c>
      <c r="AD669" s="330" t="str">
        <f t="shared" si="426"/>
        <v/>
      </c>
      <c r="AE669" s="330" t="str">
        <f t="shared" si="427"/>
        <v/>
      </c>
      <c r="AF669" s="330" t="str">
        <f t="shared" si="428"/>
        <v/>
      </c>
      <c r="AG669" s="330" t="str">
        <f t="shared" si="429"/>
        <v/>
      </c>
      <c r="AH669" s="330" t="str">
        <f t="shared" si="430"/>
        <v/>
      </c>
      <c r="AI669" s="330" t="str">
        <f t="shared" si="431"/>
        <v/>
      </c>
      <c r="AJ669" s="330" t="str">
        <f t="shared" si="432"/>
        <v/>
      </c>
      <c r="AK669" s="339" t="str">
        <f t="shared" si="433"/>
        <v/>
      </c>
      <c r="AL669" s="44" t="str">
        <f t="shared" si="411"/>
        <v/>
      </c>
    </row>
    <row r="670" spans="2:38" ht="15" x14ac:dyDescent="0.15">
      <c r="B670" s="330" t="str">
        <f t="shared" si="412"/>
        <v/>
      </c>
      <c r="C670" s="330" t="str">
        <f t="shared" si="413"/>
        <v/>
      </c>
      <c r="D670" s="330" t="str">
        <f t="shared" si="414"/>
        <v/>
      </c>
      <c r="E670" s="330" t="str">
        <f t="shared" si="410"/>
        <v xml:space="preserve"> </v>
      </c>
      <c r="F670" s="330" t="str">
        <f t="shared" si="415"/>
        <v/>
      </c>
      <c r="G670" s="330" t="str">
        <f t="shared" si="416"/>
        <v/>
      </c>
      <c r="H670" s="315"/>
      <c r="I670" s="330" t="str">
        <f t="shared" si="417"/>
        <v/>
      </c>
      <c r="J670" s="330">
        <f t="shared" si="409"/>
        <v>859</v>
      </c>
      <c r="K670" s="337" t="str">
        <f t="shared" si="418"/>
        <v/>
      </c>
      <c r="L670" s="325" t="str">
        <f t="shared" si="419"/>
        <v/>
      </c>
      <c r="M670" s="325" t="str">
        <f t="shared" si="420"/>
        <v/>
      </c>
      <c r="N670" s="330" t="str">
        <f t="shared" si="421"/>
        <v/>
      </c>
      <c r="O670" s="330" t="str">
        <f t="shared" si="422"/>
        <v/>
      </c>
      <c r="P670" s="334"/>
      <c r="Q670" s="330"/>
      <c r="R670" s="279" t="str">
        <f>IF(H670&gt;0, rate1(1,$L$52,$L$51,$L$54,L670,$L$53,$L$50,P670),"")</f>
        <v/>
      </c>
      <c r="S670" s="325"/>
      <c r="T670" s="325"/>
      <c r="U670" s="330"/>
      <c r="V670" s="338"/>
      <c r="W670" s="330"/>
      <c r="X670" s="330"/>
      <c r="Y670" s="330"/>
      <c r="Z670" s="110" t="str">
        <f>IF(H670&gt;0, rate1(1,$L$52,$L$51,$L$54,U670,$L$53,$L$50,Y670),"")</f>
        <v/>
      </c>
      <c r="AA670" s="338" t="str">
        <f t="shared" si="423"/>
        <v/>
      </c>
      <c r="AB670" s="338" t="str">
        <f t="shared" si="424"/>
        <v/>
      </c>
      <c r="AC670" s="330" t="str">
        <f t="shared" si="425"/>
        <v/>
      </c>
      <c r="AD670" s="330" t="str">
        <f t="shared" si="426"/>
        <v/>
      </c>
      <c r="AE670" s="330" t="str">
        <f t="shared" si="427"/>
        <v/>
      </c>
      <c r="AF670" s="330" t="str">
        <f t="shared" si="428"/>
        <v/>
      </c>
      <c r="AG670" s="330" t="str">
        <f t="shared" si="429"/>
        <v/>
      </c>
      <c r="AH670" s="330" t="str">
        <f t="shared" si="430"/>
        <v/>
      </c>
      <c r="AI670" s="330" t="str">
        <f t="shared" si="431"/>
        <v/>
      </c>
      <c r="AJ670" s="330" t="str">
        <f t="shared" si="432"/>
        <v/>
      </c>
      <c r="AK670" s="339" t="str">
        <f t="shared" si="433"/>
        <v/>
      </c>
      <c r="AL670" s="44" t="str">
        <f t="shared" si="411"/>
        <v/>
      </c>
    </row>
    <row r="671" spans="2:38" ht="15" x14ac:dyDescent="0.15">
      <c r="B671" s="330" t="str">
        <f t="shared" si="412"/>
        <v/>
      </c>
      <c r="C671" s="330" t="str">
        <f t="shared" si="413"/>
        <v/>
      </c>
      <c r="D671" s="330" t="str">
        <f t="shared" si="414"/>
        <v/>
      </c>
      <c r="E671" s="330" t="str">
        <f t="shared" si="410"/>
        <v xml:space="preserve"> </v>
      </c>
      <c r="F671" s="330" t="str">
        <f t="shared" si="415"/>
        <v/>
      </c>
      <c r="G671" s="330" t="str">
        <f t="shared" si="416"/>
        <v/>
      </c>
      <c r="H671" s="315"/>
      <c r="I671" s="330" t="str">
        <f t="shared" si="417"/>
        <v/>
      </c>
      <c r="J671" s="330">
        <f t="shared" si="409"/>
        <v>859</v>
      </c>
      <c r="K671" s="337" t="str">
        <f t="shared" si="418"/>
        <v/>
      </c>
      <c r="L671" s="325" t="str">
        <f t="shared" si="419"/>
        <v/>
      </c>
      <c r="M671" s="325" t="str">
        <f t="shared" si="420"/>
        <v/>
      </c>
      <c r="N671" s="330" t="str">
        <f t="shared" si="421"/>
        <v/>
      </c>
      <c r="O671" s="330" t="str">
        <f t="shared" si="422"/>
        <v/>
      </c>
      <c r="P671" s="334"/>
      <c r="Q671" s="330"/>
      <c r="R671" s="279" t="str">
        <f>IF(H671&gt;0, rate1(1,$L$52,$L$51,$L$54,L671,$L$53,$L$50,P671),"")</f>
        <v/>
      </c>
      <c r="S671" s="325"/>
      <c r="T671" s="325"/>
      <c r="U671" s="330"/>
      <c r="V671" s="338"/>
      <c r="W671" s="330"/>
      <c r="X671" s="330"/>
      <c r="Y671" s="330"/>
      <c r="Z671" s="110" t="str">
        <f>IF(H671&gt;0, rate1(1,$L$52,$L$51,$L$54,U671,$L$53,$L$50,Y671),"")</f>
        <v/>
      </c>
      <c r="AA671" s="338" t="str">
        <f t="shared" si="423"/>
        <v/>
      </c>
      <c r="AB671" s="338" t="str">
        <f t="shared" si="424"/>
        <v/>
      </c>
      <c r="AC671" s="330" t="str">
        <f t="shared" si="425"/>
        <v/>
      </c>
      <c r="AD671" s="330" t="str">
        <f t="shared" si="426"/>
        <v/>
      </c>
      <c r="AE671" s="330" t="str">
        <f t="shared" si="427"/>
        <v/>
      </c>
      <c r="AF671" s="330" t="str">
        <f t="shared" si="428"/>
        <v/>
      </c>
      <c r="AG671" s="330" t="str">
        <f t="shared" si="429"/>
        <v/>
      </c>
      <c r="AH671" s="330" t="str">
        <f t="shared" si="430"/>
        <v/>
      </c>
      <c r="AI671" s="330" t="str">
        <f t="shared" si="431"/>
        <v/>
      </c>
      <c r="AJ671" s="330" t="str">
        <f t="shared" si="432"/>
        <v/>
      </c>
      <c r="AK671" s="339" t="str">
        <f t="shared" si="433"/>
        <v/>
      </c>
      <c r="AL671" s="44" t="str">
        <f t="shared" si="411"/>
        <v/>
      </c>
    </row>
    <row r="672" spans="2:38" ht="15" x14ac:dyDescent="0.15">
      <c r="B672" s="330" t="str">
        <f t="shared" si="412"/>
        <v/>
      </c>
      <c r="C672" s="330" t="str">
        <f t="shared" si="413"/>
        <v/>
      </c>
      <c r="D672" s="330" t="str">
        <f t="shared" si="414"/>
        <v/>
      </c>
      <c r="E672" s="330" t="str">
        <f t="shared" si="410"/>
        <v xml:space="preserve"> </v>
      </c>
      <c r="F672" s="330" t="str">
        <f t="shared" si="415"/>
        <v/>
      </c>
      <c r="G672" s="330" t="str">
        <f t="shared" si="416"/>
        <v/>
      </c>
      <c r="H672" s="315"/>
      <c r="I672" s="330" t="str">
        <f t="shared" si="417"/>
        <v/>
      </c>
      <c r="J672" s="330">
        <f t="shared" si="409"/>
        <v>859</v>
      </c>
      <c r="K672" s="337" t="str">
        <f t="shared" si="418"/>
        <v/>
      </c>
      <c r="L672" s="325" t="str">
        <f t="shared" si="419"/>
        <v/>
      </c>
      <c r="M672" s="325" t="str">
        <f t="shared" si="420"/>
        <v/>
      </c>
      <c r="N672" s="330" t="str">
        <f t="shared" si="421"/>
        <v/>
      </c>
      <c r="O672" s="330" t="str">
        <f t="shared" si="422"/>
        <v/>
      </c>
      <c r="P672" s="334"/>
      <c r="Q672" s="330"/>
      <c r="R672" s="279" t="str">
        <f>IF(H672&gt;0, rate1(1,$L$52,$L$51,$L$54,L672,$L$53,$L$50,P672),"")</f>
        <v/>
      </c>
      <c r="S672" s="325"/>
      <c r="T672" s="325"/>
      <c r="U672" s="330"/>
      <c r="V672" s="338"/>
      <c r="W672" s="330"/>
      <c r="X672" s="330"/>
      <c r="Y672" s="330"/>
      <c r="Z672" s="110" t="str">
        <f>IF(H672&gt;0, rate1(1,$L$52,$L$51,$L$54,U672,$L$53,$L$50,Y672),"")</f>
        <v/>
      </c>
      <c r="AA672" s="338" t="str">
        <f t="shared" si="423"/>
        <v/>
      </c>
      <c r="AB672" s="338" t="str">
        <f t="shared" si="424"/>
        <v/>
      </c>
      <c r="AC672" s="330" t="str">
        <f t="shared" si="425"/>
        <v/>
      </c>
      <c r="AD672" s="330" t="str">
        <f t="shared" si="426"/>
        <v/>
      </c>
      <c r="AE672" s="330" t="str">
        <f t="shared" si="427"/>
        <v/>
      </c>
      <c r="AF672" s="330" t="str">
        <f t="shared" si="428"/>
        <v/>
      </c>
      <c r="AG672" s="330" t="str">
        <f t="shared" si="429"/>
        <v/>
      </c>
      <c r="AH672" s="330" t="str">
        <f t="shared" si="430"/>
        <v/>
      </c>
      <c r="AI672" s="330" t="str">
        <f t="shared" si="431"/>
        <v/>
      </c>
      <c r="AJ672" s="330" t="str">
        <f t="shared" si="432"/>
        <v/>
      </c>
      <c r="AK672" s="339" t="str">
        <f t="shared" si="433"/>
        <v/>
      </c>
      <c r="AL672" s="44" t="str">
        <f t="shared" si="411"/>
        <v/>
      </c>
    </row>
    <row r="673" spans="2:38" ht="15" x14ac:dyDescent="0.15">
      <c r="B673" s="330" t="str">
        <f t="shared" si="412"/>
        <v/>
      </c>
      <c r="C673" s="330" t="str">
        <f t="shared" si="413"/>
        <v/>
      </c>
      <c r="D673" s="330" t="str">
        <f t="shared" si="414"/>
        <v/>
      </c>
      <c r="E673" s="330" t="str">
        <f t="shared" si="410"/>
        <v xml:space="preserve"> </v>
      </c>
      <c r="F673" s="330" t="str">
        <f t="shared" si="415"/>
        <v/>
      </c>
      <c r="G673" s="330" t="str">
        <f t="shared" si="416"/>
        <v/>
      </c>
      <c r="H673" s="315"/>
      <c r="I673" s="330" t="str">
        <f t="shared" si="417"/>
        <v/>
      </c>
      <c r="J673" s="330">
        <f t="shared" si="409"/>
        <v>859</v>
      </c>
      <c r="K673" s="337" t="str">
        <f t="shared" si="418"/>
        <v/>
      </c>
      <c r="L673" s="325" t="str">
        <f t="shared" si="419"/>
        <v/>
      </c>
      <c r="M673" s="325" t="str">
        <f t="shared" si="420"/>
        <v/>
      </c>
      <c r="N673" s="330" t="str">
        <f t="shared" si="421"/>
        <v/>
      </c>
      <c r="O673" s="330" t="str">
        <f t="shared" si="422"/>
        <v/>
      </c>
      <c r="P673" s="334"/>
      <c r="Q673" s="330"/>
      <c r="R673" s="279" t="str">
        <f>IF(H673&gt;0, rate1(1,$L$52,$L$51,$L$54,L673,$L$53,$L$50,P673),"")</f>
        <v/>
      </c>
      <c r="S673" s="325"/>
      <c r="T673" s="325"/>
      <c r="U673" s="330"/>
      <c r="V673" s="338"/>
      <c r="W673" s="330"/>
      <c r="X673" s="330"/>
      <c r="Y673" s="330"/>
      <c r="Z673" s="110" t="str">
        <f>IF(H673&gt;0, rate1(1,$L$52,$L$51,$L$54,U673,$L$53,$L$50,Y673),"")</f>
        <v/>
      </c>
      <c r="AA673" s="338" t="str">
        <f t="shared" si="423"/>
        <v/>
      </c>
      <c r="AB673" s="338" t="str">
        <f t="shared" si="424"/>
        <v/>
      </c>
      <c r="AC673" s="330" t="str">
        <f t="shared" si="425"/>
        <v/>
      </c>
      <c r="AD673" s="330" t="str">
        <f t="shared" si="426"/>
        <v/>
      </c>
      <c r="AE673" s="330" t="str">
        <f t="shared" si="427"/>
        <v/>
      </c>
      <c r="AF673" s="330" t="str">
        <f t="shared" si="428"/>
        <v/>
      </c>
      <c r="AG673" s="330" t="str">
        <f t="shared" si="429"/>
        <v/>
      </c>
      <c r="AH673" s="330" t="str">
        <f t="shared" si="430"/>
        <v/>
      </c>
      <c r="AI673" s="330" t="str">
        <f t="shared" si="431"/>
        <v/>
      </c>
      <c r="AJ673" s="330" t="str">
        <f t="shared" si="432"/>
        <v/>
      </c>
      <c r="AK673" s="339" t="str">
        <f t="shared" si="433"/>
        <v/>
      </c>
      <c r="AL673" s="44" t="str">
        <f t="shared" si="411"/>
        <v/>
      </c>
    </row>
    <row r="674" spans="2:38" ht="15" x14ac:dyDescent="0.15">
      <c r="B674" s="330" t="str">
        <f t="shared" si="412"/>
        <v/>
      </c>
      <c r="C674" s="330" t="str">
        <f t="shared" si="413"/>
        <v/>
      </c>
      <c r="D674" s="330" t="str">
        <f t="shared" si="414"/>
        <v/>
      </c>
      <c r="E674" s="330" t="str">
        <f t="shared" si="410"/>
        <v xml:space="preserve"> </v>
      </c>
      <c r="F674" s="330" t="str">
        <f t="shared" si="415"/>
        <v/>
      </c>
      <c r="G674" s="330" t="str">
        <f t="shared" si="416"/>
        <v/>
      </c>
      <c r="H674" s="315"/>
      <c r="I674" s="330" t="str">
        <f t="shared" si="417"/>
        <v/>
      </c>
      <c r="J674" s="330">
        <f t="shared" si="409"/>
        <v>859</v>
      </c>
      <c r="K674" s="337" t="str">
        <f t="shared" si="418"/>
        <v/>
      </c>
      <c r="L674" s="325" t="str">
        <f t="shared" si="419"/>
        <v/>
      </c>
      <c r="M674" s="325" t="str">
        <f t="shared" si="420"/>
        <v/>
      </c>
      <c r="N674" s="330" t="str">
        <f t="shared" si="421"/>
        <v/>
      </c>
      <c r="O674" s="330" t="str">
        <f t="shared" si="422"/>
        <v/>
      </c>
      <c r="P674" s="334"/>
      <c r="Q674" s="330"/>
      <c r="R674" s="279" t="str">
        <f>IF(H674&gt;0, rate1(1,$L$52,$L$51,$L$54,L674,$L$53,$L$50,P674),"")</f>
        <v/>
      </c>
      <c r="S674" s="325"/>
      <c r="T674" s="325"/>
      <c r="U674" s="330"/>
      <c r="V674" s="338"/>
      <c r="W674" s="330"/>
      <c r="X674" s="330"/>
      <c r="Y674" s="330"/>
      <c r="Z674" s="110" t="str">
        <f>IF(H674&gt;0, rate1(1,$L$52,$L$51,$L$54,U674,$L$53,$L$50,Y674),"")</f>
        <v/>
      </c>
      <c r="AA674" s="338" t="str">
        <f t="shared" si="423"/>
        <v/>
      </c>
      <c r="AB674" s="338" t="str">
        <f t="shared" si="424"/>
        <v/>
      </c>
      <c r="AC674" s="330" t="str">
        <f t="shared" si="425"/>
        <v/>
      </c>
      <c r="AD674" s="330" t="str">
        <f t="shared" si="426"/>
        <v/>
      </c>
      <c r="AE674" s="330" t="str">
        <f t="shared" si="427"/>
        <v/>
      </c>
      <c r="AF674" s="330" t="str">
        <f t="shared" si="428"/>
        <v/>
      </c>
      <c r="AG674" s="330" t="str">
        <f t="shared" si="429"/>
        <v/>
      </c>
      <c r="AH674" s="330" t="str">
        <f t="shared" si="430"/>
        <v/>
      </c>
      <c r="AI674" s="330" t="str">
        <f t="shared" si="431"/>
        <v/>
      </c>
      <c r="AJ674" s="330" t="str">
        <f t="shared" si="432"/>
        <v/>
      </c>
      <c r="AK674" s="339" t="str">
        <f t="shared" si="433"/>
        <v/>
      </c>
      <c r="AL674" s="44" t="str">
        <f t="shared" si="411"/>
        <v/>
      </c>
    </row>
    <row r="675" spans="2:38" ht="15" x14ac:dyDescent="0.15">
      <c r="B675" s="330" t="str">
        <f t="shared" si="412"/>
        <v/>
      </c>
      <c r="C675" s="330" t="str">
        <f t="shared" si="413"/>
        <v/>
      </c>
      <c r="D675" s="330" t="str">
        <f t="shared" si="414"/>
        <v/>
      </c>
      <c r="E675" s="330" t="str">
        <f t="shared" si="410"/>
        <v xml:space="preserve"> </v>
      </c>
      <c r="F675" s="330" t="str">
        <f t="shared" si="415"/>
        <v/>
      </c>
      <c r="G675" s="330" t="str">
        <f t="shared" si="416"/>
        <v/>
      </c>
      <c r="H675" s="315"/>
      <c r="I675" s="330" t="str">
        <f t="shared" si="417"/>
        <v/>
      </c>
      <c r="J675" s="330">
        <f t="shared" si="409"/>
        <v>859</v>
      </c>
      <c r="K675" s="337" t="str">
        <f t="shared" si="418"/>
        <v/>
      </c>
      <c r="L675" s="325" t="str">
        <f t="shared" si="419"/>
        <v/>
      </c>
      <c r="M675" s="325" t="str">
        <f t="shared" si="420"/>
        <v/>
      </c>
      <c r="N675" s="330" t="str">
        <f t="shared" si="421"/>
        <v/>
      </c>
      <c r="O675" s="330" t="str">
        <f t="shared" si="422"/>
        <v/>
      </c>
      <c r="P675" s="334"/>
      <c r="Q675" s="330"/>
      <c r="R675" s="279" t="str">
        <f>IF(H675&gt;0, rate1(1,$L$52,$L$51,$L$54,L675,$L$53,$L$50,P675),"")</f>
        <v/>
      </c>
      <c r="S675" s="325"/>
      <c r="T675" s="325"/>
      <c r="U675" s="330"/>
      <c r="V675" s="338"/>
      <c r="W675" s="330"/>
      <c r="X675" s="330"/>
      <c r="Y675" s="330"/>
      <c r="Z675" s="110" t="str">
        <f>IF(H675&gt;0, rate1(1,$L$52,$L$51,$L$54,U675,$L$53,$L$50,Y675),"")</f>
        <v/>
      </c>
      <c r="AA675" s="338" t="str">
        <f t="shared" si="423"/>
        <v/>
      </c>
      <c r="AB675" s="338" t="str">
        <f t="shared" si="424"/>
        <v/>
      </c>
      <c r="AC675" s="330" t="str">
        <f t="shared" si="425"/>
        <v/>
      </c>
      <c r="AD675" s="330" t="str">
        <f t="shared" si="426"/>
        <v/>
      </c>
      <c r="AE675" s="330" t="str">
        <f t="shared" si="427"/>
        <v/>
      </c>
      <c r="AF675" s="330" t="str">
        <f t="shared" si="428"/>
        <v/>
      </c>
      <c r="AG675" s="330" t="str">
        <f t="shared" si="429"/>
        <v/>
      </c>
      <c r="AH675" s="330" t="str">
        <f t="shared" si="430"/>
        <v/>
      </c>
      <c r="AI675" s="330" t="str">
        <f t="shared" si="431"/>
        <v/>
      </c>
      <c r="AJ675" s="330" t="str">
        <f t="shared" si="432"/>
        <v/>
      </c>
      <c r="AK675" s="339" t="str">
        <f t="shared" si="433"/>
        <v/>
      </c>
      <c r="AL675" s="44" t="str">
        <f t="shared" si="411"/>
        <v/>
      </c>
    </row>
    <row r="676" spans="2:38" ht="15" x14ac:dyDescent="0.15">
      <c r="B676" s="330" t="str">
        <f t="shared" si="412"/>
        <v/>
      </c>
      <c r="C676" s="330" t="str">
        <f t="shared" si="413"/>
        <v/>
      </c>
      <c r="D676" s="330" t="str">
        <f t="shared" si="414"/>
        <v/>
      </c>
      <c r="E676" s="330" t="str">
        <f t="shared" si="410"/>
        <v xml:space="preserve"> </v>
      </c>
      <c r="F676" s="330" t="str">
        <f t="shared" si="415"/>
        <v/>
      </c>
      <c r="G676" s="330" t="str">
        <f t="shared" si="416"/>
        <v/>
      </c>
      <c r="H676" s="315"/>
      <c r="I676" s="330" t="str">
        <f t="shared" si="417"/>
        <v/>
      </c>
      <c r="J676" s="330">
        <f t="shared" si="409"/>
        <v>859</v>
      </c>
      <c r="K676" s="337" t="str">
        <f t="shared" si="418"/>
        <v/>
      </c>
      <c r="L676" s="325" t="str">
        <f t="shared" si="419"/>
        <v/>
      </c>
      <c r="M676" s="325" t="str">
        <f t="shared" si="420"/>
        <v/>
      </c>
      <c r="N676" s="330" t="str">
        <f t="shared" si="421"/>
        <v/>
      </c>
      <c r="O676" s="330" t="str">
        <f t="shared" si="422"/>
        <v/>
      </c>
      <c r="P676" s="334"/>
      <c r="Q676" s="330"/>
      <c r="R676" s="279" t="str">
        <f>IF(H676&gt;0, rate1(1,$L$52,$L$51,$L$54,L676,$L$53,$L$50,P676),"")</f>
        <v/>
      </c>
      <c r="S676" s="325"/>
      <c r="T676" s="325"/>
      <c r="U676" s="330"/>
      <c r="V676" s="338"/>
      <c r="W676" s="330"/>
      <c r="X676" s="330"/>
      <c r="Y676" s="330"/>
      <c r="Z676" s="110" t="str">
        <f>IF(H676&gt;0, rate1(1,$L$52,$L$51,$L$54,U676,$L$53,$L$50,Y676),"")</f>
        <v/>
      </c>
      <c r="AA676" s="338" t="str">
        <f t="shared" si="423"/>
        <v/>
      </c>
      <c r="AB676" s="338" t="str">
        <f t="shared" si="424"/>
        <v/>
      </c>
      <c r="AC676" s="330" t="str">
        <f t="shared" si="425"/>
        <v/>
      </c>
      <c r="AD676" s="330" t="str">
        <f t="shared" si="426"/>
        <v/>
      </c>
      <c r="AE676" s="330" t="str">
        <f t="shared" si="427"/>
        <v/>
      </c>
      <c r="AF676" s="330" t="str">
        <f t="shared" si="428"/>
        <v/>
      </c>
      <c r="AG676" s="330" t="str">
        <f t="shared" si="429"/>
        <v/>
      </c>
      <c r="AH676" s="330" t="str">
        <f t="shared" si="430"/>
        <v/>
      </c>
      <c r="AI676" s="330" t="str">
        <f t="shared" si="431"/>
        <v/>
      </c>
      <c r="AJ676" s="330" t="str">
        <f t="shared" si="432"/>
        <v/>
      </c>
      <c r="AK676" s="339" t="str">
        <f t="shared" si="433"/>
        <v/>
      </c>
      <c r="AL676" s="44" t="str">
        <f t="shared" si="411"/>
        <v/>
      </c>
    </row>
    <row r="677" spans="2:38" ht="15" x14ac:dyDescent="0.15">
      <c r="B677" s="330" t="str">
        <f t="shared" si="412"/>
        <v/>
      </c>
      <c r="C677" s="330" t="str">
        <f t="shared" si="413"/>
        <v/>
      </c>
      <c r="D677" s="330" t="str">
        <f t="shared" si="414"/>
        <v/>
      </c>
      <c r="E677" s="330" t="str">
        <f t="shared" si="410"/>
        <v xml:space="preserve"> </v>
      </c>
      <c r="F677" s="330" t="str">
        <f t="shared" si="415"/>
        <v/>
      </c>
      <c r="G677" s="330" t="str">
        <f t="shared" si="416"/>
        <v/>
      </c>
      <c r="H677" s="315"/>
      <c r="I677" s="330" t="str">
        <f t="shared" si="417"/>
        <v/>
      </c>
      <c r="J677" s="330">
        <f t="shared" si="409"/>
        <v>859</v>
      </c>
      <c r="K677" s="337" t="str">
        <f t="shared" si="418"/>
        <v/>
      </c>
      <c r="L677" s="325" t="str">
        <f t="shared" si="419"/>
        <v/>
      </c>
      <c r="M677" s="325" t="str">
        <f t="shared" si="420"/>
        <v/>
      </c>
      <c r="N677" s="330" t="str">
        <f t="shared" si="421"/>
        <v/>
      </c>
      <c r="O677" s="330" t="str">
        <f t="shared" si="422"/>
        <v/>
      </c>
      <c r="P677" s="334"/>
      <c r="Q677" s="330"/>
      <c r="R677" s="279" t="str">
        <f>IF(H677&gt;0, rate1(1,$L$52,$L$51,$L$54,L677,$L$53,$L$50,P677),"")</f>
        <v/>
      </c>
      <c r="S677" s="325"/>
      <c r="T677" s="325"/>
      <c r="U677" s="330"/>
      <c r="V677" s="338"/>
      <c r="W677" s="330"/>
      <c r="X677" s="330"/>
      <c r="Y677" s="330"/>
      <c r="Z677" s="110" t="str">
        <f>IF(H677&gt;0, rate1(1,$L$52,$L$51,$L$54,U677,$L$53,$L$50,Y677),"")</f>
        <v/>
      </c>
      <c r="AA677" s="338" t="str">
        <f t="shared" si="423"/>
        <v/>
      </c>
      <c r="AB677" s="338" t="str">
        <f t="shared" si="424"/>
        <v/>
      </c>
      <c r="AC677" s="330" t="str">
        <f t="shared" si="425"/>
        <v/>
      </c>
      <c r="AD677" s="330" t="str">
        <f t="shared" si="426"/>
        <v/>
      </c>
      <c r="AE677" s="330" t="str">
        <f t="shared" si="427"/>
        <v/>
      </c>
      <c r="AF677" s="330" t="str">
        <f t="shared" si="428"/>
        <v/>
      </c>
      <c r="AG677" s="330" t="str">
        <f t="shared" si="429"/>
        <v/>
      </c>
      <c r="AH677" s="330" t="str">
        <f t="shared" si="430"/>
        <v/>
      </c>
      <c r="AI677" s="330" t="str">
        <f t="shared" si="431"/>
        <v/>
      </c>
      <c r="AJ677" s="330" t="str">
        <f t="shared" si="432"/>
        <v/>
      </c>
      <c r="AK677" s="339" t="str">
        <f t="shared" si="433"/>
        <v/>
      </c>
      <c r="AL677" s="44" t="str">
        <f t="shared" si="411"/>
        <v/>
      </c>
    </row>
    <row r="678" spans="2:38" ht="15" x14ac:dyDescent="0.15">
      <c r="B678" s="330" t="str">
        <f t="shared" si="412"/>
        <v/>
      </c>
      <c r="C678" s="330" t="str">
        <f t="shared" si="413"/>
        <v/>
      </c>
      <c r="D678" s="330" t="str">
        <f t="shared" si="414"/>
        <v/>
      </c>
      <c r="E678" s="330" t="str">
        <f t="shared" si="410"/>
        <v xml:space="preserve"> </v>
      </c>
      <c r="F678" s="330" t="str">
        <f t="shared" si="415"/>
        <v/>
      </c>
      <c r="G678" s="330" t="str">
        <f t="shared" si="416"/>
        <v/>
      </c>
      <c r="H678" s="315"/>
      <c r="I678" s="330" t="str">
        <f t="shared" si="417"/>
        <v/>
      </c>
      <c r="J678" s="330">
        <f t="shared" si="409"/>
        <v>859</v>
      </c>
      <c r="K678" s="337" t="str">
        <f t="shared" si="418"/>
        <v/>
      </c>
      <c r="L678" s="325" t="str">
        <f t="shared" si="419"/>
        <v/>
      </c>
      <c r="M678" s="325" t="str">
        <f t="shared" si="420"/>
        <v/>
      </c>
      <c r="N678" s="330" t="str">
        <f t="shared" si="421"/>
        <v/>
      </c>
      <c r="O678" s="330" t="str">
        <f t="shared" si="422"/>
        <v/>
      </c>
      <c r="P678" s="334"/>
      <c r="Q678" s="330"/>
      <c r="R678" s="279" t="str">
        <f>IF(H678&gt;0, rate1(1,$L$52,$L$51,$L$54,L678,$L$53,$L$50,P678),"")</f>
        <v/>
      </c>
      <c r="S678" s="325"/>
      <c r="T678" s="325"/>
      <c r="U678" s="330"/>
      <c r="V678" s="338"/>
      <c r="W678" s="330"/>
      <c r="X678" s="330"/>
      <c r="Y678" s="330"/>
      <c r="Z678" s="110" t="str">
        <f>IF(H678&gt;0, rate1(1,$L$52,$L$51,$L$54,U678,$L$53,$L$50,Y678),"")</f>
        <v/>
      </c>
      <c r="AA678" s="338" t="str">
        <f t="shared" si="423"/>
        <v/>
      </c>
      <c r="AB678" s="338" t="str">
        <f t="shared" si="424"/>
        <v/>
      </c>
      <c r="AC678" s="330" t="str">
        <f t="shared" si="425"/>
        <v/>
      </c>
      <c r="AD678" s="330" t="str">
        <f t="shared" si="426"/>
        <v/>
      </c>
      <c r="AE678" s="330" t="str">
        <f t="shared" si="427"/>
        <v/>
      </c>
      <c r="AF678" s="330" t="str">
        <f t="shared" si="428"/>
        <v/>
      </c>
      <c r="AG678" s="330" t="str">
        <f t="shared" si="429"/>
        <v/>
      </c>
      <c r="AH678" s="330" t="str">
        <f t="shared" si="430"/>
        <v/>
      </c>
      <c r="AI678" s="330" t="str">
        <f t="shared" si="431"/>
        <v/>
      </c>
      <c r="AJ678" s="330" t="str">
        <f t="shared" si="432"/>
        <v/>
      </c>
      <c r="AK678" s="339" t="str">
        <f t="shared" si="433"/>
        <v/>
      </c>
      <c r="AL678" s="44" t="str">
        <f t="shared" si="411"/>
        <v/>
      </c>
    </row>
    <row r="679" spans="2:38" ht="15" x14ac:dyDescent="0.15">
      <c r="B679" s="330" t="str">
        <f t="shared" si="412"/>
        <v/>
      </c>
      <c r="C679" s="330" t="str">
        <f t="shared" si="413"/>
        <v/>
      </c>
      <c r="D679" s="330" t="str">
        <f t="shared" si="414"/>
        <v/>
      </c>
      <c r="E679" s="330" t="str">
        <f t="shared" si="410"/>
        <v xml:space="preserve"> </v>
      </c>
      <c r="F679" s="330" t="str">
        <f t="shared" si="415"/>
        <v/>
      </c>
      <c r="G679" s="330" t="str">
        <f t="shared" si="416"/>
        <v/>
      </c>
      <c r="H679" s="315"/>
      <c r="I679" s="330" t="str">
        <f t="shared" si="417"/>
        <v/>
      </c>
      <c r="J679" s="330">
        <f t="shared" si="409"/>
        <v>859</v>
      </c>
      <c r="K679" s="337" t="str">
        <f t="shared" si="418"/>
        <v/>
      </c>
      <c r="L679" s="325" t="str">
        <f t="shared" si="419"/>
        <v/>
      </c>
      <c r="M679" s="325" t="str">
        <f t="shared" si="420"/>
        <v/>
      </c>
      <c r="N679" s="330" t="str">
        <f t="shared" si="421"/>
        <v/>
      </c>
      <c r="O679" s="330" t="str">
        <f t="shared" si="422"/>
        <v/>
      </c>
      <c r="P679" s="334"/>
      <c r="Q679" s="330"/>
      <c r="R679" s="279" t="str">
        <f>IF(H679&gt;0, rate1(1,$L$52,$L$51,$L$54,L679,$L$53,$L$50,P679),"")</f>
        <v/>
      </c>
      <c r="S679" s="325"/>
      <c r="T679" s="325"/>
      <c r="U679" s="330"/>
      <c r="V679" s="338"/>
      <c r="W679" s="330"/>
      <c r="X679" s="330"/>
      <c r="Y679" s="330"/>
      <c r="Z679" s="110" t="str">
        <f>IF(H679&gt;0, rate1(1,$L$52,$L$51,$L$54,U679,$L$53,$L$50,Y679),"")</f>
        <v/>
      </c>
      <c r="AA679" s="338" t="str">
        <f t="shared" si="423"/>
        <v/>
      </c>
      <c r="AB679" s="338" t="str">
        <f t="shared" si="424"/>
        <v/>
      </c>
      <c r="AC679" s="330" t="str">
        <f t="shared" si="425"/>
        <v/>
      </c>
      <c r="AD679" s="330" t="str">
        <f t="shared" si="426"/>
        <v/>
      </c>
      <c r="AE679" s="330" t="str">
        <f t="shared" si="427"/>
        <v/>
      </c>
      <c r="AF679" s="330" t="str">
        <f t="shared" si="428"/>
        <v/>
      </c>
      <c r="AG679" s="330" t="str">
        <f t="shared" si="429"/>
        <v/>
      </c>
      <c r="AH679" s="330" t="str">
        <f t="shared" si="430"/>
        <v/>
      </c>
      <c r="AI679" s="330" t="str">
        <f t="shared" si="431"/>
        <v/>
      </c>
      <c r="AJ679" s="330" t="str">
        <f t="shared" si="432"/>
        <v/>
      </c>
      <c r="AK679" s="339" t="str">
        <f t="shared" si="433"/>
        <v/>
      </c>
      <c r="AL679" s="44" t="str">
        <f t="shared" si="411"/>
        <v/>
      </c>
    </row>
    <row r="680" spans="2:38" ht="15" x14ac:dyDescent="0.15">
      <c r="B680" s="330" t="str">
        <f t="shared" si="412"/>
        <v/>
      </c>
      <c r="C680" s="330" t="str">
        <f t="shared" si="413"/>
        <v/>
      </c>
      <c r="D680" s="330" t="str">
        <f t="shared" si="414"/>
        <v/>
      </c>
      <c r="E680" s="330" t="str">
        <f t="shared" si="410"/>
        <v xml:space="preserve"> </v>
      </c>
      <c r="F680" s="330" t="str">
        <f t="shared" si="415"/>
        <v/>
      </c>
      <c r="G680" s="330" t="str">
        <f t="shared" si="416"/>
        <v/>
      </c>
      <c r="H680" s="315"/>
      <c r="I680" s="330" t="str">
        <f t="shared" si="417"/>
        <v/>
      </c>
      <c r="J680" s="330">
        <f t="shared" si="409"/>
        <v>859</v>
      </c>
      <c r="K680" s="337" t="str">
        <f t="shared" si="418"/>
        <v/>
      </c>
      <c r="L680" s="325" t="str">
        <f t="shared" si="419"/>
        <v/>
      </c>
      <c r="M680" s="325" t="str">
        <f t="shared" si="420"/>
        <v/>
      </c>
      <c r="N680" s="330" t="str">
        <f t="shared" si="421"/>
        <v/>
      </c>
      <c r="O680" s="330" t="str">
        <f t="shared" si="422"/>
        <v/>
      </c>
      <c r="P680" s="334"/>
      <c r="Q680" s="330"/>
      <c r="R680" s="279" t="str">
        <f>IF(H680&gt;0, rate1(1,$L$52,$L$51,$L$54,L680,$L$53,$L$50,P680),"")</f>
        <v/>
      </c>
      <c r="S680" s="325"/>
      <c r="T680" s="325"/>
      <c r="U680" s="330"/>
      <c r="V680" s="338"/>
      <c r="W680" s="330"/>
      <c r="X680" s="330"/>
      <c r="Y680" s="330"/>
      <c r="Z680" s="110" t="str">
        <f>IF(H680&gt;0, rate1(1,$L$52,$L$51,$L$54,U680,$L$53,$L$50,Y680),"")</f>
        <v/>
      </c>
      <c r="AA680" s="338" t="str">
        <f t="shared" si="423"/>
        <v/>
      </c>
      <c r="AB680" s="338" t="str">
        <f t="shared" si="424"/>
        <v/>
      </c>
      <c r="AC680" s="330" t="str">
        <f t="shared" si="425"/>
        <v/>
      </c>
      <c r="AD680" s="330" t="str">
        <f t="shared" si="426"/>
        <v/>
      </c>
      <c r="AE680" s="330" t="str">
        <f t="shared" si="427"/>
        <v/>
      </c>
      <c r="AF680" s="330" t="str">
        <f t="shared" si="428"/>
        <v/>
      </c>
      <c r="AG680" s="330" t="str">
        <f t="shared" si="429"/>
        <v/>
      </c>
      <c r="AH680" s="330" t="str">
        <f t="shared" si="430"/>
        <v/>
      </c>
      <c r="AI680" s="330" t="str">
        <f t="shared" si="431"/>
        <v/>
      </c>
      <c r="AJ680" s="330" t="str">
        <f t="shared" si="432"/>
        <v/>
      </c>
      <c r="AK680" s="339" t="str">
        <f t="shared" si="433"/>
        <v/>
      </c>
      <c r="AL680" s="44" t="str">
        <f t="shared" si="411"/>
        <v/>
      </c>
    </row>
    <row r="681" spans="2:38" ht="15" x14ac:dyDescent="0.15">
      <c r="B681" s="330" t="str">
        <f t="shared" si="412"/>
        <v/>
      </c>
      <c r="C681" s="330" t="str">
        <f t="shared" si="413"/>
        <v/>
      </c>
      <c r="D681" s="330" t="str">
        <f t="shared" si="414"/>
        <v/>
      </c>
      <c r="E681" s="330" t="str">
        <f t="shared" si="410"/>
        <v xml:space="preserve"> </v>
      </c>
      <c r="F681" s="330" t="str">
        <f t="shared" si="415"/>
        <v/>
      </c>
      <c r="G681" s="330" t="str">
        <f t="shared" si="416"/>
        <v/>
      </c>
      <c r="H681" s="315"/>
      <c r="I681" s="330" t="str">
        <f t="shared" si="417"/>
        <v/>
      </c>
      <c r="J681" s="330">
        <f t="shared" si="409"/>
        <v>859</v>
      </c>
      <c r="K681" s="337" t="str">
        <f t="shared" si="418"/>
        <v/>
      </c>
      <c r="L681" s="325" t="str">
        <f t="shared" si="419"/>
        <v/>
      </c>
      <c r="M681" s="325" t="str">
        <f t="shared" si="420"/>
        <v/>
      </c>
      <c r="N681" s="330" t="str">
        <f t="shared" si="421"/>
        <v/>
      </c>
      <c r="O681" s="330" t="str">
        <f t="shared" si="422"/>
        <v/>
      </c>
      <c r="P681" s="334"/>
      <c r="Q681" s="330"/>
      <c r="R681" s="279" t="str">
        <f>IF(H681&gt;0, rate1(1,$L$52,$L$51,$L$54,L681,$L$53,$L$50,P681),"")</f>
        <v/>
      </c>
      <c r="S681" s="325"/>
      <c r="T681" s="325"/>
      <c r="U681" s="330"/>
      <c r="V681" s="338"/>
      <c r="W681" s="330"/>
      <c r="X681" s="330"/>
      <c r="Y681" s="330"/>
      <c r="Z681" s="110" t="str">
        <f>IF(H681&gt;0, rate1(1,$L$52,$L$51,$L$54,U681,$L$53,$L$50,Y681),"")</f>
        <v/>
      </c>
      <c r="AA681" s="338" t="str">
        <f t="shared" si="423"/>
        <v/>
      </c>
      <c r="AB681" s="338" t="str">
        <f t="shared" si="424"/>
        <v/>
      </c>
      <c r="AC681" s="330" t="str">
        <f t="shared" si="425"/>
        <v/>
      </c>
      <c r="AD681" s="330" t="str">
        <f t="shared" si="426"/>
        <v/>
      </c>
      <c r="AE681" s="330" t="str">
        <f t="shared" si="427"/>
        <v/>
      </c>
      <c r="AF681" s="330" t="str">
        <f t="shared" si="428"/>
        <v/>
      </c>
      <c r="AG681" s="330" t="str">
        <f t="shared" si="429"/>
        <v/>
      </c>
      <c r="AH681" s="330" t="str">
        <f t="shared" si="430"/>
        <v/>
      </c>
      <c r="AI681" s="330" t="str">
        <f t="shared" si="431"/>
        <v/>
      </c>
      <c r="AJ681" s="330" t="str">
        <f t="shared" si="432"/>
        <v/>
      </c>
      <c r="AK681" s="339" t="str">
        <f t="shared" si="433"/>
        <v/>
      </c>
      <c r="AL681" s="44" t="str">
        <f t="shared" si="411"/>
        <v/>
      </c>
    </row>
    <row r="682" spans="2:38" ht="15" x14ac:dyDescent="0.15">
      <c r="B682" s="330" t="str">
        <f t="shared" si="412"/>
        <v/>
      </c>
      <c r="C682" s="330" t="str">
        <f t="shared" si="413"/>
        <v/>
      </c>
      <c r="D682" s="330" t="str">
        <f t="shared" si="414"/>
        <v/>
      </c>
      <c r="E682" s="330" t="str">
        <f t="shared" si="410"/>
        <v xml:space="preserve"> </v>
      </c>
      <c r="F682" s="330" t="str">
        <f t="shared" si="415"/>
        <v/>
      </c>
      <c r="G682" s="330" t="str">
        <f t="shared" si="416"/>
        <v/>
      </c>
      <c r="H682" s="315"/>
      <c r="I682" s="330" t="str">
        <f t="shared" si="417"/>
        <v/>
      </c>
      <c r="J682" s="330">
        <f t="shared" si="409"/>
        <v>859</v>
      </c>
      <c r="K682" s="337" t="str">
        <f t="shared" si="418"/>
        <v/>
      </c>
      <c r="L682" s="325" t="str">
        <f t="shared" si="419"/>
        <v/>
      </c>
      <c r="M682" s="325" t="str">
        <f t="shared" si="420"/>
        <v/>
      </c>
      <c r="N682" s="330" t="str">
        <f t="shared" si="421"/>
        <v/>
      </c>
      <c r="O682" s="330" t="str">
        <f t="shared" si="422"/>
        <v/>
      </c>
      <c r="P682" s="334"/>
      <c r="Q682" s="330"/>
      <c r="R682" s="279" t="str">
        <f>IF(H682&gt;0, rate1(1,$L$52,$L$51,$L$54,L682,$L$53,$L$50,P682),"")</f>
        <v/>
      </c>
      <c r="S682" s="325"/>
      <c r="T682" s="325"/>
      <c r="U682" s="330"/>
      <c r="V682" s="338"/>
      <c r="W682" s="330"/>
      <c r="X682" s="330"/>
      <c r="Y682" s="330"/>
      <c r="Z682" s="110" t="str">
        <f>IF(H682&gt;0, rate1(1,$L$52,$L$51,$L$54,U682,$L$53,$L$50,Y682),"")</f>
        <v/>
      </c>
      <c r="AA682" s="338" t="str">
        <f t="shared" si="423"/>
        <v/>
      </c>
      <c r="AB682" s="338" t="str">
        <f t="shared" si="424"/>
        <v/>
      </c>
      <c r="AC682" s="330" t="str">
        <f t="shared" si="425"/>
        <v/>
      </c>
      <c r="AD682" s="330" t="str">
        <f t="shared" si="426"/>
        <v/>
      </c>
      <c r="AE682" s="330" t="str">
        <f t="shared" si="427"/>
        <v/>
      </c>
      <c r="AF682" s="330" t="str">
        <f t="shared" si="428"/>
        <v/>
      </c>
      <c r="AG682" s="330" t="str">
        <f t="shared" si="429"/>
        <v/>
      </c>
      <c r="AH682" s="330" t="str">
        <f t="shared" si="430"/>
        <v/>
      </c>
      <c r="AI682" s="330" t="str">
        <f t="shared" si="431"/>
        <v/>
      </c>
      <c r="AJ682" s="330" t="str">
        <f t="shared" si="432"/>
        <v/>
      </c>
      <c r="AK682" s="339" t="str">
        <f t="shared" si="433"/>
        <v/>
      </c>
      <c r="AL682" s="44" t="str">
        <f t="shared" si="411"/>
        <v/>
      </c>
    </row>
    <row r="683" spans="2:38" ht="15" x14ac:dyDescent="0.15">
      <c r="B683" s="330" t="str">
        <f t="shared" si="412"/>
        <v/>
      </c>
      <c r="C683" s="330" t="str">
        <f t="shared" si="413"/>
        <v/>
      </c>
      <c r="D683" s="330" t="str">
        <f t="shared" si="414"/>
        <v/>
      </c>
      <c r="E683" s="330" t="str">
        <f t="shared" si="410"/>
        <v xml:space="preserve"> </v>
      </c>
      <c r="F683" s="330" t="str">
        <f t="shared" si="415"/>
        <v/>
      </c>
      <c r="G683" s="330" t="str">
        <f t="shared" si="416"/>
        <v/>
      </c>
      <c r="H683" s="315"/>
      <c r="I683" s="330" t="str">
        <f t="shared" si="417"/>
        <v/>
      </c>
      <c r="J683" s="330">
        <f t="shared" si="409"/>
        <v>859</v>
      </c>
      <c r="K683" s="337" t="str">
        <f t="shared" si="418"/>
        <v/>
      </c>
      <c r="L683" s="325" t="str">
        <f t="shared" si="419"/>
        <v/>
      </c>
      <c r="M683" s="325" t="str">
        <f t="shared" si="420"/>
        <v/>
      </c>
      <c r="N683" s="330" t="str">
        <f t="shared" si="421"/>
        <v/>
      </c>
      <c r="O683" s="330" t="str">
        <f t="shared" si="422"/>
        <v/>
      </c>
      <c r="P683" s="334"/>
      <c r="Q683" s="330"/>
      <c r="R683" s="279" t="str">
        <f>IF(H683&gt;0, rate1(1,$L$52,$L$51,$L$54,L683,$L$53,$L$50,P683),"")</f>
        <v/>
      </c>
      <c r="S683" s="325"/>
      <c r="T683" s="325"/>
      <c r="U683" s="330"/>
      <c r="V683" s="338"/>
      <c r="W683" s="330"/>
      <c r="X683" s="330"/>
      <c r="Y683" s="330"/>
      <c r="Z683" s="110" t="str">
        <f>IF(H683&gt;0, rate1(1,$L$52,$L$51,$L$54,U683,$L$53,$L$50,Y683),"")</f>
        <v/>
      </c>
      <c r="AA683" s="338" t="str">
        <f t="shared" si="423"/>
        <v/>
      </c>
      <c r="AB683" s="338" t="str">
        <f t="shared" si="424"/>
        <v/>
      </c>
      <c r="AC683" s="330" t="str">
        <f t="shared" si="425"/>
        <v/>
      </c>
      <c r="AD683" s="330" t="str">
        <f t="shared" si="426"/>
        <v/>
      </c>
      <c r="AE683" s="330" t="str">
        <f t="shared" si="427"/>
        <v/>
      </c>
      <c r="AF683" s="330" t="str">
        <f t="shared" si="428"/>
        <v/>
      </c>
      <c r="AG683" s="330" t="str">
        <f t="shared" si="429"/>
        <v/>
      </c>
      <c r="AH683" s="330" t="str">
        <f t="shared" si="430"/>
        <v/>
      </c>
      <c r="AI683" s="330" t="str">
        <f t="shared" si="431"/>
        <v/>
      </c>
      <c r="AJ683" s="330" t="str">
        <f t="shared" si="432"/>
        <v/>
      </c>
      <c r="AK683" s="339" t="str">
        <f t="shared" si="433"/>
        <v/>
      </c>
      <c r="AL683" s="44" t="str">
        <f t="shared" si="411"/>
        <v/>
      </c>
    </row>
    <row r="684" spans="2:38" ht="15" x14ac:dyDescent="0.15">
      <c r="B684" s="330" t="str">
        <f t="shared" si="412"/>
        <v/>
      </c>
      <c r="C684" s="330" t="str">
        <f t="shared" si="413"/>
        <v/>
      </c>
      <c r="D684" s="330" t="str">
        <f t="shared" si="414"/>
        <v/>
      </c>
      <c r="E684" s="330" t="str">
        <f t="shared" si="410"/>
        <v xml:space="preserve"> </v>
      </c>
      <c r="F684" s="330" t="str">
        <f t="shared" si="415"/>
        <v/>
      </c>
      <c r="G684" s="330" t="str">
        <f t="shared" si="416"/>
        <v/>
      </c>
      <c r="H684" s="315"/>
      <c r="I684" s="330" t="str">
        <f t="shared" si="417"/>
        <v/>
      </c>
      <c r="J684" s="330">
        <f t="shared" si="409"/>
        <v>859</v>
      </c>
      <c r="K684" s="337" t="str">
        <f t="shared" si="418"/>
        <v/>
      </c>
      <c r="L684" s="325" t="str">
        <f t="shared" si="419"/>
        <v/>
      </c>
      <c r="M684" s="325" t="str">
        <f t="shared" si="420"/>
        <v/>
      </c>
      <c r="N684" s="330" t="str">
        <f t="shared" si="421"/>
        <v/>
      </c>
      <c r="O684" s="330" t="str">
        <f t="shared" si="422"/>
        <v/>
      </c>
      <c r="P684" s="334"/>
      <c r="Q684" s="330"/>
      <c r="R684" s="279" t="str">
        <f>IF(H684&gt;0, rate1(1,$L$52,$L$51,$L$54,L684,$L$53,$L$50,P684),"")</f>
        <v/>
      </c>
      <c r="S684" s="325"/>
      <c r="T684" s="325"/>
      <c r="U684" s="330"/>
      <c r="V684" s="338"/>
      <c r="W684" s="330"/>
      <c r="X684" s="330"/>
      <c r="Y684" s="330"/>
      <c r="Z684" s="110" t="str">
        <f>IF(H684&gt;0, rate1(1,$L$52,$L$51,$L$54,U684,$L$53,$L$50,Y684),"")</f>
        <v/>
      </c>
      <c r="AA684" s="338" t="str">
        <f t="shared" si="423"/>
        <v/>
      </c>
      <c r="AB684" s="338" t="str">
        <f t="shared" si="424"/>
        <v/>
      </c>
      <c r="AC684" s="330" t="str">
        <f t="shared" si="425"/>
        <v/>
      </c>
      <c r="AD684" s="330" t="str">
        <f t="shared" si="426"/>
        <v/>
      </c>
      <c r="AE684" s="330" t="str">
        <f t="shared" si="427"/>
        <v/>
      </c>
      <c r="AF684" s="330" t="str">
        <f t="shared" si="428"/>
        <v/>
      </c>
      <c r="AG684" s="330" t="str">
        <f t="shared" si="429"/>
        <v/>
      </c>
      <c r="AH684" s="330" t="str">
        <f t="shared" si="430"/>
        <v/>
      </c>
      <c r="AI684" s="330" t="str">
        <f t="shared" si="431"/>
        <v/>
      </c>
      <c r="AJ684" s="330" t="str">
        <f t="shared" si="432"/>
        <v/>
      </c>
      <c r="AK684" s="339" t="str">
        <f t="shared" si="433"/>
        <v/>
      </c>
      <c r="AL684" s="44" t="str">
        <f t="shared" si="411"/>
        <v/>
      </c>
    </row>
    <row r="685" spans="2:38" ht="15" x14ac:dyDescent="0.15">
      <c r="B685" s="330" t="str">
        <f t="shared" si="412"/>
        <v/>
      </c>
      <c r="C685" s="330" t="str">
        <f t="shared" si="413"/>
        <v/>
      </c>
      <c r="D685" s="330" t="str">
        <f t="shared" si="414"/>
        <v/>
      </c>
      <c r="E685" s="330" t="str">
        <f t="shared" si="410"/>
        <v xml:space="preserve"> </v>
      </c>
      <c r="F685" s="330" t="str">
        <f t="shared" si="415"/>
        <v/>
      </c>
      <c r="G685" s="330" t="str">
        <f t="shared" si="416"/>
        <v/>
      </c>
      <c r="H685" s="315"/>
      <c r="I685" s="330" t="str">
        <f t="shared" si="417"/>
        <v/>
      </c>
      <c r="J685" s="330">
        <f t="shared" si="409"/>
        <v>859</v>
      </c>
      <c r="K685" s="337" t="str">
        <f t="shared" si="418"/>
        <v/>
      </c>
      <c r="L685" s="325" t="str">
        <f t="shared" si="419"/>
        <v/>
      </c>
      <c r="M685" s="325" t="str">
        <f t="shared" si="420"/>
        <v/>
      </c>
      <c r="N685" s="330" t="str">
        <f t="shared" si="421"/>
        <v/>
      </c>
      <c r="O685" s="330" t="str">
        <f t="shared" si="422"/>
        <v/>
      </c>
      <c r="P685" s="334"/>
      <c r="Q685" s="330"/>
      <c r="R685" s="279" t="str">
        <f>IF(H685&gt;0, rate1(1,$L$52,$L$51,$L$54,L685,$L$53,$L$50,P685),"")</f>
        <v/>
      </c>
      <c r="S685" s="325"/>
      <c r="T685" s="325"/>
      <c r="U685" s="330"/>
      <c r="V685" s="338"/>
      <c r="W685" s="330"/>
      <c r="X685" s="330"/>
      <c r="Y685" s="330"/>
      <c r="Z685" s="110" t="str">
        <f>IF(H685&gt;0, rate1(1,$L$52,$L$51,$L$54,U685,$L$53,$L$50,Y685),"")</f>
        <v/>
      </c>
      <c r="AA685" s="338" t="str">
        <f t="shared" si="423"/>
        <v/>
      </c>
      <c r="AB685" s="338" t="str">
        <f t="shared" si="424"/>
        <v/>
      </c>
      <c r="AC685" s="330" t="str">
        <f t="shared" si="425"/>
        <v/>
      </c>
      <c r="AD685" s="330" t="str">
        <f t="shared" si="426"/>
        <v/>
      </c>
      <c r="AE685" s="330" t="str">
        <f t="shared" si="427"/>
        <v/>
      </c>
      <c r="AF685" s="330" t="str">
        <f t="shared" si="428"/>
        <v/>
      </c>
      <c r="AG685" s="330" t="str">
        <f t="shared" si="429"/>
        <v/>
      </c>
      <c r="AH685" s="330" t="str">
        <f t="shared" si="430"/>
        <v/>
      </c>
      <c r="AI685" s="330" t="str">
        <f t="shared" si="431"/>
        <v/>
      </c>
      <c r="AJ685" s="330" t="str">
        <f t="shared" si="432"/>
        <v/>
      </c>
      <c r="AK685" s="339" t="str">
        <f t="shared" si="433"/>
        <v/>
      </c>
      <c r="AL685" s="44" t="str">
        <f t="shared" si="411"/>
        <v/>
      </c>
    </row>
    <row r="686" spans="2:38" ht="15" x14ac:dyDescent="0.15">
      <c r="B686" s="330" t="str">
        <f t="shared" si="412"/>
        <v/>
      </c>
      <c r="C686" s="330" t="str">
        <f t="shared" si="413"/>
        <v/>
      </c>
      <c r="D686" s="330" t="str">
        <f t="shared" si="414"/>
        <v/>
      </c>
      <c r="E686" s="330" t="str">
        <f t="shared" si="410"/>
        <v xml:space="preserve"> </v>
      </c>
      <c r="F686" s="330" t="str">
        <f t="shared" si="415"/>
        <v/>
      </c>
      <c r="G686" s="330" t="str">
        <f t="shared" si="416"/>
        <v/>
      </c>
      <c r="H686" s="315"/>
      <c r="I686" s="330" t="str">
        <f t="shared" si="417"/>
        <v/>
      </c>
      <c r="J686" s="330">
        <f t="shared" si="409"/>
        <v>859</v>
      </c>
      <c r="K686" s="337" t="str">
        <f t="shared" si="418"/>
        <v/>
      </c>
      <c r="L686" s="325" t="str">
        <f t="shared" si="419"/>
        <v/>
      </c>
      <c r="M686" s="325" t="str">
        <f t="shared" si="420"/>
        <v/>
      </c>
      <c r="N686" s="330" t="str">
        <f t="shared" si="421"/>
        <v/>
      </c>
      <c r="O686" s="330" t="str">
        <f t="shared" si="422"/>
        <v/>
      </c>
      <c r="P686" s="334"/>
      <c r="Q686" s="330"/>
      <c r="R686" s="279" t="str">
        <f>IF(H686&gt;0, rate1(1,$L$52,$L$51,$L$54,L686,$L$53,$L$50,P686),"")</f>
        <v/>
      </c>
      <c r="S686" s="325"/>
      <c r="T686" s="325"/>
      <c r="U686" s="330"/>
      <c r="V686" s="338"/>
      <c r="W686" s="330"/>
      <c r="X686" s="330"/>
      <c r="Y686" s="330"/>
      <c r="Z686" s="110" t="str">
        <f>IF(H686&gt;0, rate1(1,$L$52,$L$51,$L$54,U686,$L$53,$L$50,Y686),"")</f>
        <v/>
      </c>
      <c r="AA686" s="338" t="str">
        <f t="shared" si="423"/>
        <v/>
      </c>
      <c r="AB686" s="338" t="str">
        <f t="shared" si="424"/>
        <v/>
      </c>
      <c r="AC686" s="330" t="str">
        <f t="shared" si="425"/>
        <v/>
      </c>
      <c r="AD686" s="330" t="str">
        <f t="shared" si="426"/>
        <v/>
      </c>
      <c r="AE686" s="330" t="str">
        <f t="shared" si="427"/>
        <v/>
      </c>
      <c r="AF686" s="330" t="str">
        <f t="shared" si="428"/>
        <v/>
      </c>
      <c r="AG686" s="330" t="str">
        <f t="shared" si="429"/>
        <v/>
      </c>
      <c r="AH686" s="330" t="str">
        <f t="shared" si="430"/>
        <v/>
      </c>
      <c r="AI686" s="330" t="str">
        <f t="shared" si="431"/>
        <v/>
      </c>
      <c r="AJ686" s="330" t="str">
        <f t="shared" si="432"/>
        <v/>
      </c>
      <c r="AK686" s="339" t="str">
        <f t="shared" si="433"/>
        <v/>
      </c>
      <c r="AL686" s="44" t="str">
        <f t="shared" si="411"/>
        <v/>
      </c>
    </row>
    <row r="687" spans="2:38" ht="15" x14ac:dyDescent="0.15">
      <c r="B687" s="330" t="str">
        <f t="shared" si="412"/>
        <v/>
      </c>
      <c r="C687" s="330" t="str">
        <f t="shared" si="413"/>
        <v/>
      </c>
      <c r="D687" s="330" t="str">
        <f t="shared" si="414"/>
        <v/>
      </c>
      <c r="E687" s="330" t="str">
        <f t="shared" si="410"/>
        <v xml:space="preserve"> </v>
      </c>
      <c r="F687" s="330" t="str">
        <f t="shared" si="415"/>
        <v/>
      </c>
      <c r="G687" s="330" t="str">
        <f t="shared" si="416"/>
        <v/>
      </c>
      <c r="H687" s="315"/>
      <c r="I687" s="330" t="str">
        <f t="shared" si="417"/>
        <v/>
      </c>
      <c r="J687" s="330">
        <f t="shared" si="409"/>
        <v>859</v>
      </c>
      <c r="K687" s="337" t="str">
        <f t="shared" si="418"/>
        <v/>
      </c>
      <c r="L687" s="325" t="str">
        <f t="shared" si="419"/>
        <v/>
      </c>
      <c r="M687" s="325" t="str">
        <f t="shared" si="420"/>
        <v/>
      </c>
      <c r="N687" s="330" t="str">
        <f t="shared" si="421"/>
        <v/>
      </c>
      <c r="O687" s="330" t="str">
        <f t="shared" si="422"/>
        <v/>
      </c>
      <c r="P687" s="334"/>
      <c r="Q687" s="330"/>
      <c r="R687" s="279" t="str">
        <f>IF(H687&gt;0, rate1(1,$L$52,$L$51,$L$54,L687,$L$53,$L$50,P687),"")</f>
        <v/>
      </c>
      <c r="S687" s="325"/>
      <c r="T687" s="325"/>
      <c r="U687" s="330"/>
      <c r="V687" s="338"/>
      <c r="W687" s="330"/>
      <c r="X687" s="330"/>
      <c r="Y687" s="330"/>
      <c r="Z687" s="110" t="str">
        <f>IF(H687&gt;0, rate1(1,$L$52,$L$51,$L$54,U687,$L$53,$L$50,Y687),"")</f>
        <v/>
      </c>
      <c r="AA687" s="338" t="str">
        <f t="shared" si="423"/>
        <v/>
      </c>
      <c r="AB687" s="338" t="str">
        <f t="shared" si="424"/>
        <v/>
      </c>
      <c r="AC687" s="330" t="str">
        <f t="shared" si="425"/>
        <v/>
      </c>
      <c r="AD687" s="330" t="str">
        <f t="shared" si="426"/>
        <v/>
      </c>
      <c r="AE687" s="330" t="str">
        <f t="shared" si="427"/>
        <v/>
      </c>
      <c r="AF687" s="330" t="str">
        <f t="shared" si="428"/>
        <v/>
      </c>
      <c r="AG687" s="330" t="str">
        <f t="shared" si="429"/>
        <v/>
      </c>
      <c r="AH687" s="330" t="str">
        <f t="shared" si="430"/>
        <v/>
      </c>
      <c r="AI687" s="330" t="str">
        <f t="shared" si="431"/>
        <v/>
      </c>
      <c r="AJ687" s="330" t="str">
        <f t="shared" si="432"/>
        <v/>
      </c>
      <c r="AK687" s="339" t="str">
        <f t="shared" si="433"/>
        <v/>
      </c>
      <c r="AL687" s="44" t="str">
        <f t="shared" si="411"/>
        <v/>
      </c>
    </row>
    <row r="688" spans="2:38" ht="15" x14ac:dyDescent="0.15">
      <c r="B688" s="330" t="str">
        <f t="shared" si="412"/>
        <v/>
      </c>
      <c r="C688" s="330" t="str">
        <f t="shared" si="413"/>
        <v/>
      </c>
      <c r="D688" s="330" t="str">
        <f t="shared" si="414"/>
        <v/>
      </c>
      <c r="E688" s="330" t="str">
        <f t="shared" si="410"/>
        <v xml:space="preserve"> </v>
      </c>
      <c r="F688" s="330" t="str">
        <f t="shared" si="415"/>
        <v/>
      </c>
      <c r="G688" s="330" t="str">
        <f t="shared" si="416"/>
        <v/>
      </c>
      <c r="H688" s="315"/>
      <c r="I688" s="330" t="str">
        <f t="shared" si="417"/>
        <v/>
      </c>
      <c r="J688" s="330">
        <f t="shared" si="409"/>
        <v>859</v>
      </c>
      <c r="K688" s="337" t="str">
        <f t="shared" si="418"/>
        <v/>
      </c>
      <c r="L688" s="325" t="str">
        <f t="shared" si="419"/>
        <v/>
      </c>
      <c r="M688" s="325" t="str">
        <f t="shared" si="420"/>
        <v/>
      </c>
      <c r="N688" s="330" t="str">
        <f t="shared" si="421"/>
        <v/>
      </c>
      <c r="O688" s="330" t="str">
        <f t="shared" si="422"/>
        <v/>
      </c>
      <c r="P688" s="334"/>
      <c r="Q688" s="330"/>
      <c r="R688" s="279" t="str">
        <f>IF(H688&gt;0, rate1(1,$L$52,$L$51,$L$54,L688,$L$53,$L$50,P688),"")</f>
        <v/>
      </c>
      <c r="S688" s="325"/>
      <c r="T688" s="325"/>
      <c r="U688" s="330"/>
      <c r="V688" s="338"/>
      <c r="W688" s="330"/>
      <c r="X688" s="330"/>
      <c r="Y688" s="330"/>
      <c r="Z688" s="110" t="str">
        <f>IF(H688&gt;0, rate1(1,$L$52,$L$51,$L$54,U688,$L$53,$L$50,Y688),"")</f>
        <v/>
      </c>
      <c r="AA688" s="338" t="str">
        <f t="shared" si="423"/>
        <v/>
      </c>
      <c r="AB688" s="338" t="str">
        <f t="shared" si="424"/>
        <v/>
      </c>
      <c r="AC688" s="330" t="str">
        <f t="shared" si="425"/>
        <v/>
      </c>
      <c r="AD688" s="330" t="str">
        <f t="shared" si="426"/>
        <v/>
      </c>
      <c r="AE688" s="330" t="str">
        <f t="shared" si="427"/>
        <v/>
      </c>
      <c r="AF688" s="330" t="str">
        <f t="shared" si="428"/>
        <v/>
      </c>
      <c r="AG688" s="330" t="str">
        <f t="shared" si="429"/>
        <v/>
      </c>
      <c r="AH688" s="330" t="str">
        <f t="shared" si="430"/>
        <v/>
      </c>
      <c r="AI688" s="330" t="str">
        <f t="shared" si="431"/>
        <v/>
      </c>
      <c r="AJ688" s="330" t="str">
        <f t="shared" si="432"/>
        <v/>
      </c>
      <c r="AK688" s="339" t="str">
        <f t="shared" si="433"/>
        <v/>
      </c>
      <c r="AL688" s="44" t="str">
        <f t="shared" si="411"/>
        <v/>
      </c>
    </row>
    <row r="689" spans="2:38" ht="15" x14ac:dyDescent="0.15">
      <c r="B689" s="330" t="str">
        <f t="shared" si="412"/>
        <v/>
      </c>
      <c r="C689" s="330" t="str">
        <f t="shared" si="413"/>
        <v/>
      </c>
      <c r="D689" s="330" t="str">
        <f t="shared" si="414"/>
        <v/>
      </c>
      <c r="E689" s="330" t="str">
        <f t="shared" si="410"/>
        <v xml:space="preserve"> </v>
      </c>
      <c r="F689" s="330" t="str">
        <f t="shared" si="415"/>
        <v/>
      </c>
      <c r="G689" s="330" t="str">
        <f t="shared" si="416"/>
        <v/>
      </c>
      <c r="H689" s="315"/>
      <c r="I689" s="330" t="str">
        <f t="shared" si="417"/>
        <v/>
      </c>
      <c r="J689" s="330">
        <f t="shared" si="409"/>
        <v>859</v>
      </c>
      <c r="K689" s="337" t="str">
        <f t="shared" si="418"/>
        <v/>
      </c>
      <c r="L689" s="325" t="str">
        <f t="shared" si="419"/>
        <v/>
      </c>
      <c r="M689" s="325" t="str">
        <f t="shared" si="420"/>
        <v/>
      </c>
      <c r="N689" s="330" t="str">
        <f t="shared" si="421"/>
        <v/>
      </c>
      <c r="O689" s="330" t="str">
        <f t="shared" si="422"/>
        <v/>
      </c>
      <c r="P689" s="334"/>
      <c r="Q689" s="330"/>
      <c r="R689" s="279" t="str">
        <f>IF(H689&gt;0, rate1(1,$L$52,$L$51,$L$54,L689,$L$53,$L$50,P689),"")</f>
        <v/>
      </c>
      <c r="S689" s="325"/>
      <c r="T689" s="325"/>
      <c r="U689" s="330"/>
      <c r="V689" s="338"/>
      <c r="W689" s="330"/>
      <c r="X689" s="330"/>
      <c r="Y689" s="330"/>
      <c r="Z689" s="110" t="str">
        <f>IF(H689&gt;0, rate1(1,$L$52,$L$51,$L$54,U689,$L$53,$L$50,Y689),"")</f>
        <v/>
      </c>
      <c r="AA689" s="338" t="str">
        <f t="shared" si="423"/>
        <v/>
      </c>
      <c r="AB689" s="338" t="str">
        <f t="shared" si="424"/>
        <v/>
      </c>
      <c r="AC689" s="330" t="str">
        <f t="shared" si="425"/>
        <v/>
      </c>
      <c r="AD689" s="330" t="str">
        <f t="shared" si="426"/>
        <v/>
      </c>
      <c r="AE689" s="330" t="str">
        <f t="shared" si="427"/>
        <v/>
      </c>
      <c r="AF689" s="330" t="str">
        <f t="shared" si="428"/>
        <v/>
      </c>
      <c r="AG689" s="330" t="str">
        <f t="shared" si="429"/>
        <v/>
      </c>
      <c r="AH689" s="330" t="str">
        <f t="shared" si="430"/>
        <v/>
      </c>
      <c r="AI689" s="330" t="str">
        <f t="shared" si="431"/>
        <v/>
      </c>
      <c r="AJ689" s="330" t="str">
        <f t="shared" si="432"/>
        <v/>
      </c>
      <c r="AK689" s="339" t="str">
        <f t="shared" si="433"/>
        <v/>
      </c>
      <c r="AL689" s="44" t="str">
        <f t="shared" si="411"/>
        <v/>
      </c>
    </row>
    <row r="690" spans="2:38" ht="15" x14ac:dyDescent="0.15">
      <c r="B690" s="330" t="str">
        <f t="shared" si="412"/>
        <v/>
      </c>
      <c r="C690" s="330" t="str">
        <f t="shared" si="413"/>
        <v/>
      </c>
      <c r="D690" s="330" t="str">
        <f t="shared" si="414"/>
        <v/>
      </c>
      <c r="E690" s="330" t="str">
        <f t="shared" si="410"/>
        <v xml:space="preserve"> </v>
      </c>
      <c r="F690" s="330" t="str">
        <f t="shared" si="415"/>
        <v/>
      </c>
      <c r="G690" s="330" t="str">
        <f t="shared" si="416"/>
        <v/>
      </c>
      <c r="H690" s="315"/>
      <c r="I690" s="330" t="str">
        <f t="shared" si="417"/>
        <v/>
      </c>
      <c r="J690" s="330">
        <f t="shared" si="409"/>
        <v>859</v>
      </c>
      <c r="K690" s="337" t="str">
        <f t="shared" si="418"/>
        <v/>
      </c>
      <c r="L690" s="325" t="str">
        <f t="shared" si="419"/>
        <v/>
      </c>
      <c r="M690" s="325" t="str">
        <f t="shared" si="420"/>
        <v/>
      </c>
      <c r="N690" s="330" t="str">
        <f t="shared" si="421"/>
        <v/>
      </c>
      <c r="O690" s="330" t="str">
        <f t="shared" si="422"/>
        <v/>
      </c>
      <c r="P690" s="334"/>
      <c r="Q690" s="330"/>
      <c r="R690" s="279" t="str">
        <f>IF(H690&gt;0, rate1(1,$L$52,$L$51,$L$54,L690,$L$53,$L$50,P690),"")</f>
        <v/>
      </c>
      <c r="S690" s="325"/>
      <c r="T690" s="325"/>
      <c r="U690" s="330"/>
      <c r="V690" s="338"/>
      <c r="W690" s="330"/>
      <c r="X690" s="330"/>
      <c r="Y690" s="330"/>
      <c r="Z690" s="110" t="str">
        <f>IF(H690&gt;0, rate1(1,$L$52,$L$51,$L$54,U690,$L$53,$L$50,Y690),"")</f>
        <v/>
      </c>
      <c r="AA690" s="338" t="str">
        <f t="shared" si="423"/>
        <v/>
      </c>
      <c r="AB690" s="338" t="str">
        <f t="shared" si="424"/>
        <v/>
      </c>
      <c r="AC690" s="330" t="str">
        <f t="shared" si="425"/>
        <v/>
      </c>
      <c r="AD690" s="330" t="str">
        <f t="shared" si="426"/>
        <v/>
      </c>
      <c r="AE690" s="330" t="str">
        <f t="shared" si="427"/>
        <v/>
      </c>
      <c r="AF690" s="330" t="str">
        <f t="shared" si="428"/>
        <v/>
      </c>
      <c r="AG690" s="330" t="str">
        <f t="shared" si="429"/>
        <v/>
      </c>
      <c r="AH690" s="330" t="str">
        <f t="shared" si="430"/>
        <v/>
      </c>
      <c r="AI690" s="330" t="str">
        <f t="shared" si="431"/>
        <v/>
      </c>
      <c r="AJ690" s="330" t="str">
        <f t="shared" si="432"/>
        <v/>
      </c>
      <c r="AK690" s="339" t="str">
        <f t="shared" si="433"/>
        <v/>
      </c>
      <c r="AL690" s="44" t="str">
        <f t="shared" si="411"/>
        <v/>
      </c>
    </row>
    <row r="691" spans="2:38" ht="15" x14ac:dyDescent="0.15">
      <c r="B691" s="330" t="str">
        <f t="shared" si="412"/>
        <v/>
      </c>
      <c r="C691" s="330" t="str">
        <f t="shared" si="413"/>
        <v/>
      </c>
      <c r="D691" s="330" t="str">
        <f t="shared" si="414"/>
        <v/>
      </c>
      <c r="E691" s="330" t="str">
        <f t="shared" si="410"/>
        <v xml:space="preserve"> </v>
      </c>
      <c r="F691" s="330" t="str">
        <f t="shared" si="415"/>
        <v/>
      </c>
      <c r="G691" s="330" t="str">
        <f t="shared" si="416"/>
        <v/>
      </c>
      <c r="H691" s="315"/>
      <c r="I691" s="330" t="str">
        <f t="shared" si="417"/>
        <v/>
      </c>
      <c r="J691" s="330">
        <f t="shared" si="409"/>
        <v>859</v>
      </c>
      <c r="K691" s="337" t="str">
        <f t="shared" si="418"/>
        <v/>
      </c>
      <c r="L691" s="325" t="str">
        <f t="shared" si="419"/>
        <v/>
      </c>
      <c r="M691" s="325" t="str">
        <f t="shared" si="420"/>
        <v/>
      </c>
      <c r="N691" s="330" t="str">
        <f t="shared" si="421"/>
        <v/>
      </c>
      <c r="O691" s="330" t="str">
        <f t="shared" si="422"/>
        <v/>
      </c>
      <c r="P691" s="334"/>
      <c r="Q691" s="330"/>
      <c r="R691" s="279" t="str">
        <f>IF(H691&gt;0, rate1(1,$L$52,$L$51,$L$54,L691,$L$53,$L$50,P691),"")</f>
        <v/>
      </c>
      <c r="S691" s="325"/>
      <c r="T691" s="325"/>
      <c r="U691" s="330"/>
      <c r="V691" s="338"/>
      <c r="W691" s="330"/>
      <c r="X691" s="330"/>
      <c r="Y691" s="330"/>
      <c r="Z691" s="110" t="str">
        <f>IF(H691&gt;0, rate1(1,$L$52,$L$51,$L$54,U691,$L$53,$L$50,Y691),"")</f>
        <v/>
      </c>
      <c r="AA691" s="338" t="str">
        <f t="shared" si="423"/>
        <v/>
      </c>
      <c r="AB691" s="338" t="str">
        <f t="shared" si="424"/>
        <v/>
      </c>
      <c r="AC691" s="330" t="str">
        <f t="shared" si="425"/>
        <v/>
      </c>
      <c r="AD691" s="330" t="str">
        <f t="shared" si="426"/>
        <v/>
      </c>
      <c r="AE691" s="330" t="str">
        <f t="shared" si="427"/>
        <v/>
      </c>
      <c r="AF691" s="330" t="str">
        <f t="shared" si="428"/>
        <v/>
      </c>
      <c r="AG691" s="330" t="str">
        <f t="shared" si="429"/>
        <v/>
      </c>
      <c r="AH691" s="330" t="str">
        <f t="shared" si="430"/>
        <v/>
      </c>
      <c r="AI691" s="330" t="str">
        <f t="shared" si="431"/>
        <v/>
      </c>
      <c r="AJ691" s="330" t="str">
        <f t="shared" si="432"/>
        <v/>
      </c>
      <c r="AK691" s="339" t="str">
        <f t="shared" si="433"/>
        <v/>
      </c>
      <c r="AL691" s="44" t="str">
        <f t="shared" si="411"/>
        <v/>
      </c>
    </row>
    <row r="692" spans="2:38" ht="15" x14ac:dyDescent="0.15">
      <c r="B692" s="330" t="str">
        <f t="shared" si="412"/>
        <v/>
      </c>
      <c r="C692" s="330" t="str">
        <f t="shared" si="413"/>
        <v/>
      </c>
      <c r="D692" s="330" t="str">
        <f t="shared" si="414"/>
        <v/>
      </c>
      <c r="E692" s="330" t="str">
        <f t="shared" si="410"/>
        <v xml:space="preserve"> </v>
      </c>
      <c r="F692" s="330" t="str">
        <f t="shared" si="415"/>
        <v/>
      </c>
      <c r="G692" s="330" t="str">
        <f t="shared" si="416"/>
        <v/>
      </c>
      <c r="H692" s="315"/>
      <c r="I692" s="330" t="str">
        <f t="shared" si="417"/>
        <v/>
      </c>
      <c r="J692" s="330">
        <f t="shared" si="409"/>
        <v>859</v>
      </c>
      <c r="K692" s="337" t="str">
        <f t="shared" si="418"/>
        <v/>
      </c>
      <c r="L692" s="325" t="str">
        <f t="shared" si="419"/>
        <v/>
      </c>
      <c r="M692" s="325" t="str">
        <f t="shared" si="420"/>
        <v/>
      </c>
      <c r="N692" s="330" t="str">
        <f t="shared" si="421"/>
        <v/>
      </c>
      <c r="O692" s="330" t="str">
        <f t="shared" si="422"/>
        <v/>
      </c>
      <c r="P692" s="334"/>
      <c r="Q692" s="330"/>
      <c r="R692" s="279" t="str">
        <f>IF(H692&gt;0, rate1(1,$L$52,$L$51,$L$54,L692,$L$53,$L$50,P692),"")</f>
        <v/>
      </c>
      <c r="S692" s="325"/>
      <c r="T692" s="325"/>
      <c r="U692" s="330"/>
      <c r="V692" s="338"/>
      <c r="W692" s="330"/>
      <c r="X692" s="330"/>
      <c r="Y692" s="330"/>
      <c r="Z692" s="110" t="str">
        <f>IF(H692&gt;0, rate1(1,$L$52,$L$51,$L$54,U692,$L$53,$L$50,Y692),"")</f>
        <v/>
      </c>
      <c r="AA692" s="338" t="str">
        <f t="shared" si="423"/>
        <v/>
      </c>
      <c r="AB692" s="338" t="str">
        <f t="shared" si="424"/>
        <v/>
      </c>
      <c r="AC692" s="330" t="str">
        <f t="shared" si="425"/>
        <v/>
      </c>
      <c r="AD692" s="330" t="str">
        <f t="shared" si="426"/>
        <v/>
      </c>
      <c r="AE692" s="330" t="str">
        <f t="shared" si="427"/>
        <v/>
      </c>
      <c r="AF692" s="330" t="str">
        <f t="shared" si="428"/>
        <v/>
      </c>
      <c r="AG692" s="330" t="str">
        <f t="shared" si="429"/>
        <v/>
      </c>
      <c r="AH692" s="330" t="str">
        <f t="shared" si="430"/>
        <v/>
      </c>
      <c r="AI692" s="330" t="str">
        <f t="shared" si="431"/>
        <v/>
      </c>
      <c r="AJ692" s="330" t="str">
        <f t="shared" si="432"/>
        <v/>
      </c>
      <c r="AK692" s="339" t="str">
        <f t="shared" si="433"/>
        <v/>
      </c>
      <c r="AL692" s="44" t="str">
        <f t="shared" si="411"/>
        <v/>
      </c>
    </row>
    <row r="693" spans="2:38" ht="15" x14ac:dyDescent="0.15">
      <c r="B693" s="330" t="str">
        <f t="shared" si="412"/>
        <v/>
      </c>
      <c r="C693" s="330" t="str">
        <f t="shared" si="413"/>
        <v/>
      </c>
      <c r="D693" s="330" t="str">
        <f t="shared" si="414"/>
        <v/>
      </c>
      <c r="E693" s="330" t="str">
        <f t="shared" si="410"/>
        <v xml:space="preserve"> </v>
      </c>
      <c r="F693" s="330" t="str">
        <f t="shared" si="415"/>
        <v/>
      </c>
      <c r="G693" s="330" t="str">
        <f t="shared" si="416"/>
        <v/>
      </c>
      <c r="H693" s="315"/>
      <c r="I693" s="330" t="str">
        <f t="shared" si="417"/>
        <v/>
      </c>
      <c r="J693" s="330">
        <f t="shared" si="409"/>
        <v>859</v>
      </c>
      <c r="K693" s="337" t="str">
        <f t="shared" si="418"/>
        <v/>
      </c>
      <c r="L693" s="325" t="str">
        <f t="shared" si="419"/>
        <v/>
      </c>
      <c r="M693" s="325" t="str">
        <f t="shared" si="420"/>
        <v/>
      </c>
      <c r="N693" s="330" t="str">
        <f t="shared" si="421"/>
        <v/>
      </c>
      <c r="O693" s="330" t="str">
        <f t="shared" si="422"/>
        <v/>
      </c>
      <c r="P693" s="334"/>
      <c r="Q693" s="330"/>
      <c r="R693" s="279" t="str">
        <f>IF(H693&gt;0, rate1(1,$L$52,$L$51,$L$54,L693,$L$53,$L$50,P693),"")</f>
        <v/>
      </c>
      <c r="S693" s="325"/>
      <c r="T693" s="325"/>
      <c r="U693" s="330"/>
      <c r="V693" s="338"/>
      <c r="W693" s="330"/>
      <c r="X693" s="330"/>
      <c r="Y693" s="330"/>
      <c r="Z693" s="110" t="str">
        <f>IF(H693&gt;0, rate1(1,$L$52,$L$51,$L$54,U693,$L$53,$L$50,Y693),"")</f>
        <v/>
      </c>
      <c r="AA693" s="338" t="str">
        <f t="shared" si="423"/>
        <v/>
      </c>
      <c r="AB693" s="338" t="str">
        <f t="shared" si="424"/>
        <v/>
      </c>
      <c r="AC693" s="330" t="str">
        <f t="shared" si="425"/>
        <v/>
      </c>
      <c r="AD693" s="330" t="str">
        <f t="shared" si="426"/>
        <v/>
      </c>
      <c r="AE693" s="330" t="str">
        <f t="shared" si="427"/>
        <v/>
      </c>
      <c r="AF693" s="330" t="str">
        <f t="shared" si="428"/>
        <v/>
      </c>
      <c r="AG693" s="330" t="str">
        <f t="shared" si="429"/>
        <v/>
      </c>
      <c r="AH693" s="330" t="str">
        <f t="shared" si="430"/>
        <v/>
      </c>
      <c r="AI693" s="330" t="str">
        <f t="shared" si="431"/>
        <v/>
      </c>
      <c r="AJ693" s="330" t="str">
        <f t="shared" si="432"/>
        <v/>
      </c>
      <c r="AK693" s="339" t="str">
        <f t="shared" si="433"/>
        <v/>
      </c>
      <c r="AL693" s="44" t="str">
        <f t="shared" si="411"/>
        <v/>
      </c>
    </row>
    <row r="694" spans="2:38" ht="15" x14ac:dyDescent="0.15">
      <c r="B694" s="330" t="str">
        <f t="shared" si="412"/>
        <v/>
      </c>
      <c r="C694" s="330" t="str">
        <f t="shared" si="413"/>
        <v/>
      </c>
      <c r="D694" s="330" t="str">
        <f t="shared" si="414"/>
        <v/>
      </c>
      <c r="E694" s="330" t="str">
        <f t="shared" si="410"/>
        <v xml:space="preserve"> </v>
      </c>
      <c r="F694" s="330" t="str">
        <f t="shared" si="415"/>
        <v/>
      </c>
      <c r="G694" s="330" t="str">
        <f t="shared" si="416"/>
        <v/>
      </c>
      <c r="H694" s="315"/>
      <c r="I694" s="330" t="str">
        <f t="shared" si="417"/>
        <v/>
      </c>
      <c r="J694" s="330">
        <f t="shared" si="409"/>
        <v>859</v>
      </c>
      <c r="K694" s="337" t="str">
        <f t="shared" si="418"/>
        <v/>
      </c>
      <c r="L694" s="325" t="str">
        <f t="shared" si="419"/>
        <v/>
      </c>
      <c r="M694" s="325" t="str">
        <f t="shared" si="420"/>
        <v/>
      </c>
      <c r="N694" s="330" t="str">
        <f t="shared" si="421"/>
        <v/>
      </c>
      <c r="O694" s="330" t="str">
        <f t="shared" si="422"/>
        <v/>
      </c>
      <c r="P694" s="334"/>
      <c r="Q694" s="330"/>
      <c r="R694" s="279" t="str">
        <f>IF(H694&gt;0, rate1(1,$L$52,$L$51,$L$54,L694,$L$53,$L$50,P694),"")</f>
        <v/>
      </c>
      <c r="S694" s="325"/>
      <c r="T694" s="325"/>
      <c r="U694" s="330"/>
      <c r="V694" s="338"/>
      <c r="W694" s="330"/>
      <c r="X694" s="330"/>
      <c r="Y694" s="330"/>
      <c r="Z694" s="110" t="str">
        <f>IF(H694&gt;0, rate1(1,$L$52,$L$51,$L$54,U694,$L$53,$L$50,Y694),"")</f>
        <v/>
      </c>
      <c r="AA694" s="338" t="str">
        <f t="shared" si="423"/>
        <v/>
      </c>
      <c r="AB694" s="338" t="str">
        <f t="shared" si="424"/>
        <v/>
      </c>
      <c r="AC694" s="330" t="str">
        <f t="shared" si="425"/>
        <v/>
      </c>
      <c r="AD694" s="330" t="str">
        <f t="shared" si="426"/>
        <v/>
      </c>
      <c r="AE694" s="330" t="str">
        <f t="shared" si="427"/>
        <v/>
      </c>
      <c r="AF694" s="330" t="str">
        <f t="shared" si="428"/>
        <v/>
      </c>
      <c r="AG694" s="330" t="str">
        <f t="shared" si="429"/>
        <v/>
      </c>
      <c r="AH694" s="330" t="str">
        <f t="shared" si="430"/>
        <v/>
      </c>
      <c r="AI694" s="330" t="str">
        <f t="shared" si="431"/>
        <v/>
      </c>
      <c r="AJ694" s="330" t="str">
        <f t="shared" si="432"/>
        <v/>
      </c>
      <c r="AK694" s="339" t="str">
        <f t="shared" si="433"/>
        <v/>
      </c>
      <c r="AL694" s="44" t="str">
        <f t="shared" si="411"/>
        <v/>
      </c>
    </row>
    <row r="695" spans="2:38" ht="15" x14ac:dyDescent="0.15">
      <c r="B695" s="330" t="str">
        <f t="shared" si="412"/>
        <v/>
      </c>
      <c r="C695" s="330" t="str">
        <f t="shared" si="413"/>
        <v/>
      </c>
      <c r="D695" s="330" t="str">
        <f t="shared" si="414"/>
        <v/>
      </c>
      <c r="E695" s="330" t="str">
        <f t="shared" si="410"/>
        <v xml:space="preserve"> </v>
      </c>
      <c r="F695" s="330" t="str">
        <f t="shared" si="415"/>
        <v/>
      </c>
      <c r="G695" s="330" t="str">
        <f t="shared" si="416"/>
        <v/>
      </c>
      <c r="H695" s="315"/>
      <c r="I695" s="330" t="str">
        <f t="shared" si="417"/>
        <v/>
      </c>
      <c r="J695" s="330">
        <f t="shared" si="409"/>
        <v>859</v>
      </c>
      <c r="K695" s="337" t="str">
        <f t="shared" si="418"/>
        <v/>
      </c>
      <c r="L695" s="325" t="str">
        <f t="shared" si="419"/>
        <v/>
      </c>
      <c r="M695" s="325" t="str">
        <f t="shared" si="420"/>
        <v/>
      </c>
      <c r="N695" s="330" t="str">
        <f t="shared" si="421"/>
        <v/>
      </c>
      <c r="O695" s="330" t="str">
        <f t="shared" si="422"/>
        <v/>
      </c>
      <c r="P695" s="334"/>
      <c r="Q695" s="330"/>
      <c r="R695" s="279" t="str">
        <f>IF(H695&gt;0, rate1(1,$L$52,$L$51,$L$54,L695,$L$53,$L$50,P695),"")</f>
        <v/>
      </c>
      <c r="S695" s="325"/>
      <c r="T695" s="325"/>
      <c r="U695" s="330"/>
      <c r="V695" s="338"/>
      <c r="W695" s="330"/>
      <c r="X695" s="330"/>
      <c r="Y695" s="330"/>
      <c r="Z695" s="110" t="str">
        <f>IF(H695&gt;0, rate1(1,$L$52,$L$51,$L$54,U695,$L$53,$L$50,Y695),"")</f>
        <v/>
      </c>
      <c r="AA695" s="338" t="str">
        <f t="shared" si="423"/>
        <v/>
      </c>
      <c r="AB695" s="338" t="str">
        <f t="shared" si="424"/>
        <v/>
      </c>
      <c r="AC695" s="330" t="str">
        <f t="shared" si="425"/>
        <v/>
      </c>
      <c r="AD695" s="330" t="str">
        <f t="shared" si="426"/>
        <v/>
      </c>
      <c r="AE695" s="330" t="str">
        <f t="shared" si="427"/>
        <v/>
      </c>
      <c r="AF695" s="330" t="str">
        <f t="shared" si="428"/>
        <v/>
      </c>
      <c r="AG695" s="330" t="str">
        <f t="shared" si="429"/>
        <v/>
      </c>
      <c r="AH695" s="330" t="str">
        <f t="shared" si="430"/>
        <v/>
      </c>
      <c r="AI695" s="330" t="str">
        <f t="shared" si="431"/>
        <v/>
      </c>
      <c r="AJ695" s="330" t="str">
        <f t="shared" si="432"/>
        <v/>
      </c>
      <c r="AK695" s="339" t="str">
        <f t="shared" si="433"/>
        <v/>
      </c>
      <c r="AL695" s="44" t="str">
        <f t="shared" si="411"/>
        <v/>
      </c>
    </row>
    <row r="696" spans="2:38" ht="15" x14ac:dyDescent="0.15">
      <c r="B696" s="330" t="str">
        <f t="shared" si="412"/>
        <v/>
      </c>
      <c r="C696" s="330" t="str">
        <f t="shared" si="413"/>
        <v/>
      </c>
      <c r="D696" s="330" t="str">
        <f t="shared" si="414"/>
        <v/>
      </c>
      <c r="E696" s="330" t="str">
        <f t="shared" si="410"/>
        <v xml:space="preserve"> </v>
      </c>
      <c r="F696" s="330" t="str">
        <f t="shared" si="415"/>
        <v/>
      </c>
      <c r="G696" s="330" t="str">
        <f t="shared" si="416"/>
        <v/>
      </c>
      <c r="H696" s="315"/>
      <c r="I696" s="330" t="str">
        <f t="shared" si="417"/>
        <v/>
      </c>
      <c r="J696" s="330">
        <f t="shared" si="409"/>
        <v>859</v>
      </c>
      <c r="K696" s="337" t="str">
        <f t="shared" si="418"/>
        <v/>
      </c>
      <c r="L696" s="325" t="str">
        <f t="shared" si="419"/>
        <v/>
      </c>
      <c r="M696" s="325" t="str">
        <f t="shared" si="420"/>
        <v/>
      </c>
      <c r="N696" s="330" t="str">
        <f t="shared" si="421"/>
        <v/>
      </c>
      <c r="O696" s="330" t="str">
        <f t="shared" si="422"/>
        <v/>
      </c>
      <c r="P696" s="334"/>
      <c r="Q696" s="330"/>
      <c r="R696" s="279" t="str">
        <f>IF(H696&gt;0, rate1(1,$L$52,$L$51,$L$54,L696,$L$53,$L$50,P696),"")</f>
        <v/>
      </c>
      <c r="S696" s="325"/>
      <c r="T696" s="325"/>
      <c r="U696" s="330"/>
      <c r="V696" s="338"/>
      <c r="W696" s="330"/>
      <c r="X696" s="330"/>
      <c r="Y696" s="330"/>
      <c r="Z696" s="110" t="str">
        <f>IF(H696&gt;0, rate1(1,$L$52,$L$51,$L$54,U696,$L$53,$L$50,Y696),"")</f>
        <v/>
      </c>
      <c r="AA696" s="338" t="str">
        <f t="shared" si="423"/>
        <v/>
      </c>
      <c r="AB696" s="338" t="str">
        <f t="shared" si="424"/>
        <v/>
      </c>
      <c r="AC696" s="330" t="str">
        <f t="shared" si="425"/>
        <v/>
      </c>
      <c r="AD696" s="330" t="str">
        <f t="shared" si="426"/>
        <v/>
      </c>
      <c r="AE696" s="330" t="str">
        <f t="shared" si="427"/>
        <v/>
      </c>
      <c r="AF696" s="330" t="str">
        <f t="shared" si="428"/>
        <v/>
      </c>
      <c r="AG696" s="330" t="str">
        <f t="shared" si="429"/>
        <v/>
      </c>
      <c r="AH696" s="330" t="str">
        <f t="shared" si="430"/>
        <v/>
      </c>
      <c r="AI696" s="330" t="str">
        <f t="shared" si="431"/>
        <v/>
      </c>
      <c r="AJ696" s="330" t="str">
        <f t="shared" si="432"/>
        <v/>
      </c>
      <c r="AK696" s="339" t="str">
        <f t="shared" si="433"/>
        <v/>
      </c>
      <c r="AL696" s="44" t="str">
        <f t="shared" si="411"/>
        <v/>
      </c>
    </row>
    <row r="697" spans="2:38" ht="15" x14ac:dyDescent="0.15">
      <c r="B697" s="330" t="str">
        <f t="shared" si="412"/>
        <v/>
      </c>
      <c r="C697" s="330" t="str">
        <f t="shared" si="413"/>
        <v/>
      </c>
      <c r="D697" s="330" t="str">
        <f t="shared" si="414"/>
        <v/>
      </c>
      <c r="E697" s="330" t="str">
        <f t="shared" si="410"/>
        <v xml:space="preserve"> </v>
      </c>
      <c r="F697" s="330" t="str">
        <f t="shared" si="415"/>
        <v/>
      </c>
      <c r="G697" s="330" t="str">
        <f t="shared" si="416"/>
        <v/>
      </c>
      <c r="H697" s="315"/>
      <c r="I697" s="330" t="str">
        <f t="shared" si="417"/>
        <v/>
      </c>
      <c r="J697" s="330">
        <f t="shared" si="409"/>
        <v>859</v>
      </c>
      <c r="K697" s="337" t="str">
        <f t="shared" si="418"/>
        <v/>
      </c>
      <c r="L697" s="325" t="str">
        <f t="shared" si="419"/>
        <v/>
      </c>
      <c r="M697" s="325" t="str">
        <f t="shared" si="420"/>
        <v/>
      </c>
      <c r="N697" s="330" t="str">
        <f t="shared" si="421"/>
        <v/>
      </c>
      <c r="O697" s="330" t="str">
        <f t="shared" si="422"/>
        <v/>
      </c>
      <c r="P697" s="334"/>
      <c r="Q697" s="330"/>
      <c r="R697" s="279" t="str">
        <f>IF(H697&gt;0, rate1(1,$L$52,$L$51,$L$54,L697,$L$53,$L$50,P697),"")</f>
        <v/>
      </c>
      <c r="S697" s="325"/>
      <c r="T697" s="325"/>
      <c r="U697" s="330"/>
      <c r="V697" s="338"/>
      <c r="W697" s="330"/>
      <c r="X697" s="330"/>
      <c r="Y697" s="330"/>
      <c r="Z697" s="110" t="str">
        <f>IF(H697&gt;0, rate1(1,$L$52,$L$51,$L$54,U697,$L$53,$L$50,Y697),"")</f>
        <v/>
      </c>
      <c r="AA697" s="338" t="str">
        <f t="shared" si="423"/>
        <v/>
      </c>
      <c r="AB697" s="338" t="str">
        <f t="shared" si="424"/>
        <v/>
      </c>
      <c r="AC697" s="330" t="str">
        <f t="shared" si="425"/>
        <v/>
      </c>
      <c r="AD697" s="330" t="str">
        <f t="shared" si="426"/>
        <v/>
      </c>
      <c r="AE697" s="330" t="str">
        <f t="shared" si="427"/>
        <v/>
      </c>
      <c r="AF697" s="330" t="str">
        <f t="shared" si="428"/>
        <v/>
      </c>
      <c r="AG697" s="330" t="str">
        <f t="shared" si="429"/>
        <v/>
      </c>
      <c r="AH697" s="330" t="str">
        <f t="shared" si="430"/>
        <v/>
      </c>
      <c r="AI697" s="330" t="str">
        <f t="shared" si="431"/>
        <v/>
      </c>
      <c r="AJ697" s="330" t="str">
        <f t="shared" si="432"/>
        <v/>
      </c>
      <c r="AK697" s="339" t="str">
        <f t="shared" si="433"/>
        <v/>
      </c>
      <c r="AL697" s="44" t="str">
        <f t="shared" si="411"/>
        <v/>
      </c>
    </row>
    <row r="698" spans="2:38" ht="15" x14ac:dyDescent="0.15">
      <c r="B698" s="330" t="str">
        <f t="shared" si="412"/>
        <v/>
      </c>
      <c r="C698" s="330" t="str">
        <f t="shared" si="413"/>
        <v/>
      </c>
      <c r="D698" s="330" t="str">
        <f t="shared" si="414"/>
        <v/>
      </c>
      <c r="E698" s="330" t="str">
        <f t="shared" si="410"/>
        <v xml:space="preserve"> </v>
      </c>
      <c r="F698" s="330" t="str">
        <f t="shared" si="415"/>
        <v/>
      </c>
      <c r="G698" s="330" t="str">
        <f t="shared" si="416"/>
        <v/>
      </c>
      <c r="H698" s="315"/>
      <c r="I698" s="330" t="str">
        <f t="shared" si="417"/>
        <v/>
      </c>
      <c r="J698" s="330">
        <f t="shared" si="409"/>
        <v>859</v>
      </c>
      <c r="K698" s="337" t="str">
        <f t="shared" si="418"/>
        <v/>
      </c>
      <c r="L698" s="325" t="str">
        <f t="shared" si="419"/>
        <v/>
      </c>
      <c r="M698" s="325" t="str">
        <f t="shared" si="420"/>
        <v/>
      </c>
      <c r="N698" s="330" t="str">
        <f t="shared" si="421"/>
        <v/>
      </c>
      <c r="O698" s="330" t="str">
        <f t="shared" si="422"/>
        <v/>
      </c>
      <c r="P698" s="334"/>
      <c r="Q698" s="330"/>
      <c r="R698" s="279" t="str">
        <f>IF(H698&gt;0, rate1(1,$L$52,$L$51,$L$54,L698,$L$53,$L$50,P698),"")</f>
        <v/>
      </c>
      <c r="S698" s="325"/>
      <c r="T698" s="325"/>
      <c r="U698" s="330"/>
      <c r="V698" s="338"/>
      <c r="W698" s="330"/>
      <c r="X698" s="330"/>
      <c r="Y698" s="330"/>
      <c r="Z698" s="110" t="str">
        <f>IF(H698&gt;0, rate1(1,$L$52,$L$51,$L$54,U698,$L$53,$L$50,Y698),"")</f>
        <v/>
      </c>
      <c r="AA698" s="338" t="str">
        <f t="shared" si="423"/>
        <v/>
      </c>
      <c r="AB698" s="338" t="str">
        <f t="shared" si="424"/>
        <v/>
      </c>
      <c r="AC698" s="330" t="str">
        <f t="shared" si="425"/>
        <v/>
      </c>
      <c r="AD698" s="330" t="str">
        <f t="shared" si="426"/>
        <v/>
      </c>
      <c r="AE698" s="330" t="str">
        <f t="shared" si="427"/>
        <v/>
      </c>
      <c r="AF698" s="330" t="str">
        <f t="shared" si="428"/>
        <v/>
      </c>
      <c r="AG698" s="330" t="str">
        <f t="shared" si="429"/>
        <v/>
      </c>
      <c r="AH698" s="330" t="str">
        <f t="shared" si="430"/>
        <v/>
      </c>
      <c r="AI698" s="330" t="str">
        <f t="shared" si="431"/>
        <v/>
      </c>
      <c r="AJ698" s="330" t="str">
        <f t="shared" si="432"/>
        <v/>
      </c>
      <c r="AK698" s="339" t="str">
        <f t="shared" si="433"/>
        <v/>
      </c>
      <c r="AL698" s="44" t="str">
        <f t="shared" si="411"/>
        <v/>
      </c>
    </row>
    <row r="699" spans="2:38" ht="15" x14ac:dyDescent="0.15">
      <c r="B699" s="330" t="str">
        <f t="shared" si="412"/>
        <v/>
      </c>
      <c r="C699" s="330" t="str">
        <f t="shared" si="413"/>
        <v/>
      </c>
      <c r="D699" s="330" t="str">
        <f t="shared" si="414"/>
        <v/>
      </c>
      <c r="E699" s="330" t="str">
        <f t="shared" si="410"/>
        <v xml:space="preserve"> </v>
      </c>
      <c r="F699" s="330" t="str">
        <f t="shared" si="415"/>
        <v/>
      </c>
      <c r="G699" s="330" t="str">
        <f t="shared" si="416"/>
        <v/>
      </c>
      <c r="H699" s="315"/>
      <c r="I699" s="330" t="str">
        <f t="shared" si="417"/>
        <v/>
      </c>
      <c r="J699" s="330">
        <f t="shared" si="409"/>
        <v>859</v>
      </c>
      <c r="K699" s="337" t="str">
        <f t="shared" si="418"/>
        <v/>
      </c>
      <c r="L699" s="325" t="str">
        <f t="shared" si="419"/>
        <v/>
      </c>
      <c r="M699" s="325" t="str">
        <f t="shared" si="420"/>
        <v/>
      </c>
      <c r="N699" s="330" t="str">
        <f t="shared" si="421"/>
        <v/>
      </c>
      <c r="O699" s="330" t="str">
        <f t="shared" si="422"/>
        <v/>
      </c>
      <c r="P699" s="334"/>
      <c r="Q699" s="330"/>
      <c r="R699" s="279" t="str">
        <f>IF(H699&gt;0, rate1(1,$L$52,$L$51,$L$54,L699,$L$53,$L$50,P699),"")</f>
        <v/>
      </c>
      <c r="S699" s="325"/>
      <c r="T699" s="325"/>
      <c r="U699" s="330"/>
      <c r="V699" s="338"/>
      <c r="W699" s="330"/>
      <c r="X699" s="330"/>
      <c r="Y699" s="330"/>
      <c r="Z699" s="110" t="str">
        <f>IF(H699&gt;0, rate1(1,$L$52,$L$51,$L$54,U699,$L$53,$L$50,Y699),"")</f>
        <v/>
      </c>
      <c r="AA699" s="338" t="str">
        <f t="shared" si="423"/>
        <v/>
      </c>
      <c r="AB699" s="338" t="str">
        <f t="shared" si="424"/>
        <v/>
      </c>
      <c r="AC699" s="330" t="str">
        <f t="shared" si="425"/>
        <v/>
      </c>
      <c r="AD699" s="330" t="str">
        <f t="shared" si="426"/>
        <v/>
      </c>
      <c r="AE699" s="330" t="str">
        <f t="shared" si="427"/>
        <v/>
      </c>
      <c r="AF699" s="330" t="str">
        <f t="shared" si="428"/>
        <v/>
      </c>
      <c r="AG699" s="330" t="str">
        <f t="shared" si="429"/>
        <v/>
      </c>
      <c r="AH699" s="330" t="str">
        <f t="shared" si="430"/>
        <v/>
      </c>
      <c r="AI699" s="330" t="str">
        <f t="shared" si="431"/>
        <v/>
      </c>
      <c r="AJ699" s="330" t="str">
        <f t="shared" si="432"/>
        <v/>
      </c>
      <c r="AK699" s="339" t="str">
        <f t="shared" si="433"/>
        <v/>
      </c>
      <c r="AL699" s="44" t="str">
        <f t="shared" si="411"/>
        <v/>
      </c>
    </row>
    <row r="700" spans="2:38" ht="15" x14ac:dyDescent="0.15">
      <c r="B700" s="330" t="str">
        <f t="shared" si="412"/>
        <v/>
      </c>
      <c r="C700" s="330" t="str">
        <f t="shared" si="413"/>
        <v/>
      </c>
      <c r="D700" s="330" t="str">
        <f t="shared" si="414"/>
        <v/>
      </c>
      <c r="E700" s="330" t="str">
        <f t="shared" si="410"/>
        <v xml:space="preserve"> </v>
      </c>
      <c r="F700" s="330" t="str">
        <f t="shared" si="415"/>
        <v/>
      </c>
      <c r="G700" s="330" t="str">
        <f t="shared" si="416"/>
        <v/>
      </c>
      <c r="H700" s="315"/>
      <c r="I700" s="330" t="str">
        <f t="shared" si="417"/>
        <v/>
      </c>
      <c r="J700" s="330">
        <f t="shared" si="409"/>
        <v>859</v>
      </c>
      <c r="K700" s="337" t="str">
        <f t="shared" si="418"/>
        <v/>
      </c>
      <c r="L700" s="325" t="str">
        <f t="shared" si="419"/>
        <v/>
      </c>
      <c r="M700" s="325" t="str">
        <f t="shared" si="420"/>
        <v/>
      </c>
      <c r="N700" s="330" t="str">
        <f t="shared" si="421"/>
        <v/>
      </c>
      <c r="O700" s="330" t="str">
        <f t="shared" si="422"/>
        <v/>
      </c>
      <c r="P700" s="334"/>
      <c r="Q700" s="330"/>
      <c r="R700" s="279" t="str">
        <f>IF(H700&gt;0, rate1(1,$L$52,$L$51,$L$54,L700,$L$53,$L$50,P700),"")</f>
        <v/>
      </c>
      <c r="S700" s="325"/>
      <c r="T700" s="325"/>
      <c r="U700" s="330"/>
      <c r="V700" s="338"/>
      <c r="W700" s="330"/>
      <c r="X700" s="330"/>
      <c r="Y700" s="330"/>
      <c r="Z700" s="110" t="str">
        <f>IF(H700&gt;0, rate1(1,$L$52,$L$51,$L$54,U700,$L$53,$L$50,Y700),"")</f>
        <v/>
      </c>
      <c r="AA700" s="338" t="str">
        <f t="shared" si="423"/>
        <v/>
      </c>
      <c r="AB700" s="338" t="str">
        <f t="shared" si="424"/>
        <v/>
      </c>
      <c r="AC700" s="330" t="str">
        <f t="shared" si="425"/>
        <v/>
      </c>
      <c r="AD700" s="330" t="str">
        <f t="shared" si="426"/>
        <v/>
      </c>
      <c r="AE700" s="330" t="str">
        <f t="shared" si="427"/>
        <v/>
      </c>
      <c r="AF700" s="330" t="str">
        <f t="shared" si="428"/>
        <v/>
      </c>
      <c r="AG700" s="330" t="str">
        <f t="shared" si="429"/>
        <v/>
      </c>
      <c r="AH700" s="330" t="str">
        <f t="shared" si="430"/>
        <v/>
      </c>
      <c r="AI700" s="330" t="str">
        <f t="shared" si="431"/>
        <v/>
      </c>
      <c r="AJ700" s="330" t="str">
        <f t="shared" si="432"/>
        <v/>
      </c>
      <c r="AK700" s="339" t="str">
        <f t="shared" si="433"/>
        <v/>
      </c>
      <c r="AL700" s="44" t="str">
        <f t="shared" si="411"/>
        <v/>
      </c>
    </row>
    <row r="701" spans="2:38" ht="15" x14ac:dyDescent="0.15">
      <c r="B701" s="330" t="str">
        <f t="shared" si="412"/>
        <v/>
      </c>
      <c r="C701" s="330" t="str">
        <f t="shared" si="413"/>
        <v/>
      </c>
      <c r="D701" s="330" t="str">
        <f t="shared" si="414"/>
        <v/>
      </c>
      <c r="E701" s="330" t="str">
        <f t="shared" si="410"/>
        <v xml:space="preserve"> </v>
      </c>
      <c r="F701" s="330" t="str">
        <f t="shared" si="415"/>
        <v/>
      </c>
      <c r="G701" s="330" t="str">
        <f t="shared" si="416"/>
        <v/>
      </c>
      <c r="H701" s="315"/>
      <c r="I701" s="330" t="str">
        <f t="shared" si="417"/>
        <v/>
      </c>
      <c r="J701" s="330">
        <f t="shared" si="409"/>
        <v>859</v>
      </c>
      <c r="K701" s="337" t="str">
        <f t="shared" si="418"/>
        <v/>
      </c>
      <c r="L701" s="325" t="str">
        <f t="shared" si="419"/>
        <v/>
      </c>
      <c r="M701" s="325" t="str">
        <f t="shared" si="420"/>
        <v/>
      </c>
      <c r="N701" s="330" t="str">
        <f t="shared" si="421"/>
        <v/>
      </c>
      <c r="O701" s="330" t="str">
        <f t="shared" si="422"/>
        <v/>
      </c>
      <c r="P701" s="334"/>
      <c r="Q701" s="330"/>
      <c r="R701" s="279" t="str">
        <f>IF(H701&gt;0, rate1(1,$L$52,$L$51,$L$54,L701,$L$53,$L$50,P701),"")</f>
        <v/>
      </c>
      <c r="S701" s="325"/>
      <c r="T701" s="325"/>
      <c r="U701" s="330"/>
      <c r="V701" s="338"/>
      <c r="W701" s="330"/>
      <c r="X701" s="330"/>
      <c r="Y701" s="330"/>
      <c r="Z701" s="110" t="str">
        <f>IF(H701&gt;0, rate1(1,$L$52,$L$51,$L$54,U701,$L$53,$L$50,Y701),"")</f>
        <v/>
      </c>
      <c r="AA701" s="338" t="str">
        <f t="shared" si="423"/>
        <v/>
      </c>
      <c r="AB701" s="338" t="str">
        <f t="shared" si="424"/>
        <v/>
      </c>
      <c r="AC701" s="330" t="str">
        <f t="shared" si="425"/>
        <v/>
      </c>
      <c r="AD701" s="330" t="str">
        <f t="shared" si="426"/>
        <v/>
      </c>
      <c r="AE701" s="330" t="str">
        <f t="shared" si="427"/>
        <v/>
      </c>
      <c r="AF701" s="330" t="str">
        <f t="shared" si="428"/>
        <v/>
      </c>
      <c r="AG701" s="330" t="str">
        <f t="shared" si="429"/>
        <v/>
      </c>
      <c r="AH701" s="330" t="str">
        <f t="shared" si="430"/>
        <v/>
      </c>
      <c r="AI701" s="330" t="str">
        <f t="shared" si="431"/>
        <v/>
      </c>
      <c r="AJ701" s="330" t="str">
        <f t="shared" si="432"/>
        <v/>
      </c>
      <c r="AK701" s="339" t="str">
        <f t="shared" si="433"/>
        <v/>
      </c>
      <c r="AL701" s="44" t="str">
        <f t="shared" si="411"/>
        <v/>
      </c>
    </row>
    <row r="702" spans="2:38" ht="15" x14ac:dyDescent="0.15">
      <c r="B702" s="330" t="str">
        <f t="shared" si="412"/>
        <v/>
      </c>
      <c r="C702" s="330" t="str">
        <f t="shared" si="413"/>
        <v/>
      </c>
      <c r="D702" s="330" t="str">
        <f t="shared" si="414"/>
        <v/>
      </c>
      <c r="E702" s="330" t="str">
        <f t="shared" si="410"/>
        <v xml:space="preserve"> </v>
      </c>
      <c r="F702" s="330" t="str">
        <f t="shared" si="415"/>
        <v/>
      </c>
      <c r="G702" s="330" t="str">
        <f t="shared" si="416"/>
        <v/>
      </c>
      <c r="H702" s="315"/>
      <c r="I702" s="330" t="str">
        <f t="shared" si="417"/>
        <v/>
      </c>
      <c r="J702" s="330">
        <f t="shared" ref="J702:J765" si="434">$B$7</f>
        <v>859</v>
      </c>
      <c r="K702" s="337" t="str">
        <f t="shared" si="418"/>
        <v/>
      </c>
      <c r="L702" s="325" t="str">
        <f t="shared" si="419"/>
        <v/>
      </c>
      <c r="M702" s="325" t="str">
        <f t="shared" si="420"/>
        <v/>
      </c>
      <c r="N702" s="330" t="str">
        <f t="shared" si="421"/>
        <v/>
      </c>
      <c r="O702" s="330" t="str">
        <f t="shared" si="422"/>
        <v/>
      </c>
      <c r="P702" s="334"/>
      <c r="Q702" s="330"/>
      <c r="R702" s="279" t="str">
        <f>IF(H702&gt;0, rate1(1,$L$52,$L$51,$L$54,L702,$L$53,$L$50,P702),"")</f>
        <v/>
      </c>
      <c r="S702" s="325"/>
      <c r="T702" s="325"/>
      <c r="U702" s="330"/>
      <c r="V702" s="338"/>
      <c r="W702" s="330"/>
      <c r="X702" s="330"/>
      <c r="Y702" s="330"/>
      <c r="Z702" s="110" t="str">
        <f>IF(H702&gt;0, rate1(1,$L$52,$L$51,$L$54,U702,$L$53,$L$50,Y702),"")</f>
        <v/>
      </c>
      <c r="AA702" s="338" t="str">
        <f t="shared" si="423"/>
        <v/>
      </c>
      <c r="AB702" s="338" t="str">
        <f t="shared" si="424"/>
        <v/>
      </c>
      <c r="AC702" s="330" t="str">
        <f t="shared" si="425"/>
        <v/>
      </c>
      <c r="AD702" s="330" t="str">
        <f t="shared" si="426"/>
        <v/>
      </c>
      <c r="AE702" s="330" t="str">
        <f t="shared" si="427"/>
        <v/>
      </c>
      <c r="AF702" s="330" t="str">
        <f t="shared" si="428"/>
        <v/>
      </c>
      <c r="AG702" s="330" t="str">
        <f t="shared" si="429"/>
        <v/>
      </c>
      <c r="AH702" s="330" t="str">
        <f t="shared" si="430"/>
        <v/>
      </c>
      <c r="AI702" s="330" t="str">
        <f t="shared" si="431"/>
        <v/>
      </c>
      <c r="AJ702" s="330" t="str">
        <f t="shared" si="432"/>
        <v/>
      </c>
      <c r="AK702" s="339" t="str">
        <f t="shared" si="433"/>
        <v/>
      </c>
      <c r="AL702" s="44" t="str">
        <f t="shared" si="411"/>
        <v/>
      </c>
    </row>
    <row r="703" spans="2:38" ht="15" x14ac:dyDescent="0.15">
      <c r="B703" s="330" t="str">
        <f t="shared" si="412"/>
        <v/>
      </c>
      <c r="C703" s="330" t="str">
        <f t="shared" si="413"/>
        <v/>
      </c>
      <c r="D703" s="330" t="str">
        <f t="shared" si="414"/>
        <v/>
      </c>
      <c r="E703" s="330" t="str">
        <f t="shared" ref="E703:E766" si="435">IF(H703&gt;0,IF(AND(C703&lt;$B$6,C703&gt;$K$12),bb2wang($B$6,$K$12,C703,$H$8,$H$9,I703,$H$10,$H$11,$K$10,$K$11,$H$13),E702)," ")</f>
        <v xml:space="preserve"> </v>
      </c>
      <c r="F703" s="330" t="str">
        <f t="shared" si="415"/>
        <v/>
      </c>
      <c r="G703" s="330" t="str">
        <f t="shared" si="416"/>
        <v/>
      </c>
      <c r="H703" s="315"/>
      <c r="I703" s="330" t="str">
        <f t="shared" si="417"/>
        <v/>
      </c>
      <c r="J703" s="330">
        <f t="shared" si="434"/>
        <v>859</v>
      </c>
      <c r="K703" s="337" t="str">
        <f t="shared" si="418"/>
        <v/>
      </c>
      <c r="L703" s="325" t="str">
        <f t="shared" si="419"/>
        <v/>
      </c>
      <c r="M703" s="325" t="str">
        <f t="shared" si="420"/>
        <v/>
      </c>
      <c r="N703" s="330" t="str">
        <f t="shared" si="421"/>
        <v/>
      </c>
      <c r="O703" s="330" t="str">
        <f t="shared" si="422"/>
        <v/>
      </c>
      <c r="P703" s="334"/>
      <c r="Q703" s="330"/>
      <c r="R703" s="279" t="str">
        <f>IF(H703&gt;0, rate1(1,$L$52,$L$51,$L$54,L703,$L$53,$L$50,P703),"")</f>
        <v/>
      </c>
      <c r="S703" s="325"/>
      <c r="T703" s="325"/>
      <c r="U703" s="330"/>
      <c r="V703" s="338"/>
      <c r="W703" s="330"/>
      <c r="X703" s="330"/>
      <c r="Y703" s="330"/>
      <c r="Z703" s="110" t="str">
        <f>IF(H703&gt;0, rate1(1,$L$52,$L$51,$L$54,U703,$L$53,$L$50,Y703),"")</f>
        <v/>
      </c>
      <c r="AA703" s="338" t="str">
        <f t="shared" si="423"/>
        <v/>
      </c>
      <c r="AB703" s="338" t="str">
        <f t="shared" si="424"/>
        <v/>
      </c>
      <c r="AC703" s="330" t="str">
        <f t="shared" si="425"/>
        <v/>
      </c>
      <c r="AD703" s="330" t="str">
        <f t="shared" si="426"/>
        <v/>
      </c>
      <c r="AE703" s="330" t="str">
        <f t="shared" si="427"/>
        <v/>
      </c>
      <c r="AF703" s="330" t="str">
        <f t="shared" si="428"/>
        <v/>
      </c>
      <c r="AG703" s="330" t="str">
        <f t="shared" si="429"/>
        <v/>
      </c>
      <c r="AH703" s="330" t="str">
        <f t="shared" si="430"/>
        <v/>
      </c>
      <c r="AI703" s="330" t="str">
        <f t="shared" si="431"/>
        <v/>
      </c>
      <c r="AJ703" s="330" t="str">
        <f t="shared" si="432"/>
        <v/>
      </c>
      <c r="AK703" s="339" t="str">
        <f t="shared" si="433"/>
        <v/>
      </c>
      <c r="AL703" s="44" t="str">
        <f t="shared" si="411"/>
        <v/>
      </c>
    </row>
    <row r="704" spans="2:38" ht="15" x14ac:dyDescent="0.15">
      <c r="B704" s="330" t="str">
        <f t="shared" ref="B704:B767" si="436">IF(H704&gt;0, AF703,"")</f>
        <v/>
      </c>
      <c r="C704" s="330" t="str">
        <f t="shared" ref="C704:C767" si="437">IF(H704&gt;0, AG703,"")</f>
        <v/>
      </c>
      <c r="D704" s="330" t="str">
        <f t="shared" ref="D704:D767" si="438">IF(H704&gt;0, AH703,"")</f>
        <v/>
      </c>
      <c r="E704" s="330" t="str">
        <f t="shared" si="435"/>
        <v xml:space="preserve"> </v>
      </c>
      <c r="F704" s="330" t="str">
        <f t="shared" ref="F704:F767" si="439">IF(H704&gt;0, (E704+E703)/2,"")</f>
        <v/>
      </c>
      <c r="G704" s="330" t="str">
        <f t="shared" ref="G704:G767" si="440">IF(H704&gt;0, F704*$S$53*$C$55*(B704-C704+N704)^1.5,"")</f>
        <v/>
      </c>
      <c r="H704" s="315"/>
      <c r="I704" s="330" t="str">
        <f t="shared" ref="I704:I767" si="441">IF(H704&gt;0, (B704-C704)*B$19,"")</f>
        <v/>
      </c>
      <c r="J704" s="330">
        <f t="shared" si="434"/>
        <v>859</v>
      </c>
      <c r="K704" s="337" t="str">
        <f t="shared" ref="K704:K767" si="442">IF(H704&gt;0, IF((1-S703-0.015)&gt;0,1,-1),"")</f>
        <v/>
      </c>
      <c r="L704" s="325" t="str">
        <f t="shared" ref="L704:L767" si="443">IF(H704&gt;0, D704+K704*H704,"")</f>
        <v/>
      </c>
      <c r="M704" s="325" t="str">
        <f t="shared" ref="M704:M767" si="444">IF(H704&gt;0, (D704+L704)/2,"")</f>
        <v/>
      </c>
      <c r="N704" s="330" t="str">
        <f t="shared" ref="N704:N767" si="445">IF(H704&gt;0, 2*($P$53*M704/$S$52/$S$51)^2-(B704-C704)*2,"")</f>
        <v/>
      </c>
      <c r="O704" s="330" t="str">
        <f t="shared" ref="O704:O767" si="446">IF(H704&gt;0, wh(B704,$F$51,$F$52,$F$53),"")</f>
        <v/>
      </c>
      <c r="P704" s="334"/>
      <c r="Q704" s="330"/>
      <c r="R704" s="279" t="str">
        <f>IF(H704&gt;0, rate1(1,$L$52,$L$51,$L$54,L704,$L$53,$L$50,P704),"")</f>
        <v/>
      </c>
      <c r="S704" s="325"/>
      <c r="T704" s="325"/>
      <c r="U704" s="330"/>
      <c r="V704" s="338"/>
      <c r="W704" s="330"/>
      <c r="X704" s="330"/>
      <c r="Y704" s="330"/>
      <c r="Z704" s="110" t="str">
        <f>IF(H704&gt;0, rate1(1,$L$52,$L$51,$L$54,U704,$L$53,$L$50,Y704),"")</f>
        <v/>
      </c>
      <c r="AA704" s="338" t="str">
        <f t="shared" ref="AA704:AA767" si="447">IF(H704&gt;0, X704/O704/Z704,"")</f>
        <v/>
      </c>
      <c r="AB704" s="338" t="str">
        <f t="shared" ref="AB704:AB767" si="448">IF(H704&gt;0, W704/(1-AA704),"")</f>
        <v/>
      </c>
      <c r="AC704" s="330" t="str">
        <f t="shared" ref="AC704:AC767" si="449">IF(H704&gt;0, delta_z(N704,S704,H704,AE703,AB704),"")</f>
        <v/>
      </c>
      <c r="AD704" s="330" t="str">
        <f t="shared" ref="AD704:AD767" si="450">IF(H704&gt;0, H704/AC704*K704,"")</f>
        <v/>
      </c>
      <c r="AE704" s="330" t="str">
        <f t="shared" ref="AE704:AE767" si="451">IF(H704&gt;0, (AD704-AD703)/(AC704+AC703)*2,"")</f>
        <v/>
      </c>
      <c r="AF704" s="330" t="str">
        <f t="shared" ref="AF704:AF767" si="452">IF(H704&gt;0, B704-(AC704-N704),"")</f>
        <v/>
      </c>
      <c r="AG704" s="330" t="str">
        <f t="shared" ref="AG704:AG767" si="453">IF(H704&gt;0, C704-AC704,"")</f>
        <v/>
      </c>
      <c r="AH704" s="330" t="str">
        <f t="shared" ref="AH704:AH767" si="454">IF(H704&gt;0, $S$54*$S$53*$C$55*SQRT(AF704-AG704),"")</f>
        <v/>
      </c>
      <c r="AI704" s="330" t="str">
        <f t="shared" ref="AI704:AI767" si="455">IF(H704&gt;0, AC704/R704*1000000,"")</f>
        <v/>
      </c>
      <c r="AJ704" s="330" t="str">
        <f t="shared" ref="AJ704:AJ767" si="456">IF(H704&gt;0, AJ703+AI704/3600,"")</f>
        <v/>
      </c>
      <c r="AK704" s="339" t="str">
        <f t="shared" ref="AK704:AK767" si="457">IF(H704&gt;0, AK703+AI703*G703/1000000,"")</f>
        <v/>
      </c>
      <c r="AL704" s="44" t="str">
        <f t="shared" ref="AL704:AL767" si="458">IF(H704&gt;0, AL703+AI703*J703/1000000,"")</f>
        <v/>
      </c>
    </row>
    <row r="705" spans="2:38" ht="15" x14ac:dyDescent="0.15">
      <c r="B705" s="330" t="str">
        <f t="shared" si="436"/>
        <v/>
      </c>
      <c r="C705" s="330" t="str">
        <f t="shared" si="437"/>
        <v/>
      </c>
      <c r="D705" s="330" t="str">
        <f t="shared" si="438"/>
        <v/>
      </c>
      <c r="E705" s="330" t="str">
        <f t="shared" si="435"/>
        <v xml:space="preserve"> </v>
      </c>
      <c r="F705" s="330" t="str">
        <f t="shared" si="439"/>
        <v/>
      </c>
      <c r="G705" s="330" t="str">
        <f t="shared" si="440"/>
        <v/>
      </c>
      <c r="H705" s="315"/>
      <c r="I705" s="330" t="str">
        <f t="shared" si="441"/>
        <v/>
      </c>
      <c r="J705" s="330">
        <f t="shared" si="434"/>
        <v>859</v>
      </c>
      <c r="K705" s="337" t="str">
        <f t="shared" si="442"/>
        <v/>
      </c>
      <c r="L705" s="325" t="str">
        <f t="shared" si="443"/>
        <v/>
      </c>
      <c r="M705" s="325" t="str">
        <f t="shared" si="444"/>
        <v/>
      </c>
      <c r="N705" s="330" t="str">
        <f t="shared" si="445"/>
        <v/>
      </c>
      <c r="O705" s="330" t="str">
        <f t="shared" si="446"/>
        <v/>
      </c>
      <c r="P705" s="334"/>
      <c r="Q705" s="330"/>
      <c r="R705" s="279" t="str">
        <f>IF(H705&gt;0, rate1(1,$L$52,$L$51,$L$54,L705,$L$53,$L$50,P705),"")</f>
        <v/>
      </c>
      <c r="S705" s="325"/>
      <c r="T705" s="325"/>
      <c r="U705" s="330"/>
      <c r="V705" s="338"/>
      <c r="W705" s="330"/>
      <c r="X705" s="330"/>
      <c r="Y705" s="330"/>
      <c r="Z705" s="110" t="str">
        <f>IF(H705&gt;0, rate1(1,$L$52,$L$51,$L$54,U705,$L$53,$L$50,Y705),"")</f>
        <v/>
      </c>
      <c r="AA705" s="338" t="str">
        <f t="shared" si="447"/>
        <v/>
      </c>
      <c r="AB705" s="338" t="str">
        <f t="shared" si="448"/>
        <v/>
      </c>
      <c r="AC705" s="330" t="str">
        <f t="shared" si="449"/>
        <v/>
      </c>
      <c r="AD705" s="330" t="str">
        <f t="shared" si="450"/>
        <v/>
      </c>
      <c r="AE705" s="330" t="str">
        <f t="shared" si="451"/>
        <v/>
      </c>
      <c r="AF705" s="330" t="str">
        <f t="shared" si="452"/>
        <v/>
      </c>
      <c r="AG705" s="330" t="str">
        <f t="shared" si="453"/>
        <v/>
      </c>
      <c r="AH705" s="330" t="str">
        <f t="shared" si="454"/>
        <v/>
      </c>
      <c r="AI705" s="330" t="str">
        <f t="shared" si="455"/>
        <v/>
      </c>
      <c r="AJ705" s="330" t="str">
        <f t="shared" si="456"/>
        <v/>
      </c>
      <c r="AK705" s="339" t="str">
        <f t="shared" si="457"/>
        <v/>
      </c>
      <c r="AL705" s="44" t="str">
        <f t="shared" si="458"/>
        <v/>
      </c>
    </row>
    <row r="706" spans="2:38" ht="15" x14ac:dyDescent="0.15">
      <c r="B706" s="330" t="str">
        <f t="shared" si="436"/>
        <v/>
      </c>
      <c r="C706" s="330" t="str">
        <f t="shared" si="437"/>
        <v/>
      </c>
      <c r="D706" s="330" t="str">
        <f t="shared" si="438"/>
        <v/>
      </c>
      <c r="E706" s="330" t="str">
        <f t="shared" si="435"/>
        <v xml:space="preserve"> </v>
      </c>
      <c r="F706" s="330" t="str">
        <f t="shared" si="439"/>
        <v/>
      </c>
      <c r="G706" s="330" t="str">
        <f t="shared" si="440"/>
        <v/>
      </c>
      <c r="H706" s="315"/>
      <c r="I706" s="330" t="str">
        <f t="shared" si="441"/>
        <v/>
      </c>
      <c r="J706" s="330">
        <f t="shared" si="434"/>
        <v>859</v>
      </c>
      <c r="K706" s="337" t="str">
        <f t="shared" si="442"/>
        <v/>
      </c>
      <c r="L706" s="325" t="str">
        <f t="shared" si="443"/>
        <v/>
      </c>
      <c r="M706" s="325" t="str">
        <f t="shared" si="444"/>
        <v/>
      </c>
      <c r="N706" s="330" t="str">
        <f t="shared" si="445"/>
        <v/>
      </c>
      <c r="O706" s="330" t="str">
        <f t="shared" si="446"/>
        <v/>
      </c>
      <c r="P706" s="334"/>
      <c r="Q706" s="330"/>
      <c r="R706" s="279" t="str">
        <f>IF(H706&gt;0, rate1(1,$L$52,$L$51,$L$54,L706,$L$53,$L$50,P706),"")</f>
        <v/>
      </c>
      <c r="S706" s="325"/>
      <c r="T706" s="325"/>
      <c r="U706" s="330"/>
      <c r="V706" s="338"/>
      <c r="W706" s="330"/>
      <c r="X706" s="330"/>
      <c r="Y706" s="330"/>
      <c r="Z706" s="110" t="str">
        <f>IF(H706&gt;0, rate1(1,$L$52,$L$51,$L$54,U706,$L$53,$L$50,Y706),"")</f>
        <v/>
      </c>
      <c r="AA706" s="338" t="str">
        <f t="shared" si="447"/>
        <v/>
      </c>
      <c r="AB706" s="338" t="str">
        <f t="shared" si="448"/>
        <v/>
      </c>
      <c r="AC706" s="330" t="str">
        <f t="shared" si="449"/>
        <v/>
      </c>
      <c r="AD706" s="330" t="str">
        <f t="shared" si="450"/>
        <v/>
      </c>
      <c r="AE706" s="330" t="str">
        <f t="shared" si="451"/>
        <v/>
      </c>
      <c r="AF706" s="330" t="str">
        <f t="shared" si="452"/>
        <v/>
      </c>
      <c r="AG706" s="330" t="str">
        <f t="shared" si="453"/>
        <v/>
      </c>
      <c r="AH706" s="330" t="str">
        <f t="shared" si="454"/>
        <v/>
      </c>
      <c r="AI706" s="330" t="str">
        <f t="shared" si="455"/>
        <v/>
      </c>
      <c r="AJ706" s="330" t="str">
        <f t="shared" si="456"/>
        <v/>
      </c>
      <c r="AK706" s="339" t="str">
        <f t="shared" si="457"/>
        <v/>
      </c>
      <c r="AL706" s="44" t="str">
        <f t="shared" si="458"/>
        <v/>
      </c>
    </row>
    <row r="707" spans="2:38" ht="15" x14ac:dyDescent="0.15">
      <c r="B707" s="330" t="str">
        <f t="shared" si="436"/>
        <v/>
      </c>
      <c r="C707" s="330" t="str">
        <f t="shared" si="437"/>
        <v/>
      </c>
      <c r="D707" s="330" t="str">
        <f t="shared" si="438"/>
        <v/>
      </c>
      <c r="E707" s="330" t="str">
        <f t="shared" si="435"/>
        <v xml:space="preserve"> </v>
      </c>
      <c r="F707" s="330" t="str">
        <f t="shared" si="439"/>
        <v/>
      </c>
      <c r="G707" s="330" t="str">
        <f t="shared" si="440"/>
        <v/>
      </c>
      <c r="H707" s="315"/>
      <c r="I707" s="330" t="str">
        <f t="shared" si="441"/>
        <v/>
      </c>
      <c r="J707" s="330">
        <f t="shared" si="434"/>
        <v>859</v>
      </c>
      <c r="K707" s="337" t="str">
        <f t="shared" si="442"/>
        <v/>
      </c>
      <c r="L707" s="325" t="str">
        <f t="shared" si="443"/>
        <v/>
      </c>
      <c r="M707" s="325" t="str">
        <f t="shared" si="444"/>
        <v/>
      </c>
      <c r="N707" s="330" t="str">
        <f t="shared" si="445"/>
        <v/>
      </c>
      <c r="O707" s="330" t="str">
        <f t="shared" si="446"/>
        <v/>
      </c>
      <c r="P707" s="334"/>
      <c r="Q707" s="330"/>
      <c r="R707" s="279" t="str">
        <f>IF(H707&gt;0, rate1(1,$L$52,$L$51,$L$54,L707,$L$53,$L$50,P707),"")</f>
        <v/>
      </c>
      <c r="S707" s="325"/>
      <c r="T707" s="325"/>
      <c r="U707" s="330"/>
      <c r="V707" s="338"/>
      <c r="W707" s="330"/>
      <c r="X707" s="330"/>
      <c r="Y707" s="330"/>
      <c r="Z707" s="110" t="str">
        <f>IF(H707&gt;0, rate1(1,$L$52,$L$51,$L$54,U707,$L$53,$L$50,Y707),"")</f>
        <v/>
      </c>
      <c r="AA707" s="338" t="str">
        <f t="shared" si="447"/>
        <v/>
      </c>
      <c r="AB707" s="338" t="str">
        <f t="shared" si="448"/>
        <v/>
      </c>
      <c r="AC707" s="330" t="str">
        <f t="shared" si="449"/>
        <v/>
      </c>
      <c r="AD707" s="330" t="str">
        <f t="shared" si="450"/>
        <v/>
      </c>
      <c r="AE707" s="330" t="str">
        <f t="shared" si="451"/>
        <v/>
      </c>
      <c r="AF707" s="330" t="str">
        <f t="shared" si="452"/>
        <v/>
      </c>
      <c r="AG707" s="330" t="str">
        <f t="shared" si="453"/>
        <v/>
      </c>
      <c r="AH707" s="330" t="str">
        <f t="shared" si="454"/>
        <v/>
      </c>
      <c r="AI707" s="330" t="str">
        <f t="shared" si="455"/>
        <v/>
      </c>
      <c r="AJ707" s="330" t="str">
        <f t="shared" si="456"/>
        <v/>
      </c>
      <c r="AK707" s="339" t="str">
        <f t="shared" si="457"/>
        <v/>
      </c>
      <c r="AL707" s="44" t="str">
        <f t="shared" si="458"/>
        <v/>
      </c>
    </row>
    <row r="708" spans="2:38" ht="15" x14ac:dyDescent="0.15">
      <c r="B708" s="330" t="str">
        <f t="shared" si="436"/>
        <v/>
      </c>
      <c r="C708" s="330" t="str">
        <f t="shared" si="437"/>
        <v/>
      </c>
      <c r="D708" s="330" t="str">
        <f t="shared" si="438"/>
        <v/>
      </c>
      <c r="E708" s="330" t="str">
        <f t="shared" si="435"/>
        <v xml:space="preserve"> </v>
      </c>
      <c r="F708" s="330" t="str">
        <f t="shared" si="439"/>
        <v/>
      </c>
      <c r="G708" s="330" t="str">
        <f t="shared" si="440"/>
        <v/>
      </c>
      <c r="H708" s="315"/>
      <c r="I708" s="330" t="str">
        <f t="shared" si="441"/>
        <v/>
      </c>
      <c r="J708" s="330">
        <f t="shared" si="434"/>
        <v>859</v>
      </c>
      <c r="K708" s="337" t="str">
        <f t="shared" si="442"/>
        <v/>
      </c>
      <c r="L708" s="325" t="str">
        <f t="shared" si="443"/>
        <v/>
      </c>
      <c r="M708" s="325" t="str">
        <f t="shared" si="444"/>
        <v/>
      </c>
      <c r="N708" s="330" t="str">
        <f t="shared" si="445"/>
        <v/>
      </c>
      <c r="O708" s="330" t="str">
        <f t="shared" si="446"/>
        <v/>
      </c>
      <c r="P708" s="334"/>
      <c r="Q708" s="330"/>
      <c r="R708" s="279" t="str">
        <f>IF(H708&gt;0, rate1(1,$L$52,$L$51,$L$54,L708,$L$53,$L$50,P708),"")</f>
        <v/>
      </c>
      <c r="S708" s="325"/>
      <c r="T708" s="325"/>
      <c r="U708" s="330"/>
      <c r="V708" s="338"/>
      <c r="W708" s="330"/>
      <c r="X708" s="330"/>
      <c r="Y708" s="330"/>
      <c r="Z708" s="110" t="str">
        <f>IF(H708&gt;0, rate1(1,$L$52,$L$51,$L$54,U708,$L$53,$L$50,Y708),"")</f>
        <v/>
      </c>
      <c r="AA708" s="338" t="str">
        <f t="shared" si="447"/>
        <v/>
      </c>
      <c r="AB708" s="338" t="str">
        <f t="shared" si="448"/>
        <v/>
      </c>
      <c r="AC708" s="330" t="str">
        <f t="shared" si="449"/>
        <v/>
      </c>
      <c r="AD708" s="330" t="str">
        <f t="shared" si="450"/>
        <v/>
      </c>
      <c r="AE708" s="330" t="str">
        <f t="shared" si="451"/>
        <v/>
      </c>
      <c r="AF708" s="330" t="str">
        <f t="shared" si="452"/>
        <v/>
      </c>
      <c r="AG708" s="330" t="str">
        <f t="shared" si="453"/>
        <v/>
      </c>
      <c r="AH708" s="330" t="str">
        <f t="shared" si="454"/>
        <v/>
      </c>
      <c r="AI708" s="330" t="str">
        <f t="shared" si="455"/>
        <v/>
      </c>
      <c r="AJ708" s="330" t="str">
        <f t="shared" si="456"/>
        <v/>
      </c>
      <c r="AK708" s="339" t="str">
        <f t="shared" si="457"/>
        <v/>
      </c>
      <c r="AL708" s="44" t="str">
        <f t="shared" si="458"/>
        <v/>
      </c>
    </row>
    <row r="709" spans="2:38" ht="15" x14ac:dyDescent="0.15">
      <c r="B709" s="330" t="str">
        <f t="shared" si="436"/>
        <v/>
      </c>
      <c r="C709" s="330" t="str">
        <f t="shared" si="437"/>
        <v/>
      </c>
      <c r="D709" s="330" t="str">
        <f t="shared" si="438"/>
        <v/>
      </c>
      <c r="E709" s="330" t="str">
        <f t="shared" si="435"/>
        <v xml:space="preserve"> </v>
      </c>
      <c r="F709" s="330" t="str">
        <f t="shared" si="439"/>
        <v/>
      </c>
      <c r="G709" s="330" t="str">
        <f t="shared" si="440"/>
        <v/>
      </c>
      <c r="H709" s="315"/>
      <c r="I709" s="330" t="str">
        <f t="shared" si="441"/>
        <v/>
      </c>
      <c r="J709" s="330">
        <f t="shared" si="434"/>
        <v>859</v>
      </c>
      <c r="K709" s="337" t="str">
        <f t="shared" si="442"/>
        <v/>
      </c>
      <c r="L709" s="325" t="str">
        <f t="shared" si="443"/>
        <v/>
      </c>
      <c r="M709" s="325" t="str">
        <f t="shared" si="444"/>
        <v/>
      </c>
      <c r="N709" s="330" t="str">
        <f t="shared" si="445"/>
        <v/>
      </c>
      <c r="O709" s="330" t="str">
        <f t="shared" si="446"/>
        <v/>
      </c>
      <c r="P709" s="334"/>
      <c r="Q709" s="330"/>
      <c r="R709" s="279" t="str">
        <f>IF(H709&gt;0, rate1(1,$L$52,$L$51,$L$54,L709,$L$53,$L$50,P709),"")</f>
        <v/>
      </c>
      <c r="S709" s="325"/>
      <c r="T709" s="325"/>
      <c r="U709" s="330"/>
      <c r="V709" s="338"/>
      <c r="W709" s="330"/>
      <c r="X709" s="330"/>
      <c r="Y709" s="330"/>
      <c r="Z709" s="110" t="str">
        <f>IF(H709&gt;0, rate1(1,$L$52,$L$51,$L$54,U709,$L$53,$L$50,Y709),"")</f>
        <v/>
      </c>
      <c r="AA709" s="338" t="str">
        <f t="shared" si="447"/>
        <v/>
      </c>
      <c r="AB709" s="338" t="str">
        <f t="shared" si="448"/>
        <v/>
      </c>
      <c r="AC709" s="330" t="str">
        <f t="shared" si="449"/>
        <v/>
      </c>
      <c r="AD709" s="330" t="str">
        <f t="shared" si="450"/>
        <v/>
      </c>
      <c r="AE709" s="330" t="str">
        <f t="shared" si="451"/>
        <v/>
      </c>
      <c r="AF709" s="330" t="str">
        <f t="shared" si="452"/>
        <v/>
      </c>
      <c r="AG709" s="330" t="str">
        <f t="shared" si="453"/>
        <v/>
      </c>
      <c r="AH709" s="330" t="str">
        <f t="shared" si="454"/>
        <v/>
      </c>
      <c r="AI709" s="330" t="str">
        <f t="shared" si="455"/>
        <v/>
      </c>
      <c r="AJ709" s="330" t="str">
        <f t="shared" si="456"/>
        <v/>
      </c>
      <c r="AK709" s="339" t="str">
        <f t="shared" si="457"/>
        <v/>
      </c>
      <c r="AL709" s="44" t="str">
        <f t="shared" si="458"/>
        <v/>
      </c>
    </row>
    <row r="710" spans="2:38" ht="15" x14ac:dyDescent="0.15">
      <c r="B710" s="330" t="str">
        <f t="shared" si="436"/>
        <v/>
      </c>
      <c r="C710" s="330" t="str">
        <f t="shared" si="437"/>
        <v/>
      </c>
      <c r="D710" s="330" t="str">
        <f t="shared" si="438"/>
        <v/>
      </c>
      <c r="E710" s="330" t="str">
        <f t="shared" si="435"/>
        <v xml:space="preserve"> </v>
      </c>
      <c r="F710" s="330" t="str">
        <f t="shared" si="439"/>
        <v/>
      </c>
      <c r="G710" s="330" t="str">
        <f t="shared" si="440"/>
        <v/>
      </c>
      <c r="H710" s="315"/>
      <c r="I710" s="330" t="str">
        <f t="shared" si="441"/>
        <v/>
      </c>
      <c r="J710" s="330">
        <f t="shared" si="434"/>
        <v>859</v>
      </c>
      <c r="K710" s="337" t="str">
        <f t="shared" si="442"/>
        <v/>
      </c>
      <c r="L710" s="325" t="str">
        <f t="shared" si="443"/>
        <v/>
      </c>
      <c r="M710" s="325" t="str">
        <f t="shared" si="444"/>
        <v/>
      </c>
      <c r="N710" s="330" t="str">
        <f t="shared" si="445"/>
        <v/>
      </c>
      <c r="O710" s="330" t="str">
        <f t="shared" si="446"/>
        <v/>
      </c>
      <c r="P710" s="334"/>
      <c r="Q710" s="330"/>
      <c r="R710" s="279" t="str">
        <f>IF(H710&gt;0, rate1(1,$L$52,$L$51,$L$54,L710,$L$53,$L$50,P710),"")</f>
        <v/>
      </c>
      <c r="S710" s="325"/>
      <c r="T710" s="325"/>
      <c r="U710" s="330"/>
      <c r="V710" s="338"/>
      <c r="W710" s="330"/>
      <c r="X710" s="330"/>
      <c r="Y710" s="330"/>
      <c r="Z710" s="110" t="str">
        <f>IF(H710&gt;0, rate1(1,$L$52,$L$51,$L$54,U710,$L$53,$L$50,Y710),"")</f>
        <v/>
      </c>
      <c r="AA710" s="338" t="str">
        <f t="shared" si="447"/>
        <v/>
      </c>
      <c r="AB710" s="338" t="str">
        <f t="shared" si="448"/>
        <v/>
      </c>
      <c r="AC710" s="330" t="str">
        <f t="shared" si="449"/>
        <v/>
      </c>
      <c r="AD710" s="330" t="str">
        <f t="shared" si="450"/>
        <v/>
      </c>
      <c r="AE710" s="330" t="str">
        <f t="shared" si="451"/>
        <v/>
      </c>
      <c r="AF710" s="330" t="str">
        <f t="shared" si="452"/>
        <v/>
      </c>
      <c r="AG710" s="330" t="str">
        <f t="shared" si="453"/>
        <v/>
      </c>
      <c r="AH710" s="330" t="str">
        <f t="shared" si="454"/>
        <v/>
      </c>
      <c r="AI710" s="330" t="str">
        <f t="shared" si="455"/>
        <v/>
      </c>
      <c r="AJ710" s="330" t="str">
        <f t="shared" si="456"/>
        <v/>
      </c>
      <c r="AK710" s="339" t="str">
        <f t="shared" si="457"/>
        <v/>
      </c>
      <c r="AL710" s="44" t="str">
        <f t="shared" si="458"/>
        <v/>
      </c>
    </row>
    <row r="711" spans="2:38" ht="15" x14ac:dyDescent="0.15">
      <c r="B711" s="330" t="str">
        <f t="shared" si="436"/>
        <v/>
      </c>
      <c r="C711" s="330" t="str">
        <f t="shared" si="437"/>
        <v/>
      </c>
      <c r="D711" s="330" t="str">
        <f t="shared" si="438"/>
        <v/>
      </c>
      <c r="E711" s="330" t="str">
        <f t="shared" si="435"/>
        <v xml:space="preserve"> </v>
      </c>
      <c r="F711" s="330" t="str">
        <f t="shared" si="439"/>
        <v/>
      </c>
      <c r="G711" s="330" t="str">
        <f t="shared" si="440"/>
        <v/>
      </c>
      <c r="H711" s="315"/>
      <c r="I711" s="330" t="str">
        <f t="shared" si="441"/>
        <v/>
      </c>
      <c r="J711" s="330">
        <f t="shared" si="434"/>
        <v>859</v>
      </c>
      <c r="K711" s="337" t="str">
        <f t="shared" si="442"/>
        <v/>
      </c>
      <c r="L711" s="325" t="str">
        <f t="shared" si="443"/>
        <v/>
      </c>
      <c r="M711" s="325" t="str">
        <f t="shared" si="444"/>
        <v/>
      </c>
      <c r="N711" s="330" t="str">
        <f t="shared" si="445"/>
        <v/>
      </c>
      <c r="O711" s="330" t="str">
        <f t="shared" si="446"/>
        <v/>
      </c>
      <c r="P711" s="334"/>
      <c r="Q711" s="330"/>
      <c r="R711" s="279" t="str">
        <f>IF(H711&gt;0, rate1(1,$L$52,$L$51,$L$54,L711,$L$53,$L$50,P711),"")</f>
        <v/>
      </c>
      <c r="S711" s="325"/>
      <c r="T711" s="325"/>
      <c r="U711" s="330"/>
      <c r="V711" s="338"/>
      <c r="W711" s="330"/>
      <c r="X711" s="330"/>
      <c r="Y711" s="330"/>
      <c r="Z711" s="110" t="str">
        <f>IF(H711&gt;0, rate1(1,$L$52,$L$51,$L$54,U711,$L$53,$L$50,Y711),"")</f>
        <v/>
      </c>
      <c r="AA711" s="338" t="str">
        <f t="shared" si="447"/>
        <v/>
      </c>
      <c r="AB711" s="338" t="str">
        <f t="shared" si="448"/>
        <v/>
      </c>
      <c r="AC711" s="330" t="str">
        <f t="shared" si="449"/>
        <v/>
      </c>
      <c r="AD711" s="330" t="str">
        <f t="shared" si="450"/>
        <v/>
      </c>
      <c r="AE711" s="330" t="str">
        <f t="shared" si="451"/>
        <v/>
      </c>
      <c r="AF711" s="330" t="str">
        <f t="shared" si="452"/>
        <v/>
      </c>
      <c r="AG711" s="330" t="str">
        <f t="shared" si="453"/>
        <v/>
      </c>
      <c r="AH711" s="330" t="str">
        <f t="shared" si="454"/>
        <v/>
      </c>
      <c r="AI711" s="330" t="str">
        <f t="shared" si="455"/>
        <v/>
      </c>
      <c r="AJ711" s="330" t="str">
        <f t="shared" si="456"/>
        <v/>
      </c>
      <c r="AK711" s="339" t="str">
        <f t="shared" si="457"/>
        <v/>
      </c>
      <c r="AL711" s="44" t="str">
        <f t="shared" si="458"/>
        <v/>
      </c>
    </row>
    <row r="712" spans="2:38" ht="15" x14ac:dyDescent="0.15">
      <c r="B712" s="330" t="str">
        <f t="shared" si="436"/>
        <v/>
      </c>
      <c r="C712" s="330" t="str">
        <f t="shared" si="437"/>
        <v/>
      </c>
      <c r="D712" s="330" t="str">
        <f t="shared" si="438"/>
        <v/>
      </c>
      <c r="E712" s="330" t="str">
        <f t="shared" si="435"/>
        <v xml:space="preserve"> </v>
      </c>
      <c r="F712" s="330" t="str">
        <f t="shared" si="439"/>
        <v/>
      </c>
      <c r="G712" s="330" t="str">
        <f t="shared" si="440"/>
        <v/>
      </c>
      <c r="H712" s="315"/>
      <c r="I712" s="330" t="str">
        <f t="shared" si="441"/>
        <v/>
      </c>
      <c r="J712" s="330">
        <f t="shared" si="434"/>
        <v>859</v>
      </c>
      <c r="K712" s="337" t="str">
        <f t="shared" si="442"/>
        <v/>
      </c>
      <c r="L712" s="325" t="str">
        <f t="shared" si="443"/>
        <v/>
      </c>
      <c r="M712" s="325" t="str">
        <f t="shared" si="444"/>
        <v/>
      </c>
      <c r="N712" s="330" t="str">
        <f t="shared" si="445"/>
        <v/>
      </c>
      <c r="O712" s="330" t="str">
        <f t="shared" si="446"/>
        <v/>
      </c>
      <c r="P712" s="334"/>
      <c r="Q712" s="330"/>
      <c r="R712" s="279" t="str">
        <f>IF(H712&gt;0, rate1(1,$L$52,$L$51,$L$54,L712,$L$53,$L$50,P712),"")</f>
        <v/>
      </c>
      <c r="S712" s="325"/>
      <c r="T712" s="325"/>
      <c r="U712" s="330"/>
      <c r="V712" s="338"/>
      <c r="W712" s="330"/>
      <c r="X712" s="330"/>
      <c r="Y712" s="330"/>
      <c r="Z712" s="110" t="str">
        <f>IF(H712&gt;0, rate1(1,$L$52,$L$51,$L$54,U712,$L$53,$L$50,Y712),"")</f>
        <v/>
      </c>
      <c r="AA712" s="338" t="str">
        <f t="shared" si="447"/>
        <v/>
      </c>
      <c r="AB712" s="338" t="str">
        <f t="shared" si="448"/>
        <v/>
      </c>
      <c r="AC712" s="330" t="str">
        <f t="shared" si="449"/>
        <v/>
      </c>
      <c r="AD712" s="330" t="str">
        <f t="shared" si="450"/>
        <v/>
      </c>
      <c r="AE712" s="330" t="str">
        <f t="shared" si="451"/>
        <v/>
      </c>
      <c r="AF712" s="330" t="str">
        <f t="shared" si="452"/>
        <v/>
      </c>
      <c r="AG712" s="330" t="str">
        <f t="shared" si="453"/>
        <v/>
      </c>
      <c r="AH712" s="330" t="str">
        <f t="shared" si="454"/>
        <v/>
      </c>
      <c r="AI712" s="330" t="str">
        <f t="shared" si="455"/>
        <v/>
      </c>
      <c r="AJ712" s="330" t="str">
        <f t="shared" si="456"/>
        <v/>
      </c>
      <c r="AK712" s="339" t="str">
        <f t="shared" si="457"/>
        <v/>
      </c>
      <c r="AL712" s="44" t="str">
        <f t="shared" si="458"/>
        <v/>
      </c>
    </row>
    <row r="713" spans="2:38" ht="15" x14ac:dyDescent="0.15">
      <c r="B713" s="330" t="str">
        <f t="shared" si="436"/>
        <v/>
      </c>
      <c r="C713" s="330" t="str">
        <f t="shared" si="437"/>
        <v/>
      </c>
      <c r="D713" s="330" t="str">
        <f t="shared" si="438"/>
        <v/>
      </c>
      <c r="E713" s="330" t="str">
        <f t="shared" si="435"/>
        <v xml:space="preserve"> </v>
      </c>
      <c r="F713" s="330" t="str">
        <f t="shared" si="439"/>
        <v/>
      </c>
      <c r="G713" s="330" t="str">
        <f t="shared" si="440"/>
        <v/>
      </c>
      <c r="H713" s="315"/>
      <c r="I713" s="330" t="str">
        <f t="shared" si="441"/>
        <v/>
      </c>
      <c r="J713" s="330">
        <f t="shared" si="434"/>
        <v>859</v>
      </c>
      <c r="K713" s="337" t="str">
        <f t="shared" si="442"/>
        <v/>
      </c>
      <c r="L713" s="325" t="str">
        <f t="shared" si="443"/>
        <v/>
      </c>
      <c r="M713" s="325" t="str">
        <f t="shared" si="444"/>
        <v/>
      </c>
      <c r="N713" s="330" t="str">
        <f t="shared" si="445"/>
        <v/>
      </c>
      <c r="O713" s="330" t="str">
        <f t="shared" si="446"/>
        <v/>
      </c>
      <c r="P713" s="334"/>
      <c r="Q713" s="330"/>
      <c r="R713" s="279" t="str">
        <f>IF(H713&gt;0, rate1(1,$L$52,$L$51,$L$54,L713,$L$53,$L$50,P713),"")</f>
        <v/>
      </c>
      <c r="S713" s="325"/>
      <c r="T713" s="325"/>
      <c r="U713" s="330"/>
      <c r="V713" s="338"/>
      <c r="W713" s="330"/>
      <c r="X713" s="330"/>
      <c r="Y713" s="330"/>
      <c r="Z713" s="110" t="str">
        <f>IF(H713&gt;0, rate1(1,$L$52,$L$51,$L$54,U713,$L$53,$L$50,Y713),"")</f>
        <v/>
      </c>
      <c r="AA713" s="338" t="str">
        <f t="shared" si="447"/>
        <v/>
      </c>
      <c r="AB713" s="338" t="str">
        <f t="shared" si="448"/>
        <v/>
      </c>
      <c r="AC713" s="330" t="str">
        <f t="shared" si="449"/>
        <v/>
      </c>
      <c r="AD713" s="330" t="str">
        <f t="shared" si="450"/>
        <v/>
      </c>
      <c r="AE713" s="330" t="str">
        <f t="shared" si="451"/>
        <v/>
      </c>
      <c r="AF713" s="330" t="str">
        <f t="shared" si="452"/>
        <v/>
      </c>
      <c r="AG713" s="330" t="str">
        <f t="shared" si="453"/>
        <v/>
      </c>
      <c r="AH713" s="330" t="str">
        <f t="shared" si="454"/>
        <v/>
      </c>
      <c r="AI713" s="330" t="str">
        <f t="shared" si="455"/>
        <v/>
      </c>
      <c r="AJ713" s="330" t="str">
        <f t="shared" si="456"/>
        <v/>
      </c>
      <c r="AK713" s="339" t="str">
        <f t="shared" si="457"/>
        <v/>
      </c>
      <c r="AL713" s="44" t="str">
        <f t="shared" si="458"/>
        <v/>
      </c>
    </row>
    <row r="714" spans="2:38" ht="15" x14ac:dyDescent="0.15">
      <c r="B714" s="330" t="str">
        <f t="shared" si="436"/>
        <v/>
      </c>
      <c r="C714" s="330" t="str">
        <f t="shared" si="437"/>
        <v/>
      </c>
      <c r="D714" s="330" t="str">
        <f t="shared" si="438"/>
        <v/>
      </c>
      <c r="E714" s="330" t="str">
        <f t="shared" si="435"/>
        <v xml:space="preserve"> </v>
      </c>
      <c r="F714" s="330" t="str">
        <f t="shared" si="439"/>
        <v/>
      </c>
      <c r="G714" s="330" t="str">
        <f t="shared" si="440"/>
        <v/>
      </c>
      <c r="H714" s="315"/>
      <c r="I714" s="330" t="str">
        <f t="shared" si="441"/>
        <v/>
      </c>
      <c r="J714" s="330">
        <f t="shared" si="434"/>
        <v>859</v>
      </c>
      <c r="K714" s="337" t="str">
        <f t="shared" si="442"/>
        <v/>
      </c>
      <c r="L714" s="325" t="str">
        <f t="shared" si="443"/>
        <v/>
      </c>
      <c r="M714" s="325" t="str">
        <f t="shared" si="444"/>
        <v/>
      </c>
      <c r="N714" s="330" t="str">
        <f t="shared" si="445"/>
        <v/>
      </c>
      <c r="O714" s="330" t="str">
        <f t="shared" si="446"/>
        <v/>
      </c>
      <c r="P714" s="334"/>
      <c r="Q714" s="330"/>
      <c r="R714" s="279" t="str">
        <f>IF(H714&gt;0, rate1(1,$L$52,$L$51,$L$54,L714,$L$53,$L$50,P714),"")</f>
        <v/>
      </c>
      <c r="S714" s="325"/>
      <c r="T714" s="325"/>
      <c r="U714" s="330"/>
      <c r="V714" s="338"/>
      <c r="W714" s="330"/>
      <c r="X714" s="330"/>
      <c r="Y714" s="330"/>
      <c r="Z714" s="110" t="str">
        <f>IF(H714&gt;0, rate1(1,$L$52,$L$51,$L$54,U714,$L$53,$L$50,Y714),"")</f>
        <v/>
      </c>
      <c r="AA714" s="338" t="str">
        <f t="shared" si="447"/>
        <v/>
      </c>
      <c r="AB714" s="338" t="str">
        <f t="shared" si="448"/>
        <v/>
      </c>
      <c r="AC714" s="330" t="str">
        <f t="shared" si="449"/>
        <v/>
      </c>
      <c r="AD714" s="330" t="str">
        <f t="shared" si="450"/>
        <v/>
      </c>
      <c r="AE714" s="330" t="str">
        <f t="shared" si="451"/>
        <v/>
      </c>
      <c r="AF714" s="330" t="str">
        <f t="shared" si="452"/>
        <v/>
      </c>
      <c r="AG714" s="330" t="str">
        <f t="shared" si="453"/>
        <v/>
      </c>
      <c r="AH714" s="330" t="str">
        <f t="shared" si="454"/>
        <v/>
      </c>
      <c r="AI714" s="330" t="str">
        <f t="shared" si="455"/>
        <v/>
      </c>
      <c r="AJ714" s="330" t="str">
        <f t="shared" si="456"/>
        <v/>
      </c>
      <c r="AK714" s="339" t="str">
        <f t="shared" si="457"/>
        <v/>
      </c>
      <c r="AL714" s="44" t="str">
        <f t="shared" si="458"/>
        <v/>
      </c>
    </row>
    <row r="715" spans="2:38" ht="15" x14ac:dyDescent="0.15">
      <c r="B715" s="330" t="str">
        <f t="shared" si="436"/>
        <v/>
      </c>
      <c r="C715" s="330" t="str">
        <f t="shared" si="437"/>
        <v/>
      </c>
      <c r="D715" s="330" t="str">
        <f t="shared" si="438"/>
        <v/>
      </c>
      <c r="E715" s="330" t="str">
        <f t="shared" si="435"/>
        <v xml:space="preserve"> </v>
      </c>
      <c r="F715" s="330" t="str">
        <f t="shared" si="439"/>
        <v/>
      </c>
      <c r="G715" s="330" t="str">
        <f t="shared" si="440"/>
        <v/>
      </c>
      <c r="H715" s="315"/>
      <c r="I715" s="330" t="str">
        <f t="shared" si="441"/>
        <v/>
      </c>
      <c r="J715" s="330">
        <f t="shared" si="434"/>
        <v>859</v>
      </c>
      <c r="K715" s="337" t="str">
        <f t="shared" si="442"/>
        <v/>
      </c>
      <c r="L715" s="325" t="str">
        <f t="shared" si="443"/>
        <v/>
      </c>
      <c r="M715" s="325" t="str">
        <f t="shared" si="444"/>
        <v/>
      </c>
      <c r="N715" s="330" t="str">
        <f t="shared" si="445"/>
        <v/>
      </c>
      <c r="O715" s="330" t="str">
        <f t="shared" si="446"/>
        <v/>
      </c>
      <c r="P715" s="334"/>
      <c r="Q715" s="330"/>
      <c r="R715" s="279" t="str">
        <f>IF(H715&gt;0, rate1(1,$L$52,$L$51,$L$54,L715,$L$53,$L$50,P715),"")</f>
        <v/>
      </c>
      <c r="S715" s="325"/>
      <c r="T715" s="325"/>
      <c r="U715" s="330"/>
      <c r="V715" s="338"/>
      <c r="W715" s="330"/>
      <c r="X715" s="330"/>
      <c r="Y715" s="330"/>
      <c r="Z715" s="110" t="str">
        <f>IF(H715&gt;0, rate1(1,$L$52,$L$51,$L$54,U715,$L$53,$L$50,Y715),"")</f>
        <v/>
      </c>
      <c r="AA715" s="338" t="str">
        <f t="shared" si="447"/>
        <v/>
      </c>
      <c r="AB715" s="338" t="str">
        <f t="shared" si="448"/>
        <v/>
      </c>
      <c r="AC715" s="330" t="str">
        <f t="shared" si="449"/>
        <v/>
      </c>
      <c r="AD715" s="330" t="str">
        <f t="shared" si="450"/>
        <v/>
      </c>
      <c r="AE715" s="330" t="str">
        <f t="shared" si="451"/>
        <v/>
      </c>
      <c r="AF715" s="330" t="str">
        <f t="shared" si="452"/>
        <v/>
      </c>
      <c r="AG715" s="330" t="str">
        <f t="shared" si="453"/>
        <v/>
      </c>
      <c r="AH715" s="330" t="str">
        <f t="shared" si="454"/>
        <v/>
      </c>
      <c r="AI715" s="330" t="str">
        <f t="shared" si="455"/>
        <v/>
      </c>
      <c r="AJ715" s="330" t="str">
        <f t="shared" si="456"/>
        <v/>
      </c>
      <c r="AK715" s="339" t="str">
        <f t="shared" si="457"/>
        <v/>
      </c>
      <c r="AL715" s="44" t="str">
        <f t="shared" si="458"/>
        <v/>
      </c>
    </row>
    <row r="716" spans="2:38" ht="15" x14ac:dyDescent="0.15">
      <c r="B716" s="330" t="str">
        <f t="shared" si="436"/>
        <v/>
      </c>
      <c r="C716" s="330" t="str">
        <f t="shared" si="437"/>
        <v/>
      </c>
      <c r="D716" s="330" t="str">
        <f t="shared" si="438"/>
        <v/>
      </c>
      <c r="E716" s="330" t="str">
        <f t="shared" si="435"/>
        <v xml:space="preserve"> </v>
      </c>
      <c r="F716" s="330" t="str">
        <f t="shared" si="439"/>
        <v/>
      </c>
      <c r="G716" s="330" t="str">
        <f t="shared" si="440"/>
        <v/>
      </c>
      <c r="H716" s="315"/>
      <c r="I716" s="330" t="str">
        <f t="shared" si="441"/>
        <v/>
      </c>
      <c r="J716" s="330">
        <f t="shared" si="434"/>
        <v>859</v>
      </c>
      <c r="K716" s="337" t="str">
        <f t="shared" si="442"/>
        <v/>
      </c>
      <c r="L716" s="325" t="str">
        <f t="shared" si="443"/>
        <v/>
      </c>
      <c r="M716" s="325" t="str">
        <f t="shared" si="444"/>
        <v/>
      </c>
      <c r="N716" s="330" t="str">
        <f t="shared" si="445"/>
        <v/>
      </c>
      <c r="O716" s="330" t="str">
        <f t="shared" si="446"/>
        <v/>
      </c>
      <c r="P716" s="334"/>
      <c r="Q716" s="330"/>
      <c r="R716" s="279" t="str">
        <f>IF(H716&gt;0, rate1(1,$L$52,$L$51,$L$54,L716,$L$53,$L$50,P716),"")</f>
        <v/>
      </c>
      <c r="S716" s="325"/>
      <c r="T716" s="325"/>
      <c r="U716" s="330"/>
      <c r="V716" s="338"/>
      <c r="W716" s="330"/>
      <c r="X716" s="330"/>
      <c r="Y716" s="330"/>
      <c r="Z716" s="110" t="str">
        <f>IF(H716&gt;0, rate1(1,$L$52,$L$51,$L$54,U716,$L$53,$L$50,Y716),"")</f>
        <v/>
      </c>
      <c r="AA716" s="338" t="str">
        <f t="shared" si="447"/>
        <v/>
      </c>
      <c r="AB716" s="338" t="str">
        <f t="shared" si="448"/>
        <v/>
      </c>
      <c r="AC716" s="330" t="str">
        <f t="shared" si="449"/>
        <v/>
      </c>
      <c r="AD716" s="330" t="str">
        <f t="shared" si="450"/>
        <v/>
      </c>
      <c r="AE716" s="330" t="str">
        <f t="shared" si="451"/>
        <v/>
      </c>
      <c r="AF716" s="330" t="str">
        <f t="shared" si="452"/>
        <v/>
      </c>
      <c r="AG716" s="330" t="str">
        <f t="shared" si="453"/>
        <v/>
      </c>
      <c r="AH716" s="330" t="str">
        <f t="shared" si="454"/>
        <v/>
      </c>
      <c r="AI716" s="330" t="str">
        <f t="shared" si="455"/>
        <v/>
      </c>
      <c r="AJ716" s="330" t="str">
        <f t="shared" si="456"/>
        <v/>
      </c>
      <c r="AK716" s="339" t="str">
        <f t="shared" si="457"/>
        <v/>
      </c>
      <c r="AL716" s="44" t="str">
        <f t="shared" si="458"/>
        <v/>
      </c>
    </row>
    <row r="717" spans="2:38" ht="15" x14ac:dyDescent="0.15">
      <c r="B717" s="330" t="str">
        <f t="shared" si="436"/>
        <v/>
      </c>
      <c r="C717" s="330" t="str">
        <f t="shared" si="437"/>
        <v/>
      </c>
      <c r="D717" s="330" t="str">
        <f t="shared" si="438"/>
        <v/>
      </c>
      <c r="E717" s="330" t="str">
        <f t="shared" si="435"/>
        <v xml:space="preserve"> </v>
      </c>
      <c r="F717" s="330" t="str">
        <f t="shared" si="439"/>
        <v/>
      </c>
      <c r="G717" s="330" t="str">
        <f t="shared" si="440"/>
        <v/>
      </c>
      <c r="H717" s="315"/>
      <c r="I717" s="330" t="str">
        <f t="shared" si="441"/>
        <v/>
      </c>
      <c r="J717" s="330">
        <f t="shared" si="434"/>
        <v>859</v>
      </c>
      <c r="K717" s="337" t="str">
        <f t="shared" si="442"/>
        <v/>
      </c>
      <c r="L717" s="325" t="str">
        <f t="shared" si="443"/>
        <v/>
      </c>
      <c r="M717" s="325" t="str">
        <f t="shared" si="444"/>
        <v/>
      </c>
      <c r="N717" s="330" t="str">
        <f t="shared" si="445"/>
        <v/>
      </c>
      <c r="O717" s="330" t="str">
        <f t="shared" si="446"/>
        <v/>
      </c>
      <c r="P717" s="334"/>
      <c r="Q717" s="330"/>
      <c r="R717" s="279" t="str">
        <f>IF(H717&gt;0, rate1(1,$L$52,$L$51,$L$54,L717,$L$53,$L$50,P717),"")</f>
        <v/>
      </c>
      <c r="S717" s="325"/>
      <c r="T717" s="325"/>
      <c r="U717" s="330"/>
      <c r="V717" s="338"/>
      <c r="W717" s="330"/>
      <c r="X717" s="330"/>
      <c r="Y717" s="330"/>
      <c r="Z717" s="110" t="str">
        <f>IF(H717&gt;0, rate1(1,$L$52,$L$51,$L$54,U717,$L$53,$L$50,Y717),"")</f>
        <v/>
      </c>
      <c r="AA717" s="338" t="str">
        <f t="shared" si="447"/>
        <v/>
      </c>
      <c r="AB717" s="338" t="str">
        <f t="shared" si="448"/>
        <v/>
      </c>
      <c r="AC717" s="330" t="str">
        <f t="shared" si="449"/>
        <v/>
      </c>
      <c r="AD717" s="330" t="str">
        <f t="shared" si="450"/>
        <v/>
      </c>
      <c r="AE717" s="330" t="str">
        <f t="shared" si="451"/>
        <v/>
      </c>
      <c r="AF717" s="330" t="str">
        <f t="shared" si="452"/>
        <v/>
      </c>
      <c r="AG717" s="330" t="str">
        <f t="shared" si="453"/>
        <v/>
      </c>
      <c r="AH717" s="330" t="str">
        <f t="shared" si="454"/>
        <v/>
      </c>
      <c r="AI717" s="330" t="str">
        <f t="shared" si="455"/>
        <v/>
      </c>
      <c r="AJ717" s="330" t="str">
        <f t="shared" si="456"/>
        <v/>
      </c>
      <c r="AK717" s="339" t="str">
        <f t="shared" si="457"/>
        <v/>
      </c>
      <c r="AL717" s="44" t="str">
        <f t="shared" si="458"/>
        <v/>
      </c>
    </row>
    <row r="718" spans="2:38" ht="15" x14ac:dyDescent="0.15">
      <c r="B718" s="330" t="str">
        <f t="shared" si="436"/>
        <v/>
      </c>
      <c r="C718" s="330" t="str">
        <f t="shared" si="437"/>
        <v/>
      </c>
      <c r="D718" s="330" t="str">
        <f t="shared" si="438"/>
        <v/>
      </c>
      <c r="E718" s="330" t="str">
        <f t="shared" si="435"/>
        <v xml:space="preserve"> </v>
      </c>
      <c r="F718" s="330" t="str">
        <f t="shared" si="439"/>
        <v/>
      </c>
      <c r="G718" s="330" t="str">
        <f t="shared" si="440"/>
        <v/>
      </c>
      <c r="H718" s="315"/>
      <c r="I718" s="330" t="str">
        <f t="shared" si="441"/>
        <v/>
      </c>
      <c r="J718" s="330">
        <f t="shared" si="434"/>
        <v>859</v>
      </c>
      <c r="K718" s="337" t="str">
        <f t="shared" si="442"/>
        <v/>
      </c>
      <c r="L718" s="325" t="str">
        <f t="shared" si="443"/>
        <v/>
      </c>
      <c r="M718" s="325" t="str">
        <f t="shared" si="444"/>
        <v/>
      </c>
      <c r="N718" s="330" t="str">
        <f t="shared" si="445"/>
        <v/>
      </c>
      <c r="O718" s="330" t="str">
        <f t="shared" si="446"/>
        <v/>
      </c>
      <c r="P718" s="334"/>
      <c r="Q718" s="330"/>
      <c r="R718" s="279" t="str">
        <f>IF(H718&gt;0, rate1(1,$L$52,$L$51,$L$54,L718,$L$53,$L$50,P718),"")</f>
        <v/>
      </c>
      <c r="S718" s="325"/>
      <c r="T718" s="325"/>
      <c r="U718" s="330"/>
      <c r="V718" s="338"/>
      <c r="W718" s="330"/>
      <c r="X718" s="330"/>
      <c r="Y718" s="330"/>
      <c r="Z718" s="110" t="str">
        <f>IF(H718&gt;0, rate1(1,$L$52,$L$51,$L$54,U718,$L$53,$L$50,Y718),"")</f>
        <v/>
      </c>
      <c r="AA718" s="338" t="str">
        <f t="shared" si="447"/>
        <v/>
      </c>
      <c r="AB718" s="338" t="str">
        <f t="shared" si="448"/>
        <v/>
      </c>
      <c r="AC718" s="330" t="str">
        <f t="shared" si="449"/>
        <v/>
      </c>
      <c r="AD718" s="330" t="str">
        <f t="shared" si="450"/>
        <v/>
      </c>
      <c r="AE718" s="330" t="str">
        <f t="shared" si="451"/>
        <v/>
      </c>
      <c r="AF718" s="330" t="str">
        <f t="shared" si="452"/>
        <v/>
      </c>
      <c r="AG718" s="330" t="str">
        <f t="shared" si="453"/>
        <v/>
      </c>
      <c r="AH718" s="330" t="str">
        <f t="shared" si="454"/>
        <v/>
      </c>
      <c r="AI718" s="330" t="str">
        <f t="shared" si="455"/>
        <v/>
      </c>
      <c r="AJ718" s="330" t="str">
        <f t="shared" si="456"/>
        <v/>
      </c>
      <c r="AK718" s="339" t="str">
        <f t="shared" si="457"/>
        <v/>
      </c>
      <c r="AL718" s="44" t="str">
        <f t="shared" si="458"/>
        <v/>
      </c>
    </row>
    <row r="719" spans="2:38" ht="15" x14ac:dyDescent="0.15">
      <c r="B719" s="330" t="str">
        <f t="shared" si="436"/>
        <v/>
      </c>
      <c r="C719" s="330" t="str">
        <f t="shared" si="437"/>
        <v/>
      </c>
      <c r="D719" s="330" t="str">
        <f t="shared" si="438"/>
        <v/>
      </c>
      <c r="E719" s="330" t="str">
        <f t="shared" si="435"/>
        <v xml:space="preserve"> </v>
      </c>
      <c r="F719" s="330" t="str">
        <f t="shared" si="439"/>
        <v/>
      </c>
      <c r="G719" s="330" t="str">
        <f t="shared" si="440"/>
        <v/>
      </c>
      <c r="H719" s="315"/>
      <c r="I719" s="330" t="str">
        <f t="shared" si="441"/>
        <v/>
      </c>
      <c r="J719" s="330">
        <f t="shared" si="434"/>
        <v>859</v>
      </c>
      <c r="K719" s="337" t="str">
        <f t="shared" si="442"/>
        <v/>
      </c>
      <c r="L719" s="325" t="str">
        <f t="shared" si="443"/>
        <v/>
      </c>
      <c r="M719" s="325" t="str">
        <f t="shared" si="444"/>
        <v/>
      </c>
      <c r="N719" s="330" t="str">
        <f t="shared" si="445"/>
        <v/>
      </c>
      <c r="O719" s="330" t="str">
        <f t="shared" si="446"/>
        <v/>
      </c>
      <c r="P719" s="334"/>
      <c r="Q719" s="330"/>
      <c r="R719" s="279" t="str">
        <f>IF(H719&gt;0, rate1(1,$L$52,$L$51,$L$54,L719,$L$53,$L$50,P719),"")</f>
        <v/>
      </c>
      <c r="S719" s="325"/>
      <c r="T719" s="325"/>
      <c r="U719" s="330"/>
      <c r="V719" s="338"/>
      <c r="W719" s="330"/>
      <c r="X719" s="330"/>
      <c r="Y719" s="330"/>
      <c r="Z719" s="110" t="str">
        <f>IF(H719&gt;0, rate1(1,$L$52,$L$51,$L$54,U719,$L$53,$L$50,Y719),"")</f>
        <v/>
      </c>
      <c r="AA719" s="338" t="str">
        <f t="shared" si="447"/>
        <v/>
      </c>
      <c r="AB719" s="338" t="str">
        <f t="shared" si="448"/>
        <v/>
      </c>
      <c r="AC719" s="330" t="str">
        <f t="shared" si="449"/>
        <v/>
      </c>
      <c r="AD719" s="330" t="str">
        <f t="shared" si="450"/>
        <v/>
      </c>
      <c r="AE719" s="330" t="str">
        <f t="shared" si="451"/>
        <v/>
      </c>
      <c r="AF719" s="330" t="str">
        <f t="shared" si="452"/>
        <v/>
      </c>
      <c r="AG719" s="330" t="str">
        <f t="shared" si="453"/>
        <v/>
      </c>
      <c r="AH719" s="330" t="str">
        <f t="shared" si="454"/>
        <v/>
      </c>
      <c r="AI719" s="330" t="str">
        <f t="shared" si="455"/>
        <v/>
      </c>
      <c r="AJ719" s="330" t="str">
        <f t="shared" si="456"/>
        <v/>
      </c>
      <c r="AK719" s="339" t="str">
        <f t="shared" si="457"/>
        <v/>
      </c>
      <c r="AL719" s="44" t="str">
        <f t="shared" si="458"/>
        <v/>
      </c>
    </row>
    <row r="720" spans="2:38" ht="15" x14ac:dyDescent="0.15">
      <c r="B720" s="330" t="str">
        <f t="shared" si="436"/>
        <v/>
      </c>
      <c r="C720" s="330" t="str">
        <f t="shared" si="437"/>
        <v/>
      </c>
      <c r="D720" s="330" t="str">
        <f t="shared" si="438"/>
        <v/>
      </c>
      <c r="E720" s="330" t="str">
        <f t="shared" si="435"/>
        <v xml:space="preserve"> </v>
      </c>
      <c r="F720" s="330" t="str">
        <f t="shared" si="439"/>
        <v/>
      </c>
      <c r="G720" s="330" t="str">
        <f t="shared" si="440"/>
        <v/>
      </c>
      <c r="H720" s="315"/>
      <c r="I720" s="330" t="str">
        <f t="shared" si="441"/>
        <v/>
      </c>
      <c r="J720" s="330">
        <f t="shared" si="434"/>
        <v>859</v>
      </c>
      <c r="K720" s="337" t="str">
        <f t="shared" si="442"/>
        <v/>
      </c>
      <c r="L720" s="325" t="str">
        <f t="shared" si="443"/>
        <v/>
      </c>
      <c r="M720" s="325" t="str">
        <f t="shared" si="444"/>
        <v/>
      </c>
      <c r="N720" s="330" t="str">
        <f t="shared" si="445"/>
        <v/>
      </c>
      <c r="O720" s="330" t="str">
        <f t="shared" si="446"/>
        <v/>
      </c>
      <c r="P720" s="334"/>
      <c r="Q720" s="330"/>
      <c r="R720" s="279" t="str">
        <f>IF(H720&gt;0, rate1(1,$L$52,$L$51,$L$54,L720,$L$53,$L$50,P720),"")</f>
        <v/>
      </c>
      <c r="S720" s="325"/>
      <c r="T720" s="325"/>
      <c r="U720" s="330"/>
      <c r="V720" s="338"/>
      <c r="W720" s="330"/>
      <c r="X720" s="330"/>
      <c r="Y720" s="330"/>
      <c r="Z720" s="110" t="str">
        <f>IF(H720&gt;0, rate1(1,$L$52,$L$51,$L$54,U720,$L$53,$L$50,Y720),"")</f>
        <v/>
      </c>
      <c r="AA720" s="338" t="str">
        <f t="shared" si="447"/>
        <v/>
      </c>
      <c r="AB720" s="338" t="str">
        <f t="shared" si="448"/>
        <v/>
      </c>
      <c r="AC720" s="330" t="str">
        <f t="shared" si="449"/>
        <v/>
      </c>
      <c r="AD720" s="330" t="str">
        <f t="shared" si="450"/>
        <v/>
      </c>
      <c r="AE720" s="330" t="str">
        <f t="shared" si="451"/>
        <v/>
      </c>
      <c r="AF720" s="330" t="str">
        <f t="shared" si="452"/>
        <v/>
      </c>
      <c r="AG720" s="330" t="str">
        <f t="shared" si="453"/>
        <v/>
      </c>
      <c r="AH720" s="330" t="str">
        <f t="shared" si="454"/>
        <v/>
      </c>
      <c r="AI720" s="330" t="str">
        <f t="shared" si="455"/>
        <v/>
      </c>
      <c r="AJ720" s="330" t="str">
        <f t="shared" si="456"/>
        <v/>
      </c>
      <c r="AK720" s="339" t="str">
        <f t="shared" si="457"/>
        <v/>
      </c>
      <c r="AL720" s="44" t="str">
        <f t="shared" si="458"/>
        <v/>
      </c>
    </row>
    <row r="721" spans="2:38" ht="15" x14ac:dyDescent="0.15">
      <c r="B721" s="330" t="str">
        <f t="shared" si="436"/>
        <v/>
      </c>
      <c r="C721" s="330" t="str">
        <f t="shared" si="437"/>
        <v/>
      </c>
      <c r="D721" s="330" t="str">
        <f t="shared" si="438"/>
        <v/>
      </c>
      <c r="E721" s="330" t="str">
        <f t="shared" si="435"/>
        <v xml:space="preserve"> </v>
      </c>
      <c r="F721" s="330" t="str">
        <f t="shared" si="439"/>
        <v/>
      </c>
      <c r="G721" s="330" t="str">
        <f t="shared" si="440"/>
        <v/>
      </c>
      <c r="H721" s="315"/>
      <c r="I721" s="330" t="str">
        <f t="shared" si="441"/>
        <v/>
      </c>
      <c r="J721" s="330">
        <f t="shared" si="434"/>
        <v>859</v>
      </c>
      <c r="K721" s="337" t="str">
        <f t="shared" si="442"/>
        <v/>
      </c>
      <c r="L721" s="325" t="str">
        <f t="shared" si="443"/>
        <v/>
      </c>
      <c r="M721" s="325" t="str">
        <f t="shared" si="444"/>
        <v/>
      </c>
      <c r="N721" s="330" t="str">
        <f t="shared" si="445"/>
        <v/>
      </c>
      <c r="O721" s="330" t="str">
        <f t="shared" si="446"/>
        <v/>
      </c>
      <c r="P721" s="334"/>
      <c r="Q721" s="330"/>
      <c r="R721" s="279" t="str">
        <f>IF(H721&gt;0, rate1(1,$L$52,$L$51,$L$54,L721,$L$53,$L$50,P721),"")</f>
        <v/>
      </c>
      <c r="S721" s="325"/>
      <c r="T721" s="325"/>
      <c r="U721" s="330"/>
      <c r="V721" s="338"/>
      <c r="W721" s="330"/>
      <c r="X721" s="330"/>
      <c r="Y721" s="330"/>
      <c r="Z721" s="110" t="str">
        <f>IF(H721&gt;0, rate1(1,$L$52,$L$51,$L$54,U721,$L$53,$L$50,Y721),"")</f>
        <v/>
      </c>
      <c r="AA721" s="338" t="str">
        <f t="shared" si="447"/>
        <v/>
      </c>
      <c r="AB721" s="338" t="str">
        <f t="shared" si="448"/>
        <v/>
      </c>
      <c r="AC721" s="330" t="str">
        <f t="shared" si="449"/>
        <v/>
      </c>
      <c r="AD721" s="330" t="str">
        <f t="shared" si="450"/>
        <v/>
      </c>
      <c r="AE721" s="330" t="str">
        <f t="shared" si="451"/>
        <v/>
      </c>
      <c r="AF721" s="330" t="str">
        <f t="shared" si="452"/>
        <v/>
      </c>
      <c r="AG721" s="330" t="str">
        <f t="shared" si="453"/>
        <v/>
      </c>
      <c r="AH721" s="330" t="str">
        <f t="shared" si="454"/>
        <v/>
      </c>
      <c r="AI721" s="330" t="str">
        <f t="shared" si="455"/>
        <v/>
      </c>
      <c r="AJ721" s="330" t="str">
        <f t="shared" si="456"/>
        <v/>
      </c>
      <c r="AK721" s="339" t="str">
        <f t="shared" si="457"/>
        <v/>
      </c>
      <c r="AL721" s="44" t="str">
        <f t="shared" si="458"/>
        <v/>
      </c>
    </row>
    <row r="722" spans="2:38" ht="15" x14ac:dyDescent="0.15">
      <c r="B722" s="330" t="str">
        <f t="shared" si="436"/>
        <v/>
      </c>
      <c r="C722" s="330" t="str">
        <f t="shared" si="437"/>
        <v/>
      </c>
      <c r="D722" s="330" t="str">
        <f t="shared" si="438"/>
        <v/>
      </c>
      <c r="E722" s="330" t="str">
        <f t="shared" si="435"/>
        <v xml:space="preserve"> </v>
      </c>
      <c r="F722" s="330" t="str">
        <f t="shared" si="439"/>
        <v/>
      </c>
      <c r="G722" s="330" t="str">
        <f t="shared" si="440"/>
        <v/>
      </c>
      <c r="H722" s="315"/>
      <c r="I722" s="330" t="str">
        <f t="shared" si="441"/>
        <v/>
      </c>
      <c r="J722" s="330">
        <f t="shared" si="434"/>
        <v>859</v>
      </c>
      <c r="K722" s="337" t="str">
        <f t="shared" si="442"/>
        <v/>
      </c>
      <c r="L722" s="325" t="str">
        <f t="shared" si="443"/>
        <v/>
      </c>
      <c r="M722" s="325" t="str">
        <f t="shared" si="444"/>
        <v/>
      </c>
      <c r="N722" s="330" t="str">
        <f t="shared" si="445"/>
        <v/>
      </c>
      <c r="O722" s="330" t="str">
        <f t="shared" si="446"/>
        <v/>
      </c>
      <c r="P722" s="334"/>
      <c r="Q722" s="330"/>
      <c r="R722" s="279" t="str">
        <f>IF(H722&gt;0, rate1(1,$L$52,$L$51,$L$54,L722,$L$53,$L$50,P722),"")</f>
        <v/>
      </c>
      <c r="S722" s="325"/>
      <c r="T722" s="325"/>
      <c r="U722" s="330"/>
      <c r="V722" s="338"/>
      <c r="W722" s="330"/>
      <c r="X722" s="330"/>
      <c r="Y722" s="330"/>
      <c r="Z722" s="110" t="str">
        <f>IF(H722&gt;0, rate1(1,$L$52,$L$51,$L$54,U722,$L$53,$L$50,Y722),"")</f>
        <v/>
      </c>
      <c r="AA722" s="338" t="str">
        <f t="shared" si="447"/>
        <v/>
      </c>
      <c r="AB722" s="338" t="str">
        <f t="shared" si="448"/>
        <v/>
      </c>
      <c r="AC722" s="330" t="str">
        <f t="shared" si="449"/>
        <v/>
      </c>
      <c r="AD722" s="330" t="str">
        <f t="shared" si="450"/>
        <v/>
      </c>
      <c r="AE722" s="330" t="str">
        <f t="shared" si="451"/>
        <v/>
      </c>
      <c r="AF722" s="330" t="str">
        <f t="shared" si="452"/>
        <v/>
      </c>
      <c r="AG722" s="330" t="str">
        <f t="shared" si="453"/>
        <v/>
      </c>
      <c r="AH722" s="330" t="str">
        <f t="shared" si="454"/>
        <v/>
      </c>
      <c r="AI722" s="330" t="str">
        <f t="shared" si="455"/>
        <v/>
      </c>
      <c r="AJ722" s="330" t="str">
        <f t="shared" si="456"/>
        <v/>
      </c>
      <c r="AK722" s="339" t="str">
        <f t="shared" si="457"/>
        <v/>
      </c>
      <c r="AL722" s="44" t="str">
        <f t="shared" si="458"/>
        <v/>
      </c>
    </row>
    <row r="723" spans="2:38" ht="15" x14ac:dyDescent="0.15">
      <c r="B723" s="330" t="str">
        <f t="shared" si="436"/>
        <v/>
      </c>
      <c r="C723" s="330" t="str">
        <f t="shared" si="437"/>
        <v/>
      </c>
      <c r="D723" s="330" t="str">
        <f t="shared" si="438"/>
        <v/>
      </c>
      <c r="E723" s="330" t="str">
        <f t="shared" si="435"/>
        <v xml:space="preserve"> </v>
      </c>
      <c r="F723" s="330" t="str">
        <f t="shared" si="439"/>
        <v/>
      </c>
      <c r="G723" s="330" t="str">
        <f t="shared" si="440"/>
        <v/>
      </c>
      <c r="H723" s="315"/>
      <c r="I723" s="330" t="str">
        <f t="shared" si="441"/>
        <v/>
      </c>
      <c r="J723" s="330">
        <f t="shared" si="434"/>
        <v>859</v>
      </c>
      <c r="K723" s="337" t="str">
        <f t="shared" si="442"/>
        <v/>
      </c>
      <c r="L723" s="325" t="str">
        <f t="shared" si="443"/>
        <v/>
      </c>
      <c r="M723" s="325" t="str">
        <f t="shared" si="444"/>
        <v/>
      </c>
      <c r="N723" s="330" t="str">
        <f t="shared" si="445"/>
        <v/>
      </c>
      <c r="O723" s="330" t="str">
        <f t="shared" si="446"/>
        <v/>
      </c>
      <c r="P723" s="334"/>
      <c r="Q723" s="330"/>
      <c r="R723" s="279" t="str">
        <f>IF(H723&gt;0, rate1(1,$L$52,$L$51,$L$54,L723,$L$53,$L$50,P723),"")</f>
        <v/>
      </c>
      <c r="S723" s="325"/>
      <c r="T723" s="325"/>
      <c r="U723" s="330"/>
      <c r="V723" s="338"/>
      <c r="W723" s="330"/>
      <c r="X723" s="330"/>
      <c r="Y723" s="330"/>
      <c r="Z723" s="110" t="str">
        <f>IF(H723&gt;0, rate1(1,$L$52,$L$51,$L$54,U723,$L$53,$L$50,Y723),"")</f>
        <v/>
      </c>
      <c r="AA723" s="338" t="str">
        <f t="shared" si="447"/>
        <v/>
      </c>
      <c r="AB723" s="338" t="str">
        <f t="shared" si="448"/>
        <v/>
      </c>
      <c r="AC723" s="330" t="str">
        <f t="shared" si="449"/>
        <v/>
      </c>
      <c r="AD723" s="330" t="str">
        <f t="shared" si="450"/>
        <v/>
      </c>
      <c r="AE723" s="330" t="str">
        <f t="shared" si="451"/>
        <v/>
      </c>
      <c r="AF723" s="330" t="str">
        <f t="shared" si="452"/>
        <v/>
      </c>
      <c r="AG723" s="330" t="str">
        <f t="shared" si="453"/>
        <v/>
      </c>
      <c r="AH723" s="330" t="str">
        <f t="shared" si="454"/>
        <v/>
      </c>
      <c r="AI723" s="330" t="str">
        <f t="shared" si="455"/>
        <v/>
      </c>
      <c r="AJ723" s="330" t="str">
        <f t="shared" si="456"/>
        <v/>
      </c>
      <c r="AK723" s="339" t="str">
        <f t="shared" si="457"/>
        <v/>
      </c>
      <c r="AL723" s="44" t="str">
        <f t="shared" si="458"/>
        <v/>
      </c>
    </row>
    <row r="724" spans="2:38" ht="15" x14ac:dyDescent="0.15">
      <c r="B724" s="330" t="str">
        <f t="shared" si="436"/>
        <v/>
      </c>
      <c r="C724" s="330" t="str">
        <f t="shared" si="437"/>
        <v/>
      </c>
      <c r="D724" s="330" t="str">
        <f t="shared" si="438"/>
        <v/>
      </c>
      <c r="E724" s="330" t="str">
        <f t="shared" si="435"/>
        <v xml:space="preserve"> </v>
      </c>
      <c r="F724" s="330" t="str">
        <f t="shared" si="439"/>
        <v/>
      </c>
      <c r="G724" s="330" t="str">
        <f t="shared" si="440"/>
        <v/>
      </c>
      <c r="H724" s="315"/>
      <c r="I724" s="330" t="str">
        <f t="shared" si="441"/>
        <v/>
      </c>
      <c r="J724" s="330">
        <f t="shared" si="434"/>
        <v>859</v>
      </c>
      <c r="K724" s="337" t="str">
        <f t="shared" si="442"/>
        <v/>
      </c>
      <c r="L724" s="325" t="str">
        <f t="shared" si="443"/>
        <v/>
      </c>
      <c r="M724" s="325" t="str">
        <f t="shared" si="444"/>
        <v/>
      </c>
      <c r="N724" s="330" t="str">
        <f t="shared" si="445"/>
        <v/>
      </c>
      <c r="O724" s="330" t="str">
        <f t="shared" si="446"/>
        <v/>
      </c>
      <c r="P724" s="334"/>
      <c r="Q724" s="330"/>
      <c r="R724" s="279" t="str">
        <f>IF(H724&gt;0, rate1(1,$L$52,$L$51,$L$54,L724,$L$53,$L$50,P724),"")</f>
        <v/>
      </c>
      <c r="S724" s="325"/>
      <c r="T724" s="325"/>
      <c r="U724" s="330"/>
      <c r="V724" s="338"/>
      <c r="W724" s="330"/>
      <c r="X724" s="330"/>
      <c r="Y724" s="330"/>
      <c r="Z724" s="110" t="str">
        <f>IF(H724&gt;0, rate1(1,$L$52,$L$51,$L$54,U724,$L$53,$L$50,Y724),"")</f>
        <v/>
      </c>
      <c r="AA724" s="338" t="str">
        <f t="shared" si="447"/>
        <v/>
      </c>
      <c r="AB724" s="338" t="str">
        <f t="shared" si="448"/>
        <v/>
      </c>
      <c r="AC724" s="330" t="str">
        <f t="shared" si="449"/>
        <v/>
      </c>
      <c r="AD724" s="330" t="str">
        <f t="shared" si="450"/>
        <v/>
      </c>
      <c r="AE724" s="330" t="str">
        <f t="shared" si="451"/>
        <v/>
      </c>
      <c r="AF724" s="330" t="str">
        <f t="shared" si="452"/>
        <v/>
      </c>
      <c r="AG724" s="330" t="str">
        <f t="shared" si="453"/>
        <v/>
      </c>
      <c r="AH724" s="330" t="str">
        <f t="shared" si="454"/>
        <v/>
      </c>
      <c r="AI724" s="330" t="str">
        <f t="shared" si="455"/>
        <v/>
      </c>
      <c r="AJ724" s="330" t="str">
        <f t="shared" si="456"/>
        <v/>
      </c>
      <c r="AK724" s="339" t="str">
        <f t="shared" si="457"/>
        <v/>
      </c>
      <c r="AL724" s="44" t="str">
        <f t="shared" si="458"/>
        <v/>
      </c>
    </row>
    <row r="725" spans="2:38" ht="15" x14ac:dyDescent="0.15">
      <c r="B725" s="330" t="str">
        <f t="shared" si="436"/>
        <v/>
      </c>
      <c r="C725" s="330" t="str">
        <f t="shared" si="437"/>
        <v/>
      </c>
      <c r="D725" s="330" t="str">
        <f t="shared" si="438"/>
        <v/>
      </c>
      <c r="E725" s="330" t="str">
        <f t="shared" si="435"/>
        <v xml:space="preserve"> </v>
      </c>
      <c r="F725" s="330" t="str">
        <f t="shared" si="439"/>
        <v/>
      </c>
      <c r="G725" s="330" t="str">
        <f t="shared" si="440"/>
        <v/>
      </c>
      <c r="H725" s="315"/>
      <c r="I725" s="330" t="str">
        <f t="shared" si="441"/>
        <v/>
      </c>
      <c r="J725" s="330">
        <f t="shared" si="434"/>
        <v>859</v>
      </c>
      <c r="K725" s="337" t="str">
        <f t="shared" si="442"/>
        <v/>
      </c>
      <c r="L725" s="325" t="str">
        <f t="shared" si="443"/>
        <v/>
      </c>
      <c r="M725" s="325" t="str">
        <f t="shared" si="444"/>
        <v/>
      </c>
      <c r="N725" s="330" t="str">
        <f t="shared" si="445"/>
        <v/>
      </c>
      <c r="O725" s="330" t="str">
        <f t="shared" si="446"/>
        <v/>
      </c>
      <c r="P725" s="334"/>
      <c r="Q725" s="330"/>
      <c r="R725" s="279" t="str">
        <f>IF(H725&gt;0, rate1(1,$L$52,$L$51,$L$54,L725,$L$53,$L$50,P725),"")</f>
        <v/>
      </c>
      <c r="S725" s="325"/>
      <c r="T725" s="325"/>
      <c r="U725" s="330"/>
      <c r="V725" s="338"/>
      <c r="W725" s="330"/>
      <c r="X725" s="330"/>
      <c r="Y725" s="330"/>
      <c r="Z725" s="110" t="str">
        <f>IF(H725&gt;0, rate1(1,$L$52,$L$51,$L$54,U725,$L$53,$L$50,Y725),"")</f>
        <v/>
      </c>
      <c r="AA725" s="338" t="str">
        <f t="shared" si="447"/>
        <v/>
      </c>
      <c r="AB725" s="338" t="str">
        <f t="shared" si="448"/>
        <v/>
      </c>
      <c r="AC725" s="330" t="str">
        <f t="shared" si="449"/>
        <v/>
      </c>
      <c r="AD725" s="330" t="str">
        <f t="shared" si="450"/>
        <v/>
      </c>
      <c r="AE725" s="330" t="str">
        <f t="shared" si="451"/>
        <v/>
      </c>
      <c r="AF725" s="330" t="str">
        <f t="shared" si="452"/>
        <v/>
      </c>
      <c r="AG725" s="330" t="str">
        <f t="shared" si="453"/>
        <v/>
      </c>
      <c r="AH725" s="330" t="str">
        <f t="shared" si="454"/>
        <v/>
      </c>
      <c r="AI725" s="330" t="str">
        <f t="shared" si="455"/>
        <v/>
      </c>
      <c r="AJ725" s="330" t="str">
        <f t="shared" si="456"/>
        <v/>
      </c>
      <c r="AK725" s="339" t="str">
        <f t="shared" si="457"/>
        <v/>
      </c>
      <c r="AL725" s="44" t="str">
        <f t="shared" si="458"/>
        <v/>
      </c>
    </row>
    <row r="726" spans="2:38" ht="15" x14ac:dyDescent="0.15">
      <c r="B726" s="330" t="str">
        <f t="shared" si="436"/>
        <v/>
      </c>
      <c r="C726" s="330" t="str">
        <f t="shared" si="437"/>
        <v/>
      </c>
      <c r="D726" s="330" t="str">
        <f t="shared" si="438"/>
        <v/>
      </c>
      <c r="E726" s="330" t="str">
        <f t="shared" si="435"/>
        <v xml:space="preserve"> </v>
      </c>
      <c r="F726" s="330" t="str">
        <f t="shared" si="439"/>
        <v/>
      </c>
      <c r="G726" s="330" t="str">
        <f t="shared" si="440"/>
        <v/>
      </c>
      <c r="H726" s="315"/>
      <c r="I726" s="330" t="str">
        <f t="shared" si="441"/>
        <v/>
      </c>
      <c r="J726" s="330">
        <f t="shared" si="434"/>
        <v>859</v>
      </c>
      <c r="K726" s="337" t="str">
        <f t="shared" si="442"/>
        <v/>
      </c>
      <c r="L726" s="325" t="str">
        <f t="shared" si="443"/>
        <v/>
      </c>
      <c r="M726" s="325" t="str">
        <f t="shared" si="444"/>
        <v/>
      </c>
      <c r="N726" s="330" t="str">
        <f t="shared" si="445"/>
        <v/>
      </c>
      <c r="O726" s="330" t="str">
        <f t="shared" si="446"/>
        <v/>
      </c>
      <c r="P726" s="334"/>
      <c r="Q726" s="330"/>
      <c r="R726" s="279" t="str">
        <f>IF(H726&gt;0, rate1(1,$L$52,$L$51,$L$54,L726,$L$53,$L$50,P726),"")</f>
        <v/>
      </c>
      <c r="S726" s="325"/>
      <c r="T726" s="325"/>
      <c r="U726" s="330"/>
      <c r="V726" s="338"/>
      <c r="W726" s="330"/>
      <c r="X726" s="330"/>
      <c r="Y726" s="330"/>
      <c r="Z726" s="110" t="str">
        <f>IF(H726&gt;0, rate1(1,$L$52,$L$51,$L$54,U726,$L$53,$L$50,Y726),"")</f>
        <v/>
      </c>
      <c r="AA726" s="338" t="str">
        <f t="shared" si="447"/>
        <v/>
      </c>
      <c r="AB726" s="338" t="str">
        <f t="shared" si="448"/>
        <v/>
      </c>
      <c r="AC726" s="330" t="str">
        <f t="shared" si="449"/>
        <v/>
      </c>
      <c r="AD726" s="330" t="str">
        <f t="shared" si="450"/>
        <v/>
      </c>
      <c r="AE726" s="330" t="str">
        <f t="shared" si="451"/>
        <v/>
      </c>
      <c r="AF726" s="330" t="str">
        <f t="shared" si="452"/>
        <v/>
      </c>
      <c r="AG726" s="330" t="str">
        <f t="shared" si="453"/>
        <v/>
      </c>
      <c r="AH726" s="330" t="str">
        <f t="shared" si="454"/>
        <v/>
      </c>
      <c r="AI726" s="330" t="str">
        <f t="shared" si="455"/>
        <v/>
      </c>
      <c r="AJ726" s="330" t="str">
        <f t="shared" si="456"/>
        <v/>
      </c>
      <c r="AK726" s="339" t="str">
        <f t="shared" si="457"/>
        <v/>
      </c>
      <c r="AL726" s="44" t="str">
        <f t="shared" si="458"/>
        <v/>
      </c>
    </row>
    <row r="727" spans="2:38" ht="15" x14ac:dyDescent="0.15">
      <c r="B727" s="330" t="str">
        <f t="shared" si="436"/>
        <v/>
      </c>
      <c r="C727" s="330" t="str">
        <f t="shared" si="437"/>
        <v/>
      </c>
      <c r="D727" s="330" t="str">
        <f t="shared" si="438"/>
        <v/>
      </c>
      <c r="E727" s="330" t="str">
        <f t="shared" si="435"/>
        <v xml:space="preserve"> </v>
      </c>
      <c r="F727" s="330" t="str">
        <f t="shared" si="439"/>
        <v/>
      </c>
      <c r="G727" s="330" t="str">
        <f t="shared" si="440"/>
        <v/>
      </c>
      <c r="H727" s="315"/>
      <c r="I727" s="330" t="str">
        <f t="shared" si="441"/>
        <v/>
      </c>
      <c r="J727" s="330">
        <f t="shared" si="434"/>
        <v>859</v>
      </c>
      <c r="K727" s="337" t="str">
        <f t="shared" si="442"/>
        <v/>
      </c>
      <c r="L727" s="325" t="str">
        <f t="shared" si="443"/>
        <v/>
      </c>
      <c r="M727" s="325" t="str">
        <f t="shared" si="444"/>
        <v/>
      </c>
      <c r="N727" s="330" t="str">
        <f t="shared" si="445"/>
        <v/>
      </c>
      <c r="O727" s="330" t="str">
        <f t="shared" si="446"/>
        <v/>
      </c>
      <c r="P727" s="334"/>
      <c r="Q727" s="330"/>
      <c r="R727" s="279" t="str">
        <f>IF(H727&gt;0, rate1(1,$L$52,$L$51,$L$54,L727,$L$53,$L$50,P727),"")</f>
        <v/>
      </c>
      <c r="S727" s="325"/>
      <c r="T727" s="325"/>
      <c r="U727" s="330"/>
      <c r="V727" s="338"/>
      <c r="W727" s="330"/>
      <c r="X727" s="330"/>
      <c r="Y727" s="330"/>
      <c r="Z727" s="110" t="str">
        <f>IF(H727&gt;0, rate1(1,$L$52,$L$51,$L$54,U727,$L$53,$L$50,Y727),"")</f>
        <v/>
      </c>
      <c r="AA727" s="338" t="str">
        <f t="shared" si="447"/>
        <v/>
      </c>
      <c r="AB727" s="338" t="str">
        <f t="shared" si="448"/>
        <v/>
      </c>
      <c r="AC727" s="330" t="str">
        <f t="shared" si="449"/>
        <v/>
      </c>
      <c r="AD727" s="330" t="str">
        <f t="shared" si="450"/>
        <v/>
      </c>
      <c r="AE727" s="330" t="str">
        <f t="shared" si="451"/>
        <v/>
      </c>
      <c r="AF727" s="330" t="str">
        <f t="shared" si="452"/>
        <v/>
      </c>
      <c r="AG727" s="330" t="str">
        <f t="shared" si="453"/>
        <v/>
      </c>
      <c r="AH727" s="330" t="str">
        <f t="shared" si="454"/>
        <v/>
      </c>
      <c r="AI727" s="330" t="str">
        <f t="shared" si="455"/>
        <v/>
      </c>
      <c r="AJ727" s="330" t="str">
        <f t="shared" si="456"/>
        <v/>
      </c>
      <c r="AK727" s="339" t="str">
        <f t="shared" si="457"/>
        <v/>
      </c>
      <c r="AL727" s="44" t="str">
        <f t="shared" si="458"/>
        <v/>
      </c>
    </row>
    <row r="728" spans="2:38" ht="15" x14ac:dyDescent="0.15">
      <c r="B728" s="330" t="str">
        <f t="shared" si="436"/>
        <v/>
      </c>
      <c r="C728" s="330" t="str">
        <f t="shared" si="437"/>
        <v/>
      </c>
      <c r="D728" s="330" t="str">
        <f t="shared" si="438"/>
        <v/>
      </c>
      <c r="E728" s="330" t="str">
        <f t="shared" si="435"/>
        <v xml:space="preserve"> </v>
      </c>
      <c r="F728" s="330" t="str">
        <f t="shared" si="439"/>
        <v/>
      </c>
      <c r="G728" s="330" t="str">
        <f t="shared" si="440"/>
        <v/>
      </c>
      <c r="H728" s="315"/>
      <c r="I728" s="330" t="str">
        <f t="shared" si="441"/>
        <v/>
      </c>
      <c r="J728" s="330">
        <f t="shared" si="434"/>
        <v>859</v>
      </c>
      <c r="K728" s="337" t="str">
        <f t="shared" si="442"/>
        <v/>
      </c>
      <c r="L728" s="325" t="str">
        <f t="shared" si="443"/>
        <v/>
      </c>
      <c r="M728" s="325" t="str">
        <f t="shared" si="444"/>
        <v/>
      </c>
      <c r="N728" s="330" t="str">
        <f t="shared" si="445"/>
        <v/>
      </c>
      <c r="O728" s="330" t="str">
        <f t="shared" si="446"/>
        <v/>
      </c>
      <c r="P728" s="334"/>
      <c r="Q728" s="330"/>
      <c r="R728" s="279" t="str">
        <f>IF(H728&gt;0, rate1(1,$L$52,$L$51,$L$54,L728,$L$53,$L$50,P728),"")</f>
        <v/>
      </c>
      <c r="S728" s="325"/>
      <c r="T728" s="325"/>
      <c r="U728" s="330"/>
      <c r="V728" s="338"/>
      <c r="W728" s="330"/>
      <c r="X728" s="330"/>
      <c r="Y728" s="330"/>
      <c r="Z728" s="110" t="str">
        <f>IF(H728&gt;0, rate1(1,$L$52,$L$51,$L$54,U728,$L$53,$L$50,Y728),"")</f>
        <v/>
      </c>
      <c r="AA728" s="338" t="str">
        <f t="shared" si="447"/>
        <v/>
      </c>
      <c r="AB728" s="338" t="str">
        <f t="shared" si="448"/>
        <v/>
      </c>
      <c r="AC728" s="330" t="str">
        <f t="shared" si="449"/>
        <v/>
      </c>
      <c r="AD728" s="330" t="str">
        <f t="shared" si="450"/>
        <v/>
      </c>
      <c r="AE728" s="330" t="str">
        <f t="shared" si="451"/>
        <v/>
      </c>
      <c r="AF728" s="330" t="str">
        <f t="shared" si="452"/>
        <v/>
      </c>
      <c r="AG728" s="330" t="str">
        <f t="shared" si="453"/>
        <v/>
      </c>
      <c r="AH728" s="330" t="str">
        <f t="shared" si="454"/>
        <v/>
      </c>
      <c r="AI728" s="330" t="str">
        <f t="shared" si="455"/>
        <v/>
      </c>
      <c r="AJ728" s="330" t="str">
        <f t="shared" si="456"/>
        <v/>
      </c>
      <c r="AK728" s="339" t="str">
        <f t="shared" si="457"/>
        <v/>
      </c>
      <c r="AL728" s="44" t="str">
        <f t="shared" si="458"/>
        <v/>
      </c>
    </row>
    <row r="729" spans="2:38" ht="15" x14ac:dyDescent="0.15">
      <c r="B729" s="330" t="str">
        <f t="shared" si="436"/>
        <v/>
      </c>
      <c r="C729" s="330" t="str">
        <f t="shared" si="437"/>
        <v/>
      </c>
      <c r="D729" s="330" t="str">
        <f t="shared" si="438"/>
        <v/>
      </c>
      <c r="E729" s="330" t="str">
        <f t="shared" si="435"/>
        <v xml:space="preserve"> </v>
      </c>
      <c r="F729" s="330" t="str">
        <f t="shared" si="439"/>
        <v/>
      </c>
      <c r="G729" s="330" t="str">
        <f t="shared" si="440"/>
        <v/>
      </c>
      <c r="H729" s="315"/>
      <c r="I729" s="330" t="str">
        <f t="shared" si="441"/>
        <v/>
      </c>
      <c r="J729" s="330">
        <f t="shared" si="434"/>
        <v>859</v>
      </c>
      <c r="K729" s="337" t="str">
        <f t="shared" si="442"/>
        <v/>
      </c>
      <c r="L729" s="325" t="str">
        <f t="shared" si="443"/>
        <v/>
      </c>
      <c r="M729" s="325" t="str">
        <f t="shared" si="444"/>
        <v/>
      </c>
      <c r="N729" s="330" t="str">
        <f t="shared" si="445"/>
        <v/>
      </c>
      <c r="O729" s="330" t="str">
        <f t="shared" si="446"/>
        <v/>
      </c>
      <c r="P729" s="334"/>
      <c r="Q729" s="330"/>
      <c r="R729" s="279" t="str">
        <f>IF(H729&gt;0, rate1(1,$L$52,$L$51,$L$54,L729,$L$53,$L$50,P729),"")</f>
        <v/>
      </c>
      <c r="S729" s="325"/>
      <c r="T729" s="325"/>
      <c r="U729" s="330"/>
      <c r="V729" s="338"/>
      <c r="W729" s="330"/>
      <c r="X729" s="330"/>
      <c r="Y729" s="330"/>
      <c r="Z729" s="110" t="str">
        <f>IF(H729&gt;0, rate1(1,$L$52,$L$51,$L$54,U729,$L$53,$L$50,Y729),"")</f>
        <v/>
      </c>
      <c r="AA729" s="338" t="str">
        <f t="shared" si="447"/>
        <v/>
      </c>
      <c r="AB729" s="338" t="str">
        <f t="shared" si="448"/>
        <v/>
      </c>
      <c r="AC729" s="330" t="str">
        <f t="shared" si="449"/>
        <v/>
      </c>
      <c r="AD729" s="330" t="str">
        <f t="shared" si="450"/>
        <v/>
      </c>
      <c r="AE729" s="330" t="str">
        <f t="shared" si="451"/>
        <v/>
      </c>
      <c r="AF729" s="330" t="str">
        <f t="shared" si="452"/>
        <v/>
      </c>
      <c r="AG729" s="330" t="str">
        <f t="shared" si="453"/>
        <v/>
      </c>
      <c r="AH729" s="330" t="str">
        <f t="shared" si="454"/>
        <v/>
      </c>
      <c r="AI729" s="330" t="str">
        <f t="shared" si="455"/>
        <v/>
      </c>
      <c r="AJ729" s="330" t="str">
        <f t="shared" si="456"/>
        <v/>
      </c>
      <c r="AK729" s="339" t="str">
        <f t="shared" si="457"/>
        <v/>
      </c>
      <c r="AL729" s="44" t="str">
        <f t="shared" si="458"/>
        <v/>
      </c>
    </row>
    <row r="730" spans="2:38" ht="15" x14ac:dyDescent="0.15">
      <c r="B730" s="330" t="str">
        <f t="shared" si="436"/>
        <v/>
      </c>
      <c r="C730" s="330" t="str">
        <f t="shared" si="437"/>
        <v/>
      </c>
      <c r="D730" s="330" t="str">
        <f t="shared" si="438"/>
        <v/>
      </c>
      <c r="E730" s="330" t="str">
        <f t="shared" si="435"/>
        <v xml:space="preserve"> </v>
      </c>
      <c r="F730" s="330" t="str">
        <f t="shared" si="439"/>
        <v/>
      </c>
      <c r="G730" s="330" t="str">
        <f t="shared" si="440"/>
        <v/>
      </c>
      <c r="H730" s="315"/>
      <c r="I730" s="330" t="str">
        <f t="shared" si="441"/>
        <v/>
      </c>
      <c r="J730" s="330">
        <f t="shared" si="434"/>
        <v>859</v>
      </c>
      <c r="K730" s="337" t="str">
        <f t="shared" si="442"/>
        <v/>
      </c>
      <c r="L730" s="325" t="str">
        <f t="shared" si="443"/>
        <v/>
      </c>
      <c r="M730" s="325" t="str">
        <f t="shared" si="444"/>
        <v/>
      </c>
      <c r="N730" s="330" t="str">
        <f t="shared" si="445"/>
        <v/>
      </c>
      <c r="O730" s="330" t="str">
        <f t="shared" si="446"/>
        <v/>
      </c>
      <c r="P730" s="334"/>
      <c r="Q730" s="330"/>
      <c r="R730" s="279" t="str">
        <f>IF(H730&gt;0, rate1(1,$L$52,$L$51,$L$54,L730,$L$53,$L$50,P730),"")</f>
        <v/>
      </c>
      <c r="S730" s="325"/>
      <c r="T730" s="325"/>
      <c r="U730" s="330"/>
      <c r="V730" s="338"/>
      <c r="W730" s="330"/>
      <c r="X730" s="330"/>
      <c r="Y730" s="330"/>
      <c r="Z730" s="110" t="str">
        <f>IF(H730&gt;0, rate1(1,$L$52,$L$51,$L$54,U730,$L$53,$L$50,Y730),"")</f>
        <v/>
      </c>
      <c r="AA730" s="338" t="str">
        <f t="shared" si="447"/>
        <v/>
      </c>
      <c r="AB730" s="338" t="str">
        <f t="shared" si="448"/>
        <v/>
      </c>
      <c r="AC730" s="330" t="str">
        <f t="shared" si="449"/>
        <v/>
      </c>
      <c r="AD730" s="330" t="str">
        <f t="shared" si="450"/>
        <v/>
      </c>
      <c r="AE730" s="330" t="str">
        <f t="shared" si="451"/>
        <v/>
      </c>
      <c r="AF730" s="330" t="str">
        <f t="shared" si="452"/>
        <v/>
      </c>
      <c r="AG730" s="330" t="str">
        <f t="shared" si="453"/>
        <v/>
      </c>
      <c r="AH730" s="330" t="str">
        <f t="shared" si="454"/>
        <v/>
      </c>
      <c r="AI730" s="330" t="str">
        <f t="shared" si="455"/>
        <v/>
      </c>
      <c r="AJ730" s="330" t="str">
        <f t="shared" si="456"/>
        <v/>
      </c>
      <c r="AK730" s="339" t="str">
        <f t="shared" si="457"/>
        <v/>
      </c>
      <c r="AL730" s="44" t="str">
        <f t="shared" si="458"/>
        <v/>
      </c>
    </row>
    <row r="731" spans="2:38" ht="15" x14ac:dyDescent="0.15">
      <c r="B731" s="330" t="str">
        <f t="shared" si="436"/>
        <v/>
      </c>
      <c r="C731" s="330" t="str">
        <f t="shared" si="437"/>
        <v/>
      </c>
      <c r="D731" s="330" t="str">
        <f t="shared" si="438"/>
        <v/>
      </c>
      <c r="E731" s="330" t="str">
        <f t="shared" si="435"/>
        <v xml:space="preserve"> </v>
      </c>
      <c r="F731" s="330" t="str">
        <f t="shared" si="439"/>
        <v/>
      </c>
      <c r="G731" s="330" t="str">
        <f t="shared" si="440"/>
        <v/>
      </c>
      <c r="H731" s="315"/>
      <c r="I731" s="330" t="str">
        <f t="shared" si="441"/>
        <v/>
      </c>
      <c r="J731" s="330">
        <f t="shared" si="434"/>
        <v>859</v>
      </c>
      <c r="K731" s="337" t="str">
        <f t="shared" si="442"/>
        <v/>
      </c>
      <c r="L731" s="325" t="str">
        <f t="shared" si="443"/>
        <v/>
      </c>
      <c r="M731" s="325" t="str">
        <f t="shared" si="444"/>
        <v/>
      </c>
      <c r="N731" s="330" t="str">
        <f t="shared" si="445"/>
        <v/>
      </c>
      <c r="O731" s="330" t="str">
        <f t="shared" si="446"/>
        <v/>
      </c>
      <c r="P731" s="334"/>
      <c r="Q731" s="330"/>
      <c r="R731" s="279" t="str">
        <f>IF(H731&gt;0, rate1(1,$L$52,$L$51,$L$54,L731,$L$53,$L$50,P731),"")</f>
        <v/>
      </c>
      <c r="S731" s="325"/>
      <c r="T731" s="325"/>
      <c r="U731" s="330"/>
      <c r="V731" s="338"/>
      <c r="W731" s="330"/>
      <c r="X731" s="330"/>
      <c r="Y731" s="330"/>
      <c r="Z731" s="110" t="str">
        <f>IF(H731&gt;0, rate1(1,$L$52,$L$51,$L$54,U731,$L$53,$L$50,Y731),"")</f>
        <v/>
      </c>
      <c r="AA731" s="338" t="str">
        <f t="shared" si="447"/>
        <v/>
      </c>
      <c r="AB731" s="338" t="str">
        <f t="shared" si="448"/>
        <v/>
      </c>
      <c r="AC731" s="330" t="str">
        <f t="shared" si="449"/>
        <v/>
      </c>
      <c r="AD731" s="330" t="str">
        <f t="shared" si="450"/>
        <v/>
      </c>
      <c r="AE731" s="330" t="str">
        <f t="shared" si="451"/>
        <v/>
      </c>
      <c r="AF731" s="330" t="str">
        <f t="shared" si="452"/>
        <v/>
      </c>
      <c r="AG731" s="330" t="str">
        <f t="shared" si="453"/>
        <v/>
      </c>
      <c r="AH731" s="330" t="str">
        <f t="shared" si="454"/>
        <v/>
      </c>
      <c r="AI731" s="330" t="str">
        <f t="shared" si="455"/>
        <v/>
      </c>
      <c r="AJ731" s="330" t="str">
        <f t="shared" si="456"/>
        <v/>
      </c>
      <c r="AK731" s="339" t="str">
        <f t="shared" si="457"/>
        <v/>
      </c>
      <c r="AL731" s="44" t="str">
        <f t="shared" si="458"/>
        <v/>
      </c>
    </row>
    <row r="732" spans="2:38" ht="15" x14ac:dyDescent="0.15">
      <c r="B732" s="330" t="str">
        <f t="shared" si="436"/>
        <v/>
      </c>
      <c r="C732" s="330" t="str">
        <f t="shared" si="437"/>
        <v/>
      </c>
      <c r="D732" s="330" t="str">
        <f t="shared" si="438"/>
        <v/>
      </c>
      <c r="E732" s="330" t="str">
        <f t="shared" si="435"/>
        <v xml:space="preserve"> </v>
      </c>
      <c r="F732" s="330" t="str">
        <f t="shared" si="439"/>
        <v/>
      </c>
      <c r="G732" s="330" t="str">
        <f t="shared" si="440"/>
        <v/>
      </c>
      <c r="H732" s="315"/>
      <c r="I732" s="330" t="str">
        <f t="shared" si="441"/>
        <v/>
      </c>
      <c r="J732" s="330">
        <f t="shared" si="434"/>
        <v>859</v>
      </c>
      <c r="K732" s="337" t="str">
        <f t="shared" si="442"/>
        <v/>
      </c>
      <c r="L732" s="325" t="str">
        <f t="shared" si="443"/>
        <v/>
      </c>
      <c r="M732" s="325" t="str">
        <f t="shared" si="444"/>
        <v/>
      </c>
      <c r="N732" s="330" t="str">
        <f t="shared" si="445"/>
        <v/>
      </c>
      <c r="O732" s="330" t="str">
        <f t="shared" si="446"/>
        <v/>
      </c>
      <c r="P732" s="334"/>
      <c r="Q732" s="330"/>
      <c r="R732" s="279" t="str">
        <f>IF(H732&gt;0, rate1(1,$L$52,$L$51,$L$54,L732,$L$53,$L$50,P732),"")</f>
        <v/>
      </c>
      <c r="S732" s="325"/>
      <c r="T732" s="325"/>
      <c r="U732" s="330"/>
      <c r="V732" s="338"/>
      <c r="W732" s="330"/>
      <c r="X732" s="330"/>
      <c r="Y732" s="330"/>
      <c r="Z732" s="110" t="str">
        <f>IF(H732&gt;0, rate1(1,$L$52,$L$51,$L$54,U732,$L$53,$L$50,Y732),"")</f>
        <v/>
      </c>
      <c r="AA732" s="338" t="str">
        <f t="shared" si="447"/>
        <v/>
      </c>
      <c r="AB732" s="338" t="str">
        <f t="shared" si="448"/>
        <v/>
      </c>
      <c r="AC732" s="330" t="str">
        <f t="shared" si="449"/>
        <v/>
      </c>
      <c r="AD732" s="330" t="str">
        <f t="shared" si="450"/>
        <v/>
      </c>
      <c r="AE732" s="330" t="str">
        <f t="shared" si="451"/>
        <v/>
      </c>
      <c r="AF732" s="330" t="str">
        <f t="shared" si="452"/>
        <v/>
      </c>
      <c r="AG732" s="330" t="str">
        <f t="shared" si="453"/>
        <v/>
      </c>
      <c r="AH732" s="330" t="str">
        <f t="shared" si="454"/>
        <v/>
      </c>
      <c r="AI732" s="330" t="str">
        <f t="shared" si="455"/>
        <v/>
      </c>
      <c r="AJ732" s="330" t="str">
        <f t="shared" si="456"/>
        <v/>
      </c>
      <c r="AK732" s="339" t="str">
        <f t="shared" si="457"/>
        <v/>
      </c>
      <c r="AL732" s="44" t="str">
        <f t="shared" si="458"/>
        <v/>
      </c>
    </row>
    <row r="733" spans="2:38" ht="15" x14ac:dyDescent="0.15">
      <c r="B733" s="330" t="str">
        <f t="shared" si="436"/>
        <v/>
      </c>
      <c r="C733" s="330" t="str">
        <f t="shared" si="437"/>
        <v/>
      </c>
      <c r="D733" s="330" t="str">
        <f t="shared" si="438"/>
        <v/>
      </c>
      <c r="E733" s="330" t="str">
        <f t="shared" si="435"/>
        <v xml:space="preserve"> </v>
      </c>
      <c r="F733" s="330" t="str">
        <f t="shared" si="439"/>
        <v/>
      </c>
      <c r="G733" s="330" t="str">
        <f t="shared" si="440"/>
        <v/>
      </c>
      <c r="H733" s="315"/>
      <c r="I733" s="330" t="str">
        <f t="shared" si="441"/>
        <v/>
      </c>
      <c r="J733" s="330">
        <f t="shared" si="434"/>
        <v>859</v>
      </c>
      <c r="K733" s="337" t="str">
        <f t="shared" si="442"/>
        <v/>
      </c>
      <c r="L733" s="325" t="str">
        <f t="shared" si="443"/>
        <v/>
      </c>
      <c r="M733" s="325" t="str">
        <f t="shared" si="444"/>
        <v/>
      </c>
      <c r="N733" s="330" t="str">
        <f t="shared" si="445"/>
        <v/>
      </c>
      <c r="O733" s="330" t="str">
        <f t="shared" si="446"/>
        <v/>
      </c>
      <c r="P733" s="334"/>
      <c r="Q733" s="330"/>
      <c r="R733" s="279" t="str">
        <f>IF(H733&gt;0, rate1(1,$L$52,$L$51,$L$54,L733,$L$53,$L$50,P733),"")</f>
        <v/>
      </c>
      <c r="S733" s="325"/>
      <c r="T733" s="325"/>
      <c r="U733" s="330"/>
      <c r="V733" s="338"/>
      <c r="W733" s="330"/>
      <c r="X733" s="330"/>
      <c r="Y733" s="330"/>
      <c r="Z733" s="110" t="str">
        <f>IF(H733&gt;0, rate1(1,$L$52,$L$51,$L$54,U733,$L$53,$L$50,Y733),"")</f>
        <v/>
      </c>
      <c r="AA733" s="338" t="str">
        <f t="shared" si="447"/>
        <v/>
      </c>
      <c r="AB733" s="338" t="str">
        <f t="shared" si="448"/>
        <v/>
      </c>
      <c r="AC733" s="330" t="str">
        <f t="shared" si="449"/>
        <v/>
      </c>
      <c r="AD733" s="330" t="str">
        <f t="shared" si="450"/>
        <v/>
      </c>
      <c r="AE733" s="330" t="str">
        <f t="shared" si="451"/>
        <v/>
      </c>
      <c r="AF733" s="330" t="str">
        <f t="shared" si="452"/>
        <v/>
      </c>
      <c r="AG733" s="330" t="str">
        <f t="shared" si="453"/>
        <v/>
      </c>
      <c r="AH733" s="330" t="str">
        <f t="shared" si="454"/>
        <v/>
      </c>
      <c r="AI733" s="330" t="str">
        <f t="shared" si="455"/>
        <v/>
      </c>
      <c r="AJ733" s="330" t="str">
        <f t="shared" si="456"/>
        <v/>
      </c>
      <c r="AK733" s="339" t="str">
        <f t="shared" si="457"/>
        <v/>
      </c>
      <c r="AL733" s="44" t="str">
        <f t="shared" si="458"/>
        <v/>
      </c>
    </row>
    <row r="734" spans="2:38" ht="15" x14ac:dyDescent="0.15">
      <c r="B734" s="330" t="str">
        <f t="shared" si="436"/>
        <v/>
      </c>
      <c r="C734" s="330" t="str">
        <f t="shared" si="437"/>
        <v/>
      </c>
      <c r="D734" s="330" t="str">
        <f t="shared" si="438"/>
        <v/>
      </c>
      <c r="E734" s="330" t="str">
        <f t="shared" si="435"/>
        <v xml:space="preserve"> </v>
      </c>
      <c r="F734" s="330" t="str">
        <f t="shared" si="439"/>
        <v/>
      </c>
      <c r="G734" s="330" t="str">
        <f t="shared" si="440"/>
        <v/>
      </c>
      <c r="H734" s="315"/>
      <c r="I734" s="330" t="str">
        <f t="shared" si="441"/>
        <v/>
      </c>
      <c r="J734" s="330">
        <f t="shared" si="434"/>
        <v>859</v>
      </c>
      <c r="K734" s="337" t="str">
        <f t="shared" si="442"/>
        <v/>
      </c>
      <c r="L734" s="325" t="str">
        <f t="shared" si="443"/>
        <v/>
      </c>
      <c r="M734" s="325" t="str">
        <f t="shared" si="444"/>
        <v/>
      </c>
      <c r="N734" s="330" t="str">
        <f t="shared" si="445"/>
        <v/>
      </c>
      <c r="O734" s="330" t="str">
        <f t="shared" si="446"/>
        <v/>
      </c>
      <c r="P734" s="334"/>
      <c r="Q734" s="330"/>
      <c r="R734" s="279" t="str">
        <f>IF(H734&gt;0, rate1(1,$L$52,$L$51,$L$54,L734,$L$53,$L$50,P734),"")</f>
        <v/>
      </c>
      <c r="S734" s="325"/>
      <c r="T734" s="325"/>
      <c r="U734" s="330"/>
      <c r="V734" s="338"/>
      <c r="W734" s="330"/>
      <c r="X734" s="330"/>
      <c r="Y734" s="330"/>
      <c r="Z734" s="110" t="str">
        <f>IF(H734&gt;0, rate1(1,$L$52,$L$51,$L$54,U734,$L$53,$L$50,Y734),"")</f>
        <v/>
      </c>
      <c r="AA734" s="338" t="str">
        <f t="shared" si="447"/>
        <v/>
      </c>
      <c r="AB734" s="338" t="str">
        <f t="shared" si="448"/>
        <v/>
      </c>
      <c r="AC734" s="330" t="str">
        <f t="shared" si="449"/>
        <v/>
      </c>
      <c r="AD734" s="330" t="str">
        <f t="shared" si="450"/>
        <v/>
      </c>
      <c r="AE734" s="330" t="str">
        <f t="shared" si="451"/>
        <v/>
      </c>
      <c r="AF734" s="330" t="str">
        <f t="shared" si="452"/>
        <v/>
      </c>
      <c r="AG734" s="330" t="str">
        <f t="shared" si="453"/>
        <v/>
      </c>
      <c r="AH734" s="330" t="str">
        <f t="shared" si="454"/>
        <v/>
      </c>
      <c r="AI734" s="330" t="str">
        <f t="shared" si="455"/>
        <v/>
      </c>
      <c r="AJ734" s="330" t="str">
        <f t="shared" si="456"/>
        <v/>
      </c>
      <c r="AK734" s="339" t="str">
        <f t="shared" si="457"/>
        <v/>
      </c>
      <c r="AL734" s="44" t="str">
        <f t="shared" si="458"/>
        <v/>
      </c>
    </row>
    <row r="735" spans="2:38" ht="15" x14ac:dyDescent="0.15">
      <c r="B735" s="330" t="str">
        <f t="shared" si="436"/>
        <v/>
      </c>
      <c r="C735" s="330" t="str">
        <f t="shared" si="437"/>
        <v/>
      </c>
      <c r="D735" s="330" t="str">
        <f t="shared" si="438"/>
        <v/>
      </c>
      <c r="E735" s="330" t="str">
        <f t="shared" si="435"/>
        <v xml:space="preserve"> </v>
      </c>
      <c r="F735" s="330" t="str">
        <f t="shared" si="439"/>
        <v/>
      </c>
      <c r="G735" s="330" t="str">
        <f t="shared" si="440"/>
        <v/>
      </c>
      <c r="H735" s="315"/>
      <c r="I735" s="330" t="str">
        <f t="shared" si="441"/>
        <v/>
      </c>
      <c r="J735" s="330">
        <f t="shared" si="434"/>
        <v>859</v>
      </c>
      <c r="K735" s="337" t="str">
        <f t="shared" si="442"/>
        <v/>
      </c>
      <c r="L735" s="325" t="str">
        <f t="shared" si="443"/>
        <v/>
      </c>
      <c r="M735" s="325" t="str">
        <f t="shared" si="444"/>
        <v/>
      </c>
      <c r="N735" s="330" t="str">
        <f t="shared" si="445"/>
        <v/>
      </c>
      <c r="O735" s="330" t="str">
        <f t="shared" si="446"/>
        <v/>
      </c>
      <c r="P735" s="334"/>
      <c r="Q735" s="330"/>
      <c r="R735" s="279" t="str">
        <f>IF(H735&gt;0, rate1(1,$L$52,$L$51,$L$54,L735,$L$53,$L$50,P735),"")</f>
        <v/>
      </c>
      <c r="S735" s="325"/>
      <c r="T735" s="325"/>
      <c r="U735" s="330"/>
      <c r="V735" s="338"/>
      <c r="W735" s="330"/>
      <c r="X735" s="330"/>
      <c r="Y735" s="330"/>
      <c r="Z735" s="110" t="str">
        <f>IF(H735&gt;0, rate1(1,$L$52,$L$51,$L$54,U735,$L$53,$L$50,Y735),"")</f>
        <v/>
      </c>
      <c r="AA735" s="338" t="str">
        <f t="shared" si="447"/>
        <v/>
      </c>
      <c r="AB735" s="338" t="str">
        <f t="shared" si="448"/>
        <v/>
      </c>
      <c r="AC735" s="330" t="str">
        <f t="shared" si="449"/>
        <v/>
      </c>
      <c r="AD735" s="330" t="str">
        <f t="shared" si="450"/>
        <v/>
      </c>
      <c r="AE735" s="330" t="str">
        <f t="shared" si="451"/>
        <v/>
      </c>
      <c r="AF735" s="330" t="str">
        <f t="shared" si="452"/>
        <v/>
      </c>
      <c r="AG735" s="330" t="str">
        <f t="shared" si="453"/>
        <v/>
      </c>
      <c r="AH735" s="330" t="str">
        <f t="shared" si="454"/>
        <v/>
      </c>
      <c r="AI735" s="330" t="str">
        <f t="shared" si="455"/>
        <v/>
      </c>
      <c r="AJ735" s="330" t="str">
        <f t="shared" si="456"/>
        <v/>
      </c>
      <c r="AK735" s="339" t="str">
        <f t="shared" si="457"/>
        <v/>
      </c>
      <c r="AL735" s="44" t="str">
        <f t="shared" si="458"/>
        <v/>
      </c>
    </row>
    <row r="736" spans="2:38" ht="15" x14ac:dyDescent="0.15">
      <c r="B736" s="330" t="str">
        <f t="shared" si="436"/>
        <v/>
      </c>
      <c r="C736" s="330" t="str">
        <f t="shared" si="437"/>
        <v/>
      </c>
      <c r="D736" s="330" t="str">
        <f t="shared" si="438"/>
        <v/>
      </c>
      <c r="E736" s="330" t="str">
        <f t="shared" si="435"/>
        <v xml:space="preserve"> </v>
      </c>
      <c r="F736" s="330" t="str">
        <f t="shared" si="439"/>
        <v/>
      </c>
      <c r="G736" s="330" t="str">
        <f t="shared" si="440"/>
        <v/>
      </c>
      <c r="H736" s="315"/>
      <c r="I736" s="330" t="str">
        <f t="shared" si="441"/>
        <v/>
      </c>
      <c r="J736" s="330">
        <f t="shared" si="434"/>
        <v>859</v>
      </c>
      <c r="K736" s="337" t="str">
        <f t="shared" si="442"/>
        <v/>
      </c>
      <c r="L736" s="325" t="str">
        <f t="shared" si="443"/>
        <v/>
      </c>
      <c r="M736" s="325" t="str">
        <f t="shared" si="444"/>
        <v/>
      </c>
      <c r="N736" s="330" t="str">
        <f t="shared" si="445"/>
        <v/>
      </c>
      <c r="O736" s="330" t="str">
        <f t="shared" si="446"/>
        <v/>
      </c>
      <c r="P736" s="334"/>
      <c r="Q736" s="330"/>
      <c r="R736" s="279" t="str">
        <f>IF(H736&gt;0, rate1(1,$L$52,$L$51,$L$54,L736,$L$53,$L$50,P736),"")</f>
        <v/>
      </c>
      <c r="S736" s="325"/>
      <c r="T736" s="325"/>
      <c r="U736" s="330"/>
      <c r="V736" s="338"/>
      <c r="W736" s="330"/>
      <c r="X736" s="330"/>
      <c r="Y736" s="330"/>
      <c r="Z736" s="110" t="str">
        <f>IF(H736&gt;0, rate1(1,$L$52,$L$51,$L$54,U736,$L$53,$L$50,Y736),"")</f>
        <v/>
      </c>
      <c r="AA736" s="338" t="str">
        <f t="shared" si="447"/>
        <v/>
      </c>
      <c r="AB736" s="338" t="str">
        <f t="shared" si="448"/>
        <v/>
      </c>
      <c r="AC736" s="330" t="str">
        <f t="shared" si="449"/>
        <v/>
      </c>
      <c r="AD736" s="330" t="str">
        <f t="shared" si="450"/>
        <v/>
      </c>
      <c r="AE736" s="330" t="str">
        <f t="shared" si="451"/>
        <v/>
      </c>
      <c r="AF736" s="330" t="str">
        <f t="shared" si="452"/>
        <v/>
      </c>
      <c r="AG736" s="330" t="str">
        <f t="shared" si="453"/>
        <v/>
      </c>
      <c r="AH736" s="330" t="str">
        <f t="shared" si="454"/>
        <v/>
      </c>
      <c r="AI736" s="330" t="str">
        <f t="shared" si="455"/>
        <v/>
      </c>
      <c r="AJ736" s="330" t="str">
        <f t="shared" si="456"/>
        <v/>
      </c>
      <c r="AK736" s="339" t="str">
        <f t="shared" si="457"/>
        <v/>
      </c>
      <c r="AL736" s="44" t="str">
        <f t="shared" si="458"/>
        <v/>
      </c>
    </row>
    <row r="737" spans="2:38" ht="15" x14ac:dyDescent="0.15">
      <c r="B737" s="330" t="str">
        <f t="shared" si="436"/>
        <v/>
      </c>
      <c r="C737" s="330" t="str">
        <f t="shared" si="437"/>
        <v/>
      </c>
      <c r="D737" s="330" t="str">
        <f t="shared" si="438"/>
        <v/>
      </c>
      <c r="E737" s="330" t="str">
        <f t="shared" si="435"/>
        <v xml:space="preserve"> </v>
      </c>
      <c r="F737" s="330" t="str">
        <f t="shared" si="439"/>
        <v/>
      </c>
      <c r="G737" s="330" t="str">
        <f t="shared" si="440"/>
        <v/>
      </c>
      <c r="H737" s="315"/>
      <c r="I737" s="330" t="str">
        <f t="shared" si="441"/>
        <v/>
      </c>
      <c r="J737" s="330">
        <f t="shared" si="434"/>
        <v>859</v>
      </c>
      <c r="K737" s="337" t="str">
        <f t="shared" si="442"/>
        <v/>
      </c>
      <c r="L737" s="325" t="str">
        <f t="shared" si="443"/>
        <v/>
      </c>
      <c r="M737" s="325" t="str">
        <f t="shared" si="444"/>
        <v/>
      </c>
      <c r="N737" s="330" t="str">
        <f t="shared" si="445"/>
        <v/>
      </c>
      <c r="O737" s="330" t="str">
        <f t="shared" si="446"/>
        <v/>
      </c>
      <c r="P737" s="334"/>
      <c r="Q737" s="330"/>
      <c r="R737" s="279" t="str">
        <f>IF(H737&gt;0, rate1(1,$L$52,$L$51,$L$54,L737,$L$53,$L$50,P737),"")</f>
        <v/>
      </c>
      <c r="S737" s="325"/>
      <c r="T737" s="325"/>
      <c r="U737" s="330"/>
      <c r="V737" s="338"/>
      <c r="W737" s="330"/>
      <c r="X737" s="330"/>
      <c r="Y737" s="330"/>
      <c r="Z737" s="110" t="str">
        <f>IF(H737&gt;0, rate1(1,$L$52,$L$51,$L$54,U737,$L$53,$L$50,Y737),"")</f>
        <v/>
      </c>
      <c r="AA737" s="338" t="str">
        <f t="shared" si="447"/>
        <v/>
      </c>
      <c r="AB737" s="338" t="str">
        <f t="shared" si="448"/>
        <v/>
      </c>
      <c r="AC737" s="330" t="str">
        <f t="shared" si="449"/>
        <v/>
      </c>
      <c r="AD737" s="330" t="str">
        <f t="shared" si="450"/>
        <v/>
      </c>
      <c r="AE737" s="330" t="str">
        <f t="shared" si="451"/>
        <v/>
      </c>
      <c r="AF737" s="330" t="str">
        <f t="shared" si="452"/>
        <v/>
      </c>
      <c r="AG737" s="330" t="str">
        <f t="shared" si="453"/>
        <v/>
      </c>
      <c r="AH737" s="330" t="str">
        <f t="shared" si="454"/>
        <v/>
      </c>
      <c r="AI737" s="330" t="str">
        <f t="shared" si="455"/>
        <v/>
      </c>
      <c r="AJ737" s="330" t="str">
        <f t="shared" si="456"/>
        <v/>
      </c>
      <c r="AK737" s="339" t="str">
        <f t="shared" si="457"/>
        <v/>
      </c>
      <c r="AL737" s="44" t="str">
        <f t="shared" si="458"/>
        <v/>
      </c>
    </row>
    <row r="738" spans="2:38" ht="15" x14ac:dyDescent="0.15">
      <c r="B738" s="330" t="str">
        <f t="shared" si="436"/>
        <v/>
      </c>
      <c r="C738" s="330" t="str">
        <f t="shared" si="437"/>
        <v/>
      </c>
      <c r="D738" s="330" t="str">
        <f t="shared" si="438"/>
        <v/>
      </c>
      <c r="E738" s="330" t="str">
        <f t="shared" si="435"/>
        <v xml:space="preserve"> </v>
      </c>
      <c r="F738" s="330" t="str">
        <f t="shared" si="439"/>
        <v/>
      </c>
      <c r="G738" s="330" t="str">
        <f t="shared" si="440"/>
        <v/>
      </c>
      <c r="H738" s="315"/>
      <c r="I738" s="330" t="str">
        <f t="shared" si="441"/>
        <v/>
      </c>
      <c r="J738" s="330">
        <f t="shared" si="434"/>
        <v>859</v>
      </c>
      <c r="K738" s="337" t="str">
        <f t="shared" si="442"/>
        <v/>
      </c>
      <c r="L738" s="325" t="str">
        <f t="shared" si="443"/>
        <v/>
      </c>
      <c r="M738" s="325" t="str">
        <f t="shared" si="444"/>
        <v/>
      </c>
      <c r="N738" s="330" t="str">
        <f t="shared" si="445"/>
        <v/>
      </c>
      <c r="O738" s="330" t="str">
        <f t="shared" si="446"/>
        <v/>
      </c>
      <c r="P738" s="334"/>
      <c r="Q738" s="330"/>
      <c r="R738" s="279" t="str">
        <f>IF(H738&gt;0, rate1(1,$L$52,$L$51,$L$54,L738,$L$53,$L$50,P738),"")</f>
        <v/>
      </c>
      <c r="S738" s="325"/>
      <c r="T738" s="325"/>
      <c r="U738" s="330"/>
      <c r="V738" s="338"/>
      <c r="W738" s="330"/>
      <c r="X738" s="330"/>
      <c r="Y738" s="330"/>
      <c r="Z738" s="110" t="str">
        <f>IF(H738&gt;0, rate1(1,$L$52,$L$51,$L$54,U738,$L$53,$L$50,Y738),"")</f>
        <v/>
      </c>
      <c r="AA738" s="338" t="str">
        <f t="shared" si="447"/>
        <v/>
      </c>
      <c r="AB738" s="338" t="str">
        <f t="shared" si="448"/>
        <v/>
      </c>
      <c r="AC738" s="330" t="str">
        <f t="shared" si="449"/>
        <v/>
      </c>
      <c r="AD738" s="330" t="str">
        <f t="shared" si="450"/>
        <v/>
      </c>
      <c r="AE738" s="330" t="str">
        <f t="shared" si="451"/>
        <v/>
      </c>
      <c r="AF738" s="330" t="str">
        <f t="shared" si="452"/>
        <v/>
      </c>
      <c r="AG738" s="330" t="str">
        <f t="shared" si="453"/>
        <v/>
      </c>
      <c r="AH738" s="330" t="str">
        <f t="shared" si="454"/>
        <v/>
      </c>
      <c r="AI738" s="330" t="str">
        <f t="shared" si="455"/>
        <v/>
      </c>
      <c r="AJ738" s="330" t="str">
        <f t="shared" si="456"/>
        <v/>
      </c>
      <c r="AK738" s="339" t="str">
        <f t="shared" si="457"/>
        <v/>
      </c>
      <c r="AL738" s="44" t="str">
        <f t="shared" si="458"/>
        <v/>
      </c>
    </row>
    <row r="739" spans="2:38" ht="15" x14ac:dyDescent="0.15">
      <c r="B739" s="330" t="str">
        <f t="shared" si="436"/>
        <v/>
      </c>
      <c r="C739" s="330" t="str">
        <f t="shared" si="437"/>
        <v/>
      </c>
      <c r="D739" s="330" t="str">
        <f t="shared" si="438"/>
        <v/>
      </c>
      <c r="E739" s="330" t="str">
        <f t="shared" si="435"/>
        <v xml:space="preserve"> </v>
      </c>
      <c r="F739" s="330" t="str">
        <f t="shared" si="439"/>
        <v/>
      </c>
      <c r="G739" s="330" t="str">
        <f t="shared" si="440"/>
        <v/>
      </c>
      <c r="H739" s="315"/>
      <c r="I739" s="330" t="str">
        <f t="shared" si="441"/>
        <v/>
      </c>
      <c r="J739" s="330">
        <f t="shared" si="434"/>
        <v>859</v>
      </c>
      <c r="K739" s="337" t="str">
        <f t="shared" si="442"/>
        <v/>
      </c>
      <c r="L739" s="325" t="str">
        <f t="shared" si="443"/>
        <v/>
      </c>
      <c r="M739" s="325" t="str">
        <f t="shared" si="444"/>
        <v/>
      </c>
      <c r="N739" s="330" t="str">
        <f t="shared" si="445"/>
        <v/>
      </c>
      <c r="O739" s="330" t="str">
        <f t="shared" si="446"/>
        <v/>
      </c>
      <c r="P739" s="334"/>
      <c r="Q739" s="330"/>
      <c r="R739" s="279" t="str">
        <f>IF(H739&gt;0, rate1(1,$L$52,$L$51,$L$54,L739,$L$53,$L$50,P739),"")</f>
        <v/>
      </c>
      <c r="S739" s="325"/>
      <c r="T739" s="325"/>
      <c r="U739" s="330"/>
      <c r="V739" s="338"/>
      <c r="W739" s="330"/>
      <c r="X739" s="330"/>
      <c r="Y739" s="330"/>
      <c r="Z739" s="110" t="str">
        <f>IF(H739&gt;0, rate1(1,$L$52,$L$51,$L$54,U739,$L$53,$L$50,Y739),"")</f>
        <v/>
      </c>
      <c r="AA739" s="338" t="str">
        <f t="shared" si="447"/>
        <v/>
      </c>
      <c r="AB739" s="338" t="str">
        <f t="shared" si="448"/>
        <v/>
      </c>
      <c r="AC739" s="330" t="str">
        <f t="shared" si="449"/>
        <v/>
      </c>
      <c r="AD739" s="330" t="str">
        <f t="shared" si="450"/>
        <v/>
      </c>
      <c r="AE739" s="330" t="str">
        <f t="shared" si="451"/>
        <v/>
      </c>
      <c r="AF739" s="330" t="str">
        <f t="shared" si="452"/>
        <v/>
      </c>
      <c r="AG739" s="330" t="str">
        <f t="shared" si="453"/>
        <v/>
      </c>
      <c r="AH739" s="330" t="str">
        <f t="shared" si="454"/>
        <v/>
      </c>
      <c r="AI739" s="330" t="str">
        <f t="shared" si="455"/>
        <v/>
      </c>
      <c r="AJ739" s="330" t="str">
        <f t="shared" si="456"/>
        <v/>
      </c>
      <c r="AK739" s="339" t="str">
        <f t="shared" si="457"/>
        <v/>
      </c>
      <c r="AL739" s="44" t="str">
        <f t="shared" si="458"/>
        <v/>
      </c>
    </row>
    <row r="740" spans="2:38" ht="15" x14ac:dyDescent="0.15">
      <c r="B740" s="330" t="str">
        <f t="shared" si="436"/>
        <v/>
      </c>
      <c r="C740" s="330" t="str">
        <f t="shared" si="437"/>
        <v/>
      </c>
      <c r="D740" s="330" t="str">
        <f t="shared" si="438"/>
        <v/>
      </c>
      <c r="E740" s="330" t="str">
        <f t="shared" si="435"/>
        <v xml:space="preserve"> </v>
      </c>
      <c r="F740" s="330" t="str">
        <f t="shared" si="439"/>
        <v/>
      </c>
      <c r="G740" s="330" t="str">
        <f t="shared" si="440"/>
        <v/>
      </c>
      <c r="H740" s="315"/>
      <c r="I740" s="330" t="str">
        <f t="shared" si="441"/>
        <v/>
      </c>
      <c r="J740" s="330">
        <f t="shared" si="434"/>
        <v>859</v>
      </c>
      <c r="K740" s="337" t="str">
        <f t="shared" si="442"/>
        <v/>
      </c>
      <c r="L740" s="325" t="str">
        <f t="shared" si="443"/>
        <v/>
      </c>
      <c r="M740" s="325" t="str">
        <f t="shared" si="444"/>
        <v/>
      </c>
      <c r="N740" s="330" t="str">
        <f t="shared" si="445"/>
        <v/>
      </c>
      <c r="O740" s="330" t="str">
        <f t="shared" si="446"/>
        <v/>
      </c>
      <c r="P740" s="334"/>
      <c r="Q740" s="330"/>
      <c r="R740" s="279" t="str">
        <f>IF(H740&gt;0, rate1(1,$L$52,$L$51,$L$54,L740,$L$53,$L$50,P740),"")</f>
        <v/>
      </c>
      <c r="S740" s="325"/>
      <c r="T740" s="325"/>
      <c r="U740" s="330"/>
      <c r="V740" s="338"/>
      <c r="W740" s="330"/>
      <c r="X740" s="330"/>
      <c r="Y740" s="330"/>
      <c r="Z740" s="110" t="str">
        <f>IF(H740&gt;0, rate1(1,$L$52,$L$51,$L$54,U740,$L$53,$L$50,Y740),"")</f>
        <v/>
      </c>
      <c r="AA740" s="338" t="str">
        <f t="shared" si="447"/>
        <v/>
      </c>
      <c r="AB740" s="338" t="str">
        <f t="shared" si="448"/>
        <v/>
      </c>
      <c r="AC740" s="330" t="str">
        <f t="shared" si="449"/>
        <v/>
      </c>
      <c r="AD740" s="330" t="str">
        <f t="shared" si="450"/>
        <v/>
      </c>
      <c r="AE740" s="330" t="str">
        <f t="shared" si="451"/>
        <v/>
      </c>
      <c r="AF740" s="330" t="str">
        <f t="shared" si="452"/>
        <v/>
      </c>
      <c r="AG740" s="330" t="str">
        <f t="shared" si="453"/>
        <v/>
      </c>
      <c r="AH740" s="330" t="str">
        <f t="shared" si="454"/>
        <v/>
      </c>
      <c r="AI740" s="330" t="str">
        <f t="shared" si="455"/>
        <v/>
      </c>
      <c r="AJ740" s="330" t="str">
        <f t="shared" si="456"/>
        <v/>
      </c>
      <c r="AK740" s="339" t="str">
        <f t="shared" si="457"/>
        <v/>
      </c>
      <c r="AL740" s="44" t="str">
        <f t="shared" si="458"/>
        <v/>
      </c>
    </row>
    <row r="741" spans="2:38" ht="15" x14ac:dyDescent="0.15">
      <c r="B741" s="330" t="str">
        <f t="shared" si="436"/>
        <v/>
      </c>
      <c r="C741" s="330" t="str">
        <f t="shared" si="437"/>
        <v/>
      </c>
      <c r="D741" s="330" t="str">
        <f t="shared" si="438"/>
        <v/>
      </c>
      <c r="E741" s="330" t="str">
        <f t="shared" si="435"/>
        <v xml:space="preserve"> </v>
      </c>
      <c r="F741" s="330" t="str">
        <f t="shared" si="439"/>
        <v/>
      </c>
      <c r="G741" s="330" t="str">
        <f t="shared" si="440"/>
        <v/>
      </c>
      <c r="H741" s="315"/>
      <c r="I741" s="330" t="str">
        <f t="shared" si="441"/>
        <v/>
      </c>
      <c r="J741" s="330">
        <f t="shared" si="434"/>
        <v>859</v>
      </c>
      <c r="K741" s="337" t="str">
        <f t="shared" si="442"/>
        <v/>
      </c>
      <c r="L741" s="325" t="str">
        <f t="shared" si="443"/>
        <v/>
      </c>
      <c r="M741" s="325" t="str">
        <f t="shared" si="444"/>
        <v/>
      </c>
      <c r="N741" s="330" t="str">
        <f t="shared" si="445"/>
        <v/>
      </c>
      <c r="O741" s="330" t="str">
        <f t="shared" si="446"/>
        <v/>
      </c>
      <c r="P741" s="334"/>
      <c r="Q741" s="330"/>
      <c r="R741" s="279" t="str">
        <f>IF(H741&gt;0, rate1(1,$L$52,$L$51,$L$54,L741,$L$53,$L$50,P741),"")</f>
        <v/>
      </c>
      <c r="S741" s="325"/>
      <c r="T741" s="325"/>
      <c r="U741" s="330"/>
      <c r="V741" s="338"/>
      <c r="W741" s="330"/>
      <c r="X741" s="330"/>
      <c r="Y741" s="330"/>
      <c r="Z741" s="110" t="str">
        <f>IF(H741&gt;0, rate1(1,$L$52,$L$51,$L$54,U741,$L$53,$L$50,Y741),"")</f>
        <v/>
      </c>
      <c r="AA741" s="338" t="str">
        <f t="shared" si="447"/>
        <v/>
      </c>
      <c r="AB741" s="338" t="str">
        <f t="shared" si="448"/>
        <v/>
      </c>
      <c r="AC741" s="330" t="str">
        <f t="shared" si="449"/>
        <v/>
      </c>
      <c r="AD741" s="330" t="str">
        <f t="shared" si="450"/>
        <v/>
      </c>
      <c r="AE741" s="330" t="str">
        <f t="shared" si="451"/>
        <v/>
      </c>
      <c r="AF741" s="330" t="str">
        <f t="shared" si="452"/>
        <v/>
      </c>
      <c r="AG741" s="330" t="str">
        <f t="shared" si="453"/>
        <v/>
      </c>
      <c r="AH741" s="330" t="str">
        <f t="shared" si="454"/>
        <v/>
      </c>
      <c r="AI741" s="330" t="str">
        <f t="shared" si="455"/>
        <v/>
      </c>
      <c r="AJ741" s="330" t="str">
        <f t="shared" si="456"/>
        <v/>
      </c>
      <c r="AK741" s="339" t="str">
        <f t="shared" si="457"/>
        <v/>
      </c>
      <c r="AL741" s="44" t="str">
        <f t="shared" si="458"/>
        <v/>
      </c>
    </row>
    <row r="742" spans="2:38" ht="15" x14ac:dyDescent="0.15">
      <c r="B742" s="330" t="str">
        <f t="shared" si="436"/>
        <v/>
      </c>
      <c r="C742" s="330" t="str">
        <f t="shared" si="437"/>
        <v/>
      </c>
      <c r="D742" s="330" t="str">
        <f t="shared" si="438"/>
        <v/>
      </c>
      <c r="E742" s="330" t="str">
        <f t="shared" si="435"/>
        <v xml:space="preserve"> </v>
      </c>
      <c r="F742" s="330" t="str">
        <f t="shared" si="439"/>
        <v/>
      </c>
      <c r="G742" s="330" t="str">
        <f t="shared" si="440"/>
        <v/>
      </c>
      <c r="H742" s="315"/>
      <c r="I742" s="330" t="str">
        <f t="shared" si="441"/>
        <v/>
      </c>
      <c r="J742" s="330">
        <f t="shared" si="434"/>
        <v>859</v>
      </c>
      <c r="K742" s="337" t="str">
        <f t="shared" si="442"/>
        <v/>
      </c>
      <c r="L742" s="325" t="str">
        <f t="shared" si="443"/>
        <v/>
      </c>
      <c r="M742" s="325" t="str">
        <f t="shared" si="444"/>
        <v/>
      </c>
      <c r="N742" s="330" t="str">
        <f t="shared" si="445"/>
        <v/>
      </c>
      <c r="O742" s="330" t="str">
        <f t="shared" si="446"/>
        <v/>
      </c>
      <c r="P742" s="334"/>
      <c r="Q742" s="330"/>
      <c r="R742" s="279" t="str">
        <f>IF(H742&gt;0, rate1(1,$L$52,$L$51,$L$54,L742,$L$53,$L$50,P742),"")</f>
        <v/>
      </c>
      <c r="S742" s="325"/>
      <c r="T742" s="325"/>
      <c r="U742" s="330"/>
      <c r="V742" s="338"/>
      <c r="W742" s="330"/>
      <c r="X742" s="330"/>
      <c r="Y742" s="330"/>
      <c r="Z742" s="110" t="str">
        <f>IF(H742&gt;0, rate1(1,$L$52,$L$51,$L$54,U742,$L$53,$L$50,Y742),"")</f>
        <v/>
      </c>
      <c r="AA742" s="338" t="str">
        <f t="shared" si="447"/>
        <v/>
      </c>
      <c r="AB742" s="338" t="str">
        <f t="shared" si="448"/>
        <v/>
      </c>
      <c r="AC742" s="330" t="str">
        <f t="shared" si="449"/>
        <v/>
      </c>
      <c r="AD742" s="330" t="str">
        <f t="shared" si="450"/>
        <v/>
      </c>
      <c r="AE742" s="330" t="str">
        <f t="shared" si="451"/>
        <v/>
      </c>
      <c r="AF742" s="330" t="str">
        <f t="shared" si="452"/>
        <v/>
      </c>
      <c r="AG742" s="330" t="str">
        <f t="shared" si="453"/>
        <v/>
      </c>
      <c r="AH742" s="330" t="str">
        <f t="shared" si="454"/>
        <v/>
      </c>
      <c r="AI742" s="330" t="str">
        <f t="shared" si="455"/>
        <v/>
      </c>
      <c r="AJ742" s="330" t="str">
        <f t="shared" si="456"/>
        <v/>
      </c>
      <c r="AK742" s="339" t="str">
        <f t="shared" si="457"/>
        <v/>
      </c>
      <c r="AL742" s="44" t="str">
        <f t="shared" si="458"/>
        <v/>
      </c>
    </row>
    <row r="743" spans="2:38" ht="15" x14ac:dyDescent="0.15">
      <c r="B743" s="330" t="str">
        <f t="shared" si="436"/>
        <v/>
      </c>
      <c r="C743" s="330" t="str">
        <f t="shared" si="437"/>
        <v/>
      </c>
      <c r="D743" s="330" t="str">
        <f t="shared" si="438"/>
        <v/>
      </c>
      <c r="E743" s="330" t="str">
        <f t="shared" si="435"/>
        <v xml:space="preserve"> </v>
      </c>
      <c r="F743" s="330" t="str">
        <f t="shared" si="439"/>
        <v/>
      </c>
      <c r="G743" s="330" t="str">
        <f t="shared" si="440"/>
        <v/>
      </c>
      <c r="H743" s="315"/>
      <c r="I743" s="330" t="str">
        <f t="shared" si="441"/>
        <v/>
      </c>
      <c r="J743" s="330">
        <f t="shared" si="434"/>
        <v>859</v>
      </c>
      <c r="K743" s="337" t="str">
        <f t="shared" si="442"/>
        <v/>
      </c>
      <c r="L743" s="325" t="str">
        <f t="shared" si="443"/>
        <v/>
      </c>
      <c r="M743" s="325" t="str">
        <f t="shared" si="444"/>
        <v/>
      </c>
      <c r="N743" s="330" t="str">
        <f t="shared" si="445"/>
        <v/>
      </c>
      <c r="O743" s="330" t="str">
        <f t="shared" si="446"/>
        <v/>
      </c>
      <c r="P743" s="334"/>
      <c r="Q743" s="330"/>
      <c r="R743" s="279" t="str">
        <f>IF(H743&gt;0, rate1(1,$L$52,$L$51,$L$54,L743,$L$53,$L$50,P743),"")</f>
        <v/>
      </c>
      <c r="S743" s="325"/>
      <c r="T743" s="325"/>
      <c r="U743" s="330"/>
      <c r="V743" s="338"/>
      <c r="W743" s="330"/>
      <c r="X743" s="330"/>
      <c r="Y743" s="330"/>
      <c r="Z743" s="110" t="str">
        <f>IF(H743&gt;0, rate1(1,$L$52,$L$51,$L$54,U743,$L$53,$L$50,Y743),"")</f>
        <v/>
      </c>
      <c r="AA743" s="338" t="str">
        <f t="shared" si="447"/>
        <v/>
      </c>
      <c r="AB743" s="338" t="str">
        <f t="shared" si="448"/>
        <v/>
      </c>
      <c r="AC743" s="330" t="str">
        <f t="shared" si="449"/>
        <v/>
      </c>
      <c r="AD743" s="330" t="str">
        <f t="shared" si="450"/>
        <v/>
      </c>
      <c r="AE743" s="330" t="str">
        <f t="shared" si="451"/>
        <v/>
      </c>
      <c r="AF743" s="330" t="str">
        <f t="shared" si="452"/>
        <v/>
      </c>
      <c r="AG743" s="330" t="str">
        <f t="shared" si="453"/>
        <v/>
      </c>
      <c r="AH743" s="330" t="str">
        <f t="shared" si="454"/>
        <v/>
      </c>
      <c r="AI743" s="330" t="str">
        <f t="shared" si="455"/>
        <v/>
      </c>
      <c r="AJ743" s="330" t="str">
        <f t="shared" si="456"/>
        <v/>
      </c>
      <c r="AK743" s="339" t="str">
        <f t="shared" si="457"/>
        <v/>
      </c>
      <c r="AL743" s="44" t="str">
        <f t="shared" si="458"/>
        <v/>
      </c>
    </row>
    <row r="744" spans="2:38" ht="15" x14ac:dyDescent="0.15">
      <c r="B744" s="330" t="str">
        <f t="shared" si="436"/>
        <v/>
      </c>
      <c r="C744" s="330" t="str">
        <f t="shared" si="437"/>
        <v/>
      </c>
      <c r="D744" s="330" t="str">
        <f t="shared" si="438"/>
        <v/>
      </c>
      <c r="E744" s="330" t="str">
        <f t="shared" si="435"/>
        <v xml:space="preserve"> </v>
      </c>
      <c r="F744" s="330" t="str">
        <f t="shared" si="439"/>
        <v/>
      </c>
      <c r="G744" s="330" t="str">
        <f t="shared" si="440"/>
        <v/>
      </c>
      <c r="H744" s="315"/>
      <c r="I744" s="330" t="str">
        <f t="shared" si="441"/>
        <v/>
      </c>
      <c r="J744" s="330">
        <f t="shared" si="434"/>
        <v>859</v>
      </c>
      <c r="K744" s="337" t="str">
        <f t="shared" si="442"/>
        <v/>
      </c>
      <c r="L744" s="325" t="str">
        <f t="shared" si="443"/>
        <v/>
      </c>
      <c r="M744" s="325" t="str">
        <f t="shared" si="444"/>
        <v/>
      </c>
      <c r="N744" s="330" t="str">
        <f t="shared" si="445"/>
        <v/>
      </c>
      <c r="O744" s="330" t="str">
        <f t="shared" si="446"/>
        <v/>
      </c>
      <c r="P744" s="334"/>
      <c r="Q744" s="330"/>
      <c r="R744" s="279" t="str">
        <f>IF(H744&gt;0, rate1(1,$L$52,$L$51,$L$54,L744,$L$53,$L$50,P744),"")</f>
        <v/>
      </c>
      <c r="S744" s="325"/>
      <c r="T744" s="325"/>
      <c r="U744" s="330"/>
      <c r="V744" s="338"/>
      <c r="W744" s="330"/>
      <c r="X744" s="330"/>
      <c r="Y744" s="330"/>
      <c r="Z744" s="110" t="str">
        <f>IF(H744&gt;0, rate1(1,$L$52,$L$51,$L$54,U744,$L$53,$L$50,Y744),"")</f>
        <v/>
      </c>
      <c r="AA744" s="338" t="str">
        <f t="shared" si="447"/>
        <v/>
      </c>
      <c r="AB744" s="338" t="str">
        <f t="shared" si="448"/>
        <v/>
      </c>
      <c r="AC744" s="330" t="str">
        <f t="shared" si="449"/>
        <v/>
      </c>
      <c r="AD744" s="330" t="str">
        <f t="shared" si="450"/>
        <v/>
      </c>
      <c r="AE744" s="330" t="str">
        <f t="shared" si="451"/>
        <v/>
      </c>
      <c r="AF744" s="330" t="str">
        <f t="shared" si="452"/>
        <v/>
      </c>
      <c r="AG744" s="330" t="str">
        <f t="shared" si="453"/>
        <v/>
      </c>
      <c r="AH744" s="330" t="str">
        <f t="shared" si="454"/>
        <v/>
      </c>
      <c r="AI744" s="330" t="str">
        <f t="shared" si="455"/>
        <v/>
      </c>
      <c r="AJ744" s="330" t="str">
        <f t="shared" si="456"/>
        <v/>
      </c>
      <c r="AK744" s="339" t="str">
        <f t="shared" si="457"/>
        <v/>
      </c>
      <c r="AL744" s="44" t="str">
        <f t="shared" si="458"/>
        <v/>
      </c>
    </row>
    <row r="745" spans="2:38" ht="15" x14ac:dyDescent="0.15">
      <c r="B745" s="330" t="str">
        <f t="shared" si="436"/>
        <v/>
      </c>
      <c r="C745" s="330" t="str">
        <f t="shared" si="437"/>
        <v/>
      </c>
      <c r="D745" s="330" t="str">
        <f t="shared" si="438"/>
        <v/>
      </c>
      <c r="E745" s="330" t="str">
        <f t="shared" si="435"/>
        <v xml:space="preserve"> </v>
      </c>
      <c r="F745" s="330" t="str">
        <f t="shared" si="439"/>
        <v/>
      </c>
      <c r="G745" s="330" t="str">
        <f t="shared" si="440"/>
        <v/>
      </c>
      <c r="H745" s="315"/>
      <c r="I745" s="330" t="str">
        <f t="shared" si="441"/>
        <v/>
      </c>
      <c r="J745" s="330">
        <f t="shared" si="434"/>
        <v>859</v>
      </c>
      <c r="K745" s="337" t="str">
        <f t="shared" si="442"/>
        <v/>
      </c>
      <c r="L745" s="325" t="str">
        <f t="shared" si="443"/>
        <v/>
      </c>
      <c r="M745" s="325" t="str">
        <f t="shared" si="444"/>
        <v/>
      </c>
      <c r="N745" s="330" t="str">
        <f t="shared" si="445"/>
        <v/>
      </c>
      <c r="O745" s="330" t="str">
        <f t="shared" si="446"/>
        <v/>
      </c>
      <c r="P745" s="334"/>
      <c r="Q745" s="330"/>
      <c r="R745" s="279" t="str">
        <f>IF(H745&gt;0, rate1(1,$L$52,$L$51,$L$54,L745,$L$53,$L$50,P745),"")</f>
        <v/>
      </c>
      <c r="S745" s="325"/>
      <c r="T745" s="325"/>
      <c r="U745" s="330"/>
      <c r="V745" s="338"/>
      <c r="W745" s="330"/>
      <c r="X745" s="330"/>
      <c r="Y745" s="330"/>
      <c r="Z745" s="110" t="str">
        <f>IF(H745&gt;0, rate1(1,$L$52,$L$51,$L$54,U745,$L$53,$L$50,Y745),"")</f>
        <v/>
      </c>
      <c r="AA745" s="338" t="str">
        <f t="shared" si="447"/>
        <v/>
      </c>
      <c r="AB745" s="338" t="str">
        <f t="shared" si="448"/>
        <v/>
      </c>
      <c r="AC745" s="330" t="str">
        <f t="shared" si="449"/>
        <v/>
      </c>
      <c r="AD745" s="330" t="str">
        <f t="shared" si="450"/>
        <v/>
      </c>
      <c r="AE745" s="330" t="str">
        <f t="shared" si="451"/>
        <v/>
      </c>
      <c r="AF745" s="330" t="str">
        <f t="shared" si="452"/>
        <v/>
      </c>
      <c r="AG745" s="330" t="str">
        <f t="shared" si="453"/>
        <v/>
      </c>
      <c r="AH745" s="330" t="str">
        <f t="shared" si="454"/>
        <v/>
      </c>
      <c r="AI745" s="330" t="str">
        <f t="shared" si="455"/>
        <v/>
      </c>
      <c r="AJ745" s="330" t="str">
        <f t="shared" si="456"/>
        <v/>
      </c>
      <c r="AK745" s="339" t="str">
        <f t="shared" si="457"/>
        <v/>
      </c>
      <c r="AL745" s="44" t="str">
        <f t="shared" si="458"/>
        <v/>
      </c>
    </row>
    <row r="746" spans="2:38" ht="15" x14ac:dyDescent="0.15">
      <c r="B746" s="330" t="str">
        <f t="shared" si="436"/>
        <v/>
      </c>
      <c r="C746" s="330" t="str">
        <f t="shared" si="437"/>
        <v/>
      </c>
      <c r="D746" s="330" t="str">
        <f t="shared" si="438"/>
        <v/>
      </c>
      <c r="E746" s="330" t="str">
        <f t="shared" si="435"/>
        <v xml:space="preserve"> </v>
      </c>
      <c r="F746" s="330" t="str">
        <f t="shared" si="439"/>
        <v/>
      </c>
      <c r="G746" s="330" t="str">
        <f t="shared" si="440"/>
        <v/>
      </c>
      <c r="H746" s="315"/>
      <c r="I746" s="330" t="str">
        <f t="shared" si="441"/>
        <v/>
      </c>
      <c r="J746" s="330">
        <f t="shared" si="434"/>
        <v>859</v>
      </c>
      <c r="K746" s="337" t="str">
        <f t="shared" si="442"/>
        <v/>
      </c>
      <c r="L746" s="325" t="str">
        <f t="shared" si="443"/>
        <v/>
      </c>
      <c r="M746" s="325" t="str">
        <f t="shared" si="444"/>
        <v/>
      </c>
      <c r="N746" s="330" t="str">
        <f t="shared" si="445"/>
        <v/>
      </c>
      <c r="O746" s="330" t="str">
        <f t="shared" si="446"/>
        <v/>
      </c>
      <c r="P746" s="334"/>
      <c r="Q746" s="330"/>
      <c r="R746" s="279" t="str">
        <f>IF(H746&gt;0, rate1(1,$L$52,$L$51,$L$54,L746,$L$53,$L$50,P746),"")</f>
        <v/>
      </c>
      <c r="S746" s="325"/>
      <c r="T746" s="325"/>
      <c r="U746" s="330"/>
      <c r="V746" s="338"/>
      <c r="W746" s="330"/>
      <c r="X746" s="330"/>
      <c r="Y746" s="330"/>
      <c r="Z746" s="110" t="str">
        <f>IF(H746&gt;0, rate1(1,$L$52,$L$51,$L$54,U746,$L$53,$L$50,Y746),"")</f>
        <v/>
      </c>
      <c r="AA746" s="338" t="str">
        <f t="shared" si="447"/>
        <v/>
      </c>
      <c r="AB746" s="338" t="str">
        <f t="shared" si="448"/>
        <v/>
      </c>
      <c r="AC746" s="330" t="str">
        <f t="shared" si="449"/>
        <v/>
      </c>
      <c r="AD746" s="330" t="str">
        <f t="shared" si="450"/>
        <v/>
      </c>
      <c r="AE746" s="330" t="str">
        <f t="shared" si="451"/>
        <v/>
      </c>
      <c r="AF746" s="330" t="str">
        <f t="shared" si="452"/>
        <v/>
      </c>
      <c r="AG746" s="330" t="str">
        <f t="shared" si="453"/>
        <v/>
      </c>
      <c r="AH746" s="330" t="str">
        <f t="shared" si="454"/>
        <v/>
      </c>
      <c r="AI746" s="330" t="str">
        <f t="shared" si="455"/>
        <v/>
      </c>
      <c r="AJ746" s="330" t="str">
        <f t="shared" si="456"/>
        <v/>
      </c>
      <c r="AK746" s="339" t="str">
        <f t="shared" si="457"/>
        <v/>
      </c>
      <c r="AL746" s="44" t="str">
        <f t="shared" si="458"/>
        <v/>
      </c>
    </row>
    <row r="747" spans="2:38" ht="15" x14ac:dyDescent="0.15">
      <c r="B747" s="330" t="str">
        <f t="shared" si="436"/>
        <v/>
      </c>
      <c r="C747" s="330" t="str">
        <f t="shared" si="437"/>
        <v/>
      </c>
      <c r="D747" s="330" t="str">
        <f t="shared" si="438"/>
        <v/>
      </c>
      <c r="E747" s="330" t="str">
        <f t="shared" si="435"/>
        <v xml:space="preserve"> </v>
      </c>
      <c r="F747" s="330" t="str">
        <f t="shared" si="439"/>
        <v/>
      </c>
      <c r="G747" s="330" t="str">
        <f t="shared" si="440"/>
        <v/>
      </c>
      <c r="H747" s="315"/>
      <c r="I747" s="330" t="str">
        <f t="shared" si="441"/>
        <v/>
      </c>
      <c r="J747" s="330">
        <f t="shared" si="434"/>
        <v>859</v>
      </c>
      <c r="K747" s="337" t="str">
        <f t="shared" si="442"/>
        <v/>
      </c>
      <c r="L747" s="325" t="str">
        <f t="shared" si="443"/>
        <v/>
      </c>
      <c r="M747" s="325" t="str">
        <f t="shared" si="444"/>
        <v/>
      </c>
      <c r="N747" s="330" t="str">
        <f t="shared" si="445"/>
        <v/>
      </c>
      <c r="O747" s="330" t="str">
        <f t="shared" si="446"/>
        <v/>
      </c>
      <c r="P747" s="334"/>
      <c r="Q747" s="330"/>
      <c r="R747" s="279" t="str">
        <f>IF(H747&gt;0, rate1(1,$L$52,$L$51,$L$54,L747,$L$53,$L$50,P747),"")</f>
        <v/>
      </c>
      <c r="S747" s="325"/>
      <c r="T747" s="325"/>
      <c r="U747" s="330"/>
      <c r="V747" s="338"/>
      <c r="W747" s="330"/>
      <c r="X747" s="330"/>
      <c r="Y747" s="330"/>
      <c r="Z747" s="110" t="str">
        <f>IF(H747&gt;0, rate1(1,$L$52,$L$51,$L$54,U747,$L$53,$L$50,Y747),"")</f>
        <v/>
      </c>
      <c r="AA747" s="338" t="str">
        <f t="shared" si="447"/>
        <v/>
      </c>
      <c r="AB747" s="338" t="str">
        <f t="shared" si="448"/>
        <v/>
      </c>
      <c r="AC747" s="330" t="str">
        <f t="shared" si="449"/>
        <v/>
      </c>
      <c r="AD747" s="330" t="str">
        <f t="shared" si="450"/>
        <v/>
      </c>
      <c r="AE747" s="330" t="str">
        <f t="shared" si="451"/>
        <v/>
      </c>
      <c r="AF747" s="330" t="str">
        <f t="shared" si="452"/>
        <v/>
      </c>
      <c r="AG747" s="330" t="str">
        <f t="shared" si="453"/>
        <v/>
      </c>
      <c r="AH747" s="330" t="str">
        <f t="shared" si="454"/>
        <v/>
      </c>
      <c r="AI747" s="330" t="str">
        <f t="shared" si="455"/>
        <v/>
      </c>
      <c r="AJ747" s="330" t="str">
        <f t="shared" si="456"/>
        <v/>
      </c>
      <c r="AK747" s="339" t="str">
        <f t="shared" si="457"/>
        <v/>
      </c>
      <c r="AL747" s="44" t="str">
        <f t="shared" si="458"/>
        <v/>
      </c>
    </row>
    <row r="748" spans="2:38" ht="15" x14ac:dyDescent="0.15">
      <c r="B748" s="330" t="str">
        <f t="shared" si="436"/>
        <v/>
      </c>
      <c r="C748" s="330" t="str">
        <f t="shared" si="437"/>
        <v/>
      </c>
      <c r="D748" s="330" t="str">
        <f t="shared" si="438"/>
        <v/>
      </c>
      <c r="E748" s="330" t="str">
        <f t="shared" si="435"/>
        <v xml:space="preserve"> </v>
      </c>
      <c r="F748" s="330" t="str">
        <f t="shared" si="439"/>
        <v/>
      </c>
      <c r="G748" s="330" t="str">
        <f t="shared" si="440"/>
        <v/>
      </c>
      <c r="H748" s="315"/>
      <c r="I748" s="330" t="str">
        <f t="shared" si="441"/>
        <v/>
      </c>
      <c r="J748" s="330">
        <f t="shared" si="434"/>
        <v>859</v>
      </c>
      <c r="K748" s="337" t="str">
        <f t="shared" si="442"/>
        <v/>
      </c>
      <c r="L748" s="325" t="str">
        <f t="shared" si="443"/>
        <v/>
      </c>
      <c r="M748" s="325" t="str">
        <f t="shared" si="444"/>
        <v/>
      </c>
      <c r="N748" s="330" t="str">
        <f t="shared" si="445"/>
        <v/>
      </c>
      <c r="O748" s="330" t="str">
        <f t="shared" si="446"/>
        <v/>
      </c>
      <c r="P748" s="334"/>
      <c r="Q748" s="330"/>
      <c r="R748" s="279" t="str">
        <f>IF(H748&gt;0, rate1(1,$L$52,$L$51,$L$54,L748,$L$53,$L$50,P748),"")</f>
        <v/>
      </c>
      <c r="S748" s="325"/>
      <c r="T748" s="325"/>
      <c r="U748" s="330"/>
      <c r="V748" s="338"/>
      <c r="W748" s="330"/>
      <c r="X748" s="330"/>
      <c r="Y748" s="330"/>
      <c r="Z748" s="110" t="str">
        <f>IF(H748&gt;0, rate1(1,$L$52,$L$51,$L$54,U748,$L$53,$L$50,Y748),"")</f>
        <v/>
      </c>
      <c r="AA748" s="338" t="str">
        <f t="shared" si="447"/>
        <v/>
      </c>
      <c r="AB748" s="338" t="str">
        <f t="shared" si="448"/>
        <v/>
      </c>
      <c r="AC748" s="330" t="str">
        <f t="shared" si="449"/>
        <v/>
      </c>
      <c r="AD748" s="330" t="str">
        <f t="shared" si="450"/>
        <v/>
      </c>
      <c r="AE748" s="330" t="str">
        <f t="shared" si="451"/>
        <v/>
      </c>
      <c r="AF748" s="330" t="str">
        <f t="shared" si="452"/>
        <v/>
      </c>
      <c r="AG748" s="330" t="str">
        <f t="shared" si="453"/>
        <v/>
      </c>
      <c r="AH748" s="330" t="str">
        <f t="shared" si="454"/>
        <v/>
      </c>
      <c r="AI748" s="330" t="str">
        <f t="shared" si="455"/>
        <v/>
      </c>
      <c r="AJ748" s="330" t="str">
        <f t="shared" si="456"/>
        <v/>
      </c>
      <c r="AK748" s="339" t="str">
        <f t="shared" si="457"/>
        <v/>
      </c>
      <c r="AL748" s="44" t="str">
        <f t="shared" si="458"/>
        <v/>
      </c>
    </row>
    <row r="749" spans="2:38" ht="15" x14ac:dyDescent="0.15">
      <c r="B749" s="330" t="str">
        <f t="shared" si="436"/>
        <v/>
      </c>
      <c r="C749" s="330" t="str">
        <f t="shared" si="437"/>
        <v/>
      </c>
      <c r="D749" s="330" t="str">
        <f t="shared" si="438"/>
        <v/>
      </c>
      <c r="E749" s="330" t="str">
        <f t="shared" si="435"/>
        <v xml:space="preserve"> </v>
      </c>
      <c r="F749" s="330" t="str">
        <f t="shared" si="439"/>
        <v/>
      </c>
      <c r="G749" s="330" t="str">
        <f t="shared" si="440"/>
        <v/>
      </c>
      <c r="H749" s="315"/>
      <c r="I749" s="330" t="str">
        <f t="shared" si="441"/>
        <v/>
      </c>
      <c r="J749" s="330">
        <f t="shared" si="434"/>
        <v>859</v>
      </c>
      <c r="K749" s="337" t="str">
        <f t="shared" si="442"/>
        <v/>
      </c>
      <c r="L749" s="325" t="str">
        <f t="shared" si="443"/>
        <v/>
      </c>
      <c r="M749" s="325" t="str">
        <f t="shared" si="444"/>
        <v/>
      </c>
      <c r="N749" s="330" t="str">
        <f t="shared" si="445"/>
        <v/>
      </c>
      <c r="O749" s="330" t="str">
        <f t="shared" si="446"/>
        <v/>
      </c>
      <c r="P749" s="334"/>
      <c r="Q749" s="330"/>
      <c r="R749" s="279" t="str">
        <f>IF(H749&gt;0, rate1(1,$L$52,$L$51,$L$54,L749,$L$53,$L$50,P749),"")</f>
        <v/>
      </c>
      <c r="S749" s="325"/>
      <c r="T749" s="325"/>
      <c r="U749" s="330"/>
      <c r="V749" s="338"/>
      <c r="W749" s="330"/>
      <c r="X749" s="330"/>
      <c r="Y749" s="330"/>
      <c r="Z749" s="110" t="str">
        <f>IF(H749&gt;0, rate1(1,$L$52,$L$51,$L$54,U749,$L$53,$L$50,Y749),"")</f>
        <v/>
      </c>
      <c r="AA749" s="338" t="str">
        <f t="shared" si="447"/>
        <v/>
      </c>
      <c r="AB749" s="338" t="str">
        <f t="shared" si="448"/>
        <v/>
      </c>
      <c r="AC749" s="330" t="str">
        <f t="shared" si="449"/>
        <v/>
      </c>
      <c r="AD749" s="330" t="str">
        <f t="shared" si="450"/>
        <v/>
      </c>
      <c r="AE749" s="330" t="str">
        <f t="shared" si="451"/>
        <v/>
      </c>
      <c r="AF749" s="330" t="str">
        <f t="shared" si="452"/>
        <v/>
      </c>
      <c r="AG749" s="330" t="str">
        <f t="shared" si="453"/>
        <v/>
      </c>
      <c r="AH749" s="330" t="str">
        <f t="shared" si="454"/>
        <v/>
      </c>
      <c r="AI749" s="330" t="str">
        <f t="shared" si="455"/>
        <v/>
      </c>
      <c r="AJ749" s="330" t="str">
        <f t="shared" si="456"/>
        <v/>
      </c>
      <c r="AK749" s="339" t="str">
        <f t="shared" si="457"/>
        <v/>
      </c>
      <c r="AL749" s="44" t="str">
        <f t="shared" si="458"/>
        <v/>
      </c>
    </row>
    <row r="750" spans="2:38" ht="15" x14ac:dyDescent="0.15">
      <c r="B750" s="330" t="str">
        <f t="shared" si="436"/>
        <v/>
      </c>
      <c r="C750" s="330" t="str">
        <f t="shared" si="437"/>
        <v/>
      </c>
      <c r="D750" s="330" t="str">
        <f t="shared" si="438"/>
        <v/>
      </c>
      <c r="E750" s="330" t="str">
        <f t="shared" si="435"/>
        <v xml:space="preserve"> </v>
      </c>
      <c r="F750" s="330" t="str">
        <f t="shared" si="439"/>
        <v/>
      </c>
      <c r="G750" s="330" t="str">
        <f t="shared" si="440"/>
        <v/>
      </c>
      <c r="H750" s="315"/>
      <c r="I750" s="330" t="str">
        <f t="shared" si="441"/>
        <v/>
      </c>
      <c r="J750" s="330">
        <f t="shared" si="434"/>
        <v>859</v>
      </c>
      <c r="K750" s="337" t="str">
        <f t="shared" si="442"/>
        <v/>
      </c>
      <c r="L750" s="325" t="str">
        <f t="shared" si="443"/>
        <v/>
      </c>
      <c r="M750" s="325" t="str">
        <f t="shared" si="444"/>
        <v/>
      </c>
      <c r="N750" s="330" t="str">
        <f t="shared" si="445"/>
        <v/>
      </c>
      <c r="O750" s="330" t="str">
        <f t="shared" si="446"/>
        <v/>
      </c>
      <c r="P750" s="334"/>
      <c r="Q750" s="330"/>
      <c r="R750" s="279" t="str">
        <f>IF(H750&gt;0, rate1(1,$L$52,$L$51,$L$54,L750,$L$53,$L$50,P750),"")</f>
        <v/>
      </c>
      <c r="S750" s="325"/>
      <c r="T750" s="325"/>
      <c r="U750" s="330"/>
      <c r="V750" s="338"/>
      <c r="W750" s="330"/>
      <c r="X750" s="330"/>
      <c r="Y750" s="330"/>
      <c r="Z750" s="110" t="str">
        <f>IF(H750&gt;0, rate1(1,$L$52,$L$51,$L$54,U750,$L$53,$L$50,Y750),"")</f>
        <v/>
      </c>
      <c r="AA750" s="338" t="str">
        <f t="shared" si="447"/>
        <v/>
      </c>
      <c r="AB750" s="338" t="str">
        <f t="shared" si="448"/>
        <v/>
      </c>
      <c r="AC750" s="330" t="str">
        <f t="shared" si="449"/>
        <v/>
      </c>
      <c r="AD750" s="330" t="str">
        <f t="shared" si="450"/>
        <v/>
      </c>
      <c r="AE750" s="330" t="str">
        <f t="shared" si="451"/>
        <v/>
      </c>
      <c r="AF750" s="330" t="str">
        <f t="shared" si="452"/>
        <v/>
      </c>
      <c r="AG750" s="330" t="str">
        <f t="shared" si="453"/>
        <v/>
      </c>
      <c r="AH750" s="330" t="str">
        <f t="shared" si="454"/>
        <v/>
      </c>
      <c r="AI750" s="330" t="str">
        <f t="shared" si="455"/>
        <v/>
      </c>
      <c r="AJ750" s="330" t="str">
        <f t="shared" si="456"/>
        <v/>
      </c>
      <c r="AK750" s="339" t="str">
        <f t="shared" si="457"/>
        <v/>
      </c>
      <c r="AL750" s="44" t="str">
        <f t="shared" si="458"/>
        <v/>
      </c>
    </row>
    <row r="751" spans="2:38" ht="15" x14ac:dyDescent="0.15">
      <c r="B751" s="330" t="str">
        <f t="shared" si="436"/>
        <v/>
      </c>
      <c r="C751" s="330" t="str">
        <f t="shared" si="437"/>
        <v/>
      </c>
      <c r="D751" s="330" t="str">
        <f t="shared" si="438"/>
        <v/>
      </c>
      <c r="E751" s="330" t="str">
        <f t="shared" si="435"/>
        <v xml:space="preserve"> </v>
      </c>
      <c r="F751" s="330" t="str">
        <f t="shared" si="439"/>
        <v/>
      </c>
      <c r="G751" s="330" t="str">
        <f t="shared" si="440"/>
        <v/>
      </c>
      <c r="H751" s="315"/>
      <c r="I751" s="330" t="str">
        <f t="shared" si="441"/>
        <v/>
      </c>
      <c r="J751" s="330">
        <f t="shared" si="434"/>
        <v>859</v>
      </c>
      <c r="K751" s="337" t="str">
        <f t="shared" si="442"/>
        <v/>
      </c>
      <c r="L751" s="325" t="str">
        <f t="shared" si="443"/>
        <v/>
      </c>
      <c r="M751" s="325" t="str">
        <f t="shared" si="444"/>
        <v/>
      </c>
      <c r="N751" s="330" t="str">
        <f t="shared" si="445"/>
        <v/>
      </c>
      <c r="O751" s="330" t="str">
        <f t="shared" si="446"/>
        <v/>
      </c>
      <c r="P751" s="334"/>
      <c r="Q751" s="330"/>
      <c r="R751" s="279" t="str">
        <f>IF(H751&gt;0, rate1(1,$L$52,$L$51,$L$54,L751,$L$53,$L$50,P751),"")</f>
        <v/>
      </c>
      <c r="S751" s="325"/>
      <c r="T751" s="325"/>
      <c r="U751" s="330"/>
      <c r="V751" s="338"/>
      <c r="W751" s="330"/>
      <c r="X751" s="330"/>
      <c r="Y751" s="330"/>
      <c r="Z751" s="110" t="str">
        <f>IF(H751&gt;0, rate1(1,$L$52,$L$51,$L$54,U751,$L$53,$L$50,Y751),"")</f>
        <v/>
      </c>
      <c r="AA751" s="338" t="str">
        <f t="shared" si="447"/>
        <v/>
      </c>
      <c r="AB751" s="338" t="str">
        <f t="shared" si="448"/>
        <v/>
      </c>
      <c r="AC751" s="330" t="str">
        <f t="shared" si="449"/>
        <v/>
      </c>
      <c r="AD751" s="330" t="str">
        <f t="shared" si="450"/>
        <v/>
      </c>
      <c r="AE751" s="330" t="str">
        <f t="shared" si="451"/>
        <v/>
      </c>
      <c r="AF751" s="330" t="str">
        <f t="shared" si="452"/>
        <v/>
      </c>
      <c r="AG751" s="330" t="str">
        <f t="shared" si="453"/>
        <v/>
      </c>
      <c r="AH751" s="330" t="str">
        <f t="shared" si="454"/>
        <v/>
      </c>
      <c r="AI751" s="330" t="str">
        <f t="shared" si="455"/>
        <v/>
      </c>
      <c r="AJ751" s="330" t="str">
        <f t="shared" si="456"/>
        <v/>
      </c>
      <c r="AK751" s="339" t="str">
        <f t="shared" si="457"/>
        <v/>
      </c>
      <c r="AL751" s="44" t="str">
        <f t="shared" si="458"/>
        <v/>
      </c>
    </row>
    <row r="752" spans="2:38" ht="15" x14ac:dyDescent="0.15">
      <c r="B752" s="330" t="str">
        <f t="shared" si="436"/>
        <v/>
      </c>
      <c r="C752" s="330" t="str">
        <f t="shared" si="437"/>
        <v/>
      </c>
      <c r="D752" s="330" t="str">
        <f t="shared" si="438"/>
        <v/>
      </c>
      <c r="E752" s="330" t="str">
        <f t="shared" si="435"/>
        <v xml:space="preserve"> </v>
      </c>
      <c r="F752" s="330" t="str">
        <f t="shared" si="439"/>
        <v/>
      </c>
      <c r="G752" s="330" t="str">
        <f t="shared" si="440"/>
        <v/>
      </c>
      <c r="H752" s="315"/>
      <c r="I752" s="330" t="str">
        <f t="shared" si="441"/>
        <v/>
      </c>
      <c r="J752" s="330">
        <f t="shared" si="434"/>
        <v>859</v>
      </c>
      <c r="K752" s="337" t="str">
        <f t="shared" si="442"/>
        <v/>
      </c>
      <c r="L752" s="325" t="str">
        <f t="shared" si="443"/>
        <v/>
      </c>
      <c r="M752" s="325" t="str">
        <f t="shared" si="444"/>
        <v/>
      </c>
      <c r="N752" s="330" t="str">
        <f t="shared" si="445"/>
        <v/>
      </c>
      <c r="O752" s="330" t="str">
        <f t="shared" si="446"/>
        <v/>
      </c>
      <c r="P752" s="334"/>
      <c r="Q752" s="330"/>
      <c r="R752" s="279" t="str">
        <f>IF(H752&gt;0, rate1(1,$L$52,$L$51,$L$54,L752,$L$53,$L$50,P752),"")</f>
        <v/>
      </c>
      <c r="S752" s="325"/>
      <c r="T752" s="325"/>
      <c r="U752" s="330"/>
      <c r="V752" s="338"/>
      <c r="W752" s="330"/>
      <c r="X752" s="330"/>
      <c r="Y752" s="330"/>
      <c r="Z752" s="110" t="str">
        <f>IF(H752&gt;0, rate1(1,$L$52,$L$51,$L$54,U752,$L$53,$L$50,Y752),"")</f>
        <v/>
      </c>
      <c r="AA752" s="338" t="str">
        <f t="shared" si="447"/>
        <v/>
      </c>
      <c r="AB752" s="338" t="str">
        <f t="shared" si="448"/>
        <v/>
      </c>
      <c r="AC752" s="330" t="str">
        <f t="shared" si="449"/>
        <v/>
      </c>
      <c r="AD752" s="330" t="str">
        <f t="shared" si="450"/>
        <v/>
      </c>
      <c r="AE752" s="330" t="str">
        <f t="shared" si="451"/>
        <v/>
      </c>
      <c r="AF752" s="330" t="str">
        <f t="shared" si="452"/>
        <v/>
      </c>
      <c r="AG752" s="330" t="str">
        <f t="shared" si="453"/>
        <v/>
      </c>
      <c r="AH752" s="330" t="str">
        <f t="shared" si="454"/>
        <v/>
      </c>
      <c r="AI752" s="330" t="str">
        <f t="shared" si="455"/>
        <v/>
      </c>
      <c r="AJ752" s="330" t="str">
        <f t="shared" si="456"/>
        <v/>
      </c>
      <c r="AK752" s="339" t="str">
        <f t="shared" si="457"/>
        <v/>
      </c>
      <c r="AL752" s="44" t="str">
        <f t="shared" si="458"/>
        <v/>
      </c>
    </row>
    <row r="753" spans="2:38" ht="15" x14ac:dyDescent="0.15">
      <c r="B753" s="330" t="str">
        <f t="shared" si="436"/>
        <v/>
      </c>
      <c r="C753" s="330" t="str">
        <f t="shared" si="437"/>
        <v/>
      </c>
      <c r="D753" s="330" t="str">
        <f t="shared" si="438"/>
        <v/>
      </c>
      <c r="E753" s="330" t="str">
        <f t="shared" si="435"/>
        <v xml:space="preserve"> </v>
      </c>
      <c r="F753" s="330" t="str">
        <f t="shared" si="439"/>
        <v/>
      </c>
      <c r="G753" s="330" t="str">
        <f t="shared" si="440"/>
        <v/>
      </c>
      <c r="H753" s="315"/>
      <c r="I753" s="330" t="str">
        <f t="shared" si="441"/>
        <v/>
      </c>
      <c r="J753" s="330">
        <f t="shared" si="434"/>
        <v>859</v>
      </c>
      <c r="K753" s="337" t="str">
        <f t="shared" si="442"/>
        <v/>
      </c>
      <c r="L753" s="325" t="str">
        <f t="shared" si="443"/>
        <v/>
      </c>
      <c r="M753" s="325" t="str">
        <f t="shared" si="444"/>
        <v/>
      </c>
      <c r="N753" s="330" t="str">
        <f t="shared" si="445"/>
        <v/>
      </c>
      <c r="O753" s="330" t="str">
        <f t="shared" si="446"/>
        <v/>
      </c>
      <c r="P753" s="334"/>
      <c r="Q753" s="330"/>
      <c r="R753" s="279" t="str">
        <f>IF(H753&gt;0, rate1(1,$L$52,$L$51,$L$54,L753,$L$53,$L$50,P753),"")</f>
        <v/>
      </c>
      <c r="S753" s="325"/>
      <c r="T753" s="325"/>
      <c r="U753" s="330"/>
      <c r="V753" s="338"/>
      <c r="W753" s="330"/>
      <c r="X753" s="330"/>
      <c r="Y753" s="330"/>
      <c r="Z753" s="110" t="str">
        <f>IF(H753&gt;0, rate1(1,$L$52,$L$51,$L$54,U753,$L$53,$L$50,Y753),"")</f>
        <v/>
      </c>
      <c r="AA753" s="338" t="str">
        <f t="shared" si="447"/>
        <v/>
      </c>
      <c r="AB753" s="338" t="str">
        <f t="shared" si="448"/>
        <v/>
      </c>
      <c r="AC753" s="330" t="str">
        <f t="shared" si="449"/>
        <v/>
      </c>
      <c r="AD753" s="330" t="str">
        <f t="shared" si="450"/>
        <v/>
      </c>
      <c r="AE753" s="330" t="str">
        <f t="shared" si="451"/>
        <v/>
      </c>
      <c r="AF753" s="330" t="str">
        <f t="shared" si="452"/>
        <v/>
      </c>
      <c r="AG753" s="330" t="str">
        <f t="shared" si="453"/>
        <v/>
      </c>
      <c r="AH753" s="330" t="str">
        <f t="shared" si="454"/>
        <v/>
      </c>
      <c r="AI753" s="330" t="str">
        <f t="shared" si="455"/>
        <v/>
      </c>
      <c r="AJ753" s="330" t="str">
        <f t="shared" si="456"/>
        <v/>
      </c>
      <c r="AK753" s="339" t="str">
        <f t="shared" si="457"/>
        <v/>
      </c>
      <c r="AL753" s="44" t="str">
        <f t="shared" si="458"/>
        <v/>
      </c>
    </row>
    <row r="754" spans="2:38" ht="15" x14ac:dyDescent="0.15">
      <c r="B754" s="330" t="str">
        <f t="shared" si="436"/>
        <v/>
      </c>
      <c r="C754" s="330" t="str">
        <f t="shared" si="437"/>
        <v/>
      </c>
      <c r="D754" s="330" t="str">
        <f t="shared" si="438"/>
        <v/>
      </c>
      <c r="E754" s="330" t="str">
        <f t="shared" si="435"/>
        <v xml:space="preserve"> </v>
      </c>
      <c r="F754" s="330" t="str">
        <f t="shared" si="439"/>
        <v/>
      </c>
      <c r="G754" s="330" t="str">
        <f t="shared" si="440"/>
        <v/>
      </c>
      <c r="H754" s="315"/>
      <c r="I754" s="330" t="str">
        <f t="shared" si="441"/>
        <v/>
      </c>
      <c r="J754" s="330">
        <f t="shared" si="434"/>
        <v>859</v>
      </c>
      <c r="K754" s="337" t="str">
        <f t="shared" si="442"/>
        <v/>
      </c>
      <c r="L754" s="325" t="str">
        <f t="shared" si="443"/>
        <v/>
      </c>
      <c r="M754" s="325" t="str">
        <f t="shared" si="444"/>
        <v/>
      </c>
      <c r="N754" s="330" t="str">
        <f t="shared" si="445"/>
        <v/>
      </c>
      <c r="O754" s="330" t="str">
        <f t="shared" si="446"/>
        <v/>
      </c>
      <c r="P754" s="334"/>
      <c r="Q754" s="330"/>
      <c r="R754" s="279" t="str">
        <f>IF(H754&gt;0, rate1(1,$L$52,$L$51,$L$54,L754,$L$53,$L$50,P754),"")</f>
        <v/>
      </c>
      <c r="S754" s="325"/>
      <c r="T754" s="325"/>
      <c r="U754" s="330"/>
      <c r="V754" s="338"/>
      <c r="W754" s="330"/>
      <c r="X754" s="330"/>
      <c r="Y754" s="330"/>
      <c r="Z754" s="110" t="str">
        <f>IF(H754&gt;0, rate1(1,$L$52,$L$51,$L$54,U754,$L$53,$L$50,Y754),"")</f>
        <v/>
      </c>
      <c r="AA754" s="338" t="str">
        <f t="shared" si="447"/>
        <v/>
      </c>
      <c r="AB754" s="338" t="str">
        <f t="shared" si="448"/>
        <v/>
      </c>
      <c r="AC754" s="330" t="str">
        <f t="shared" si="449"/>
        <v/>
      </c>
      <c r="AD754" s="330" t="str">
        <f t="shared" si="450"/>
        <v/>
      </c>
      <c r="AE754" s="330" t="str">
        <f t="shared" si="451"/>
        <v/>
      </c>
      <c r="AF754" s="330" t="str">
        <f t="shared" si="452"/>
        <v/>
      </c>
      <c r="AG754" s="330" t="str">
        <f t="shared" si="453"/>
        <v/>
      </c>
      <c r="AH754" s="330" t="str">
        <f t="shared" si="454"/>
        <v/>
      </c>
      <c r="AI754" s="330" t="str">
        <f t="shared" si="455"/>
        <v/>
      </c>
      <c r="AJ754" s="330" t="str">
        <f t="shared" si="456"/>
        <v/>
      </c>
      <c r="AK754" s="339" t="str">
        <f t="shared" si="457"/>
        <v/>
      </c>
      <c r="AL754" s="44" t="str">
        <f t="shared" si="458"/>
        <v/>
      </c>
    </row>
    <row r="755" spans="2:38" ht="15" x14ac:dyDescent="0.15">
      <c r="B755" s="330" t="str">
        <f t="shared" si="436"/>
        <v/>
      </c>
      <c r="C755" s="330" t="str">
        <f t="shared" si="437"/>
        <v/>
      </c>
      <c r="D755" s="330" t="str">
        <f t="shared" si="438"/>
        <v/>
      </c>
      <c r="E755" s="330" t="str">
        <f t="shared" si="435"/>
        <v xml:space="preserve"> </v>
      </c>
      <c r="F755" s="330" t="str">
        <f t="shared" si="439"/>
        <v/>
      </c>
      <c r="G755" s="330" t="str">
        <f t="shared" si="440"/>
        <v/>
      </c>
      <c r="H755" s="315"/>
      <c r="I755" s="330" t="str">
        <f t="shared" si="441"/>
        <v/>
      </c>
      <c r="J755" s="330">
        <f t="shared" si="434"/>
        <v>859</v>
      </c>
      <c r="K755" s="337" t="str">
        <f t="shared" si="442"/>
        <v/>
      </c>
      <c r="L755" s="325" t="str">
        <f t="shared" si="443"/>
        <v/>
      </c>
      <c r="M755" s="325" t="str">
        <f t="shared" si="444"/>
        <v/>
      </c>
      <c r="N755" s="330" t="str">
        <f t="shared" si="445"/>
        <v/>
      </c>
      <c r="O755" s="330" t="str">
        <f t="shared" si="446"/>
        <v/>
      </c>
      <c r="P755" s="334"/>
      <c r="Q755" s="330"/>
      <c r="R755" s="279" t="str">
        <f>IF(H755&gt;0, rate1(1,$L$52,$L$51,$L$54,L755,$L$53,$L$50,P755),"")</f>
        <v/>
      </c>
      <c r="S755" s="325"/>
      <c r="T755" s="325"/>
      <c r="U755" s="330"/>
      <c r="V755" s="338"/>
      <c r="W755" s="330"/>
      <c r="X755" s="330"/>
      <c r="Y755" s="330"/>
      <c r="Z755" s="110" t="str">
        <f>IF(H755&gt;0, rate1(1,$L$52,$L$51,$L$54,U755,$L$53,$L$50,Y755),"")</f>
        <v/>
      </c>
      <c r="AA755" s="338" t="str">
        <f t="shared" si="447"/>
        <v/>
      </c>
      <c r="AB755" s="338" t="str">
        <f t="shared" si="448"/>
        <v/>
      </c>
      <c r="AC755" s="330" t="str">
        <f t="shared" si="449"/>
        <v/>
      </c>
      <c r="AD755" s="330" t="str">
        <f t="shared" si="450"/>
        <v/>
      </c>
      <c r="AE755" s="330" t="str">
        <f t="shared" si="451"/>
        <v/>
      </c>
      <c r="AF755" s="330" t="str">
        <f t="shared" si="452"/>
        <v/>
      </c>
      <c r="AG755" s="330" t="str">
        <f t="shared" si="453"/>
        <v/>
      </c>
      <c r="AH755" s="330" t="str">
        <f t="shared" si="454"/>
        <v/>
      </c>
      <c r="AI755" s="330" t="str">
        <f t="shared" si="455"/>
        <v/>
      </c>
      <c r="AJ755" s="330" t="str">
        <f t="shared" si="456"/>
        <v/>
      </c>
      <c r="AK755" s="339" t="str">
        <f t="shared" si="457"/>
        <v/>
      </c>
      <c r="AL755" s="44" t="str">
        <f t="shared" si="458"/>
        <v/>
      </c>
    </row>
    <row r="756" spans="2:38" ht="15" x14ac:dyDescent="0.15">
      <c r="B756" s="330" t="str">
        <f t="shared" si="436"/>
        <v/>
      </c>
      <c r="C756" s="330" t="str">
        <f t="shared" si="437"/>
        <v/>
      </c>
      <c r="D756" s="330" t="str">
        <f t="shared" si="438"/>
        <v/>
      </c>
      <c r="E756" s="330" t="str">
        <f t="shared" si="435"/>
        <v xml:space="preserve"> </v>
      </c>
      <c r="F756" s="330" t="str">
        <f t="shared" si="439"/>
        <v/>
      </c>
      <c r="G756" s="330" t="str">
        <f t="shared" si="440"/>
        <v/>
      </c>
      <c r="H756" s="315"/>
      <c r="I756" s="330" t="str">
        <f t="shared" si="441"/>
        <v/>
      </c>
      <c r="J756" s="330">
        <f t="shared" si="434"/>
        <v>859</v>
      </c>
      <c r="K756" s="337" t="str">
        <f t="shared" si="442"/>
        <v/>
      </c>
      <c r="L756" s="325" t="str">
        <f t="shared" si="443"/>
        <v/>
      </c>
      <c r="M756" s="325" t="str">
        <f t="shared" si="444"/>
        <v/>
      </c>
      <c r="N756" s="330" t="str">
        <f t="shared" si="445"/>
        <v/>
      </c>
      <c r="O756" s="330" t="str">
        <f t="shared" si="446"/>
        <v/>
      </c>
      <c r="P756" s="334"/>
      <c r="Q756" s="330"/>
      <c r="R756" s="279" t="str">
        <f>IF(H756&gt;0, rate1(1,$L$52,$L$51,$L$54,L756,$L$53,$L$50,P756),"")</f>
        <v/>
      </c>
      <c r="S756" s="325"/>
      <c r="T756" s="325"/>
      <c r="U756" s="330"/>
      <c r="V756" s="338"/>
      <c r="W756" s="330"/>
      <c r="X756" s="330"/>
      <c r="Y756" s="330"/>
      <c r="Z756" s="110" t="str">
        <f>IF(H756&gt;0, rate1(1,$L$52,$L$51,$L$54,U756,$L$53,$L$50,Y756),"")</f>
        <v/>
      </c>
      <c r="AA756" s="338" t="str">
        <f t="shared" si="447"/>
        <v/>
      </c>
      <c r="AB756" s="338" t="str">
        <f t="shared" si="448"/>
        <v/>
      </c>
      <c r="AC756" s="330" t="str">
        <f t="shared" si="449"/>
        <v/>
      </c>
      <c r="AD756" s="330" t="str">
        <f t="shared" si="450"/>
        <v/>
      </c>
      <c r="AE756" s="330" t="str">
        <f t="shared" si="451"/>
        <v/>
      </c>
      <c r="AF756" s="330" t="str">
        <f t="shared" si="452"/>
        <v/>
      </c>
      <c r="AG756" s="330" t="str">
        <f t="shared" si="453"/>
        <v/>
      </c>
      <c r="AH756" s="330" t="str">
        <f t="shared" si="454"/>
        <v/>
      </c>
      <c r="AI756" s="330" t="str">
        <f t="shared" si="455"/>
        <v/>
      </c>
      <c r="AJ756" s="330" t="str">
        <f t="shared" si="456"/>
        <v/>
      </c>
      <c r="AK756" s="339" t="str">
        <f t="shared" si="457"/>
        <v/>
      </c>
      <c r="AL756" s="44" t="str">
        <f t="shared" si="458"/>
        <v/>
      </c>
    </row>
    <row r="757" spans="2:38" ht="15" x14ac:dyDescent="0.15">
      <c r="B757" s="330" t="str">
        <f t="shared" si="436"/>
        <v/>
      </c>
      <c r="C757" s="330" t="str">
        <f t="shared" si="437"/>
        <v/>
      </c>
      <c r="D757" s="330" t="str">
        <f t="shared" si="438"/>
        <v/>
      </c>
      <c r="E757" s="330" t="str">
        <f t="shared" si="435"/>
        <v xml:space="preserve"> </v>
      </c>
      <c r="F757" s="330" t="str">
        <f t="shared" si="439"/>
        <v/>
      </c>
      <c r="G757" s="330" t="str">
        <f t="shared" si="440"/>
        <v/>
      </c>
      <c r="H757" s="315"/>
      <c r="I757" s="330" t="str">
        <f t="shared" si="441"/>
        <v/>
      </c>
      <c r="J757" s="330">
        <f t="shared" si="434"/>
        <v>859</v>
      </c>
      <c r="K757" s="337" t="str">
        <f t="shared" si="442"/>
        <v/>
      </c>
      <c r="L757" s="325" t="str">
        <f t="shared" si="443"/>
        <v/>
      </c>
      <c r="M757" s="325" t="str">
        <f t="shared" si="444"/>
        <v/>
      </c>
      <c r="N757" s="330" t="str">
        <f t="shared" si="445"/>
        <v/>
      </c>
      <c r="O757" s="330" t="str">
        <f t="shared" si="446"/>
        <v/>
      </c>
      <c r="P757" s="334"/>
      <c r="Q757" s="330"/>
      <c r="R757" s="279" t="str">
        <f>IF(H757&gt;0, rate1(1,$L$52,$L$51,$L$54,L757,$L$53,$L$50,P757),"")</f>
        <v/>
      </c>
      <c r="S757" s="325"/>
      <c r="T757" s="325"/>
      <c r="U757" s="330"/>
      <c r="V757" s="338"/>
      <c r="W757" s="330"/>
      <c r="X757" s="330"/>
      <c r="Y757" s="330"/>
      <c r="Z757" s="110" t="str">
        <f>IF(H757&gt;0, rate1(1,$L$52,$L$51,$L$54,U757,$L$53,$L$50,Y757),"")</f>
        <v/>
      </c>
      <c r="AA757" s="338" t="str">
        <f t="shared" si="447"/>
        <v/>
      </c>
      <c r="AB757" s="338" t="str">
        <f t="shared" si="448"/>
        <v/>
      </c>
      <c r="AC757" s="330" t="str">
        <f t="shared" si="449"/>
        <v/>
      </c>
      <c r="AD757" s="330" t="str">
        <f t="shared" si="450"/>
        <v/>
      </c>
      <c r="AE757" s="330" t="str">
        <f t="shared" si="451"/>
        <v/>
      </c>
      <c r="AF757" s="330" t="str">
        <f t="shared" si="452"/>
        <v/>
      </c>
      <c r="AG757" s="330" t="str">
        <f t="shared" si="453"/>
        <v/>
      </c>
      <c r="AH757" s="330" t="str">
        <f t="shared" si="454"/>
        <v/>
      </c>
      <c r="AI757" s="330" t="str">
        <f t="shared" si="455"/>
        <v/>
      </c>
      <c r="AJ757" s="330" t="str">
        <f t="shared" si="456"/>
        <v/>
      </c>
      <c r="AK757" s="339" t="str">
        <f t="shared" si="457"/>
        <v/>
      </c>
      <c r="AL757" s="44" t="str">
        <f t="shared" si="458"/>
        <v/>
      </c>
    </row>
    <row r="758" spans="2:38" ht="15" x14ac:dyDescent="0.15">
      <c r="B758" s="330" t="str">
        <f t="shared" si="436"/>
        <v/>
      </c>
      <c r="C758" s="330" t="str">
        <f t="shared" si="437"/>
        <v/>
      </c>
      <c r="D758" s="330" t="str">
        <f t="shared" si="438"/>
        <v/>
      </c>
      <c r="E758" s="330" t="str">
        <f t="shared" si="435"/>
        <v xml:space="preserve"> </v>
      </c>
      <c r="F758" s="330" t="str">
        <f t="shared" si="439"/>
        <v/>
      </c>
      <c r="G758" s="330" t="str">
        <f t="shared" si="440"/>
        <v/>
      </c>
      <c r="H758" s="315"/>
      <c r="I758" s="330" t="str">
        <f t="shared" si="441"/>
        <v/>
      </c>
      <c r="J758" s="330">
        <f t="shared" si="434"/>
        <v>859</v>
      </c>
      <c r="K758" s="337" t="str">
        <f t="shared" si="442"/>
        <v/>
      </c>
      <c r="L758" s="325" t="str">
        <f t="shared" si="443"/>
        <v/>
      </c>
      <c r="M758" s="325" t="str">
        <f t="shared" si="444"/>
        <v/>
      </c>
      <c r="N758" s="330" t="str">
        <f t="shared" si="445"/>
        <v/>
      </c>
      <c r="O758" s="330" t="str">
        <f t="shared" si="446"/>
        <v/>
      </c>
      <c r="P758" s="334"/>
      <c r="Q758" s="330"/>
      <c r="R758" s="279" t="str">
        <f>IF(H758&gt;0, rate1(1,$L$52,$L$51,$L$54,L758,$L$53,$L$50,P758),"")</f>
        <v/>
      </c>
      <c r="S758" s="325"/>
      <c r="T758" s="325"/>
      <c r="U758" s="330"/>
      <c r="V758" s="338"/>
      <c r="W758" s="330"/>
      <c r="X758" s="330"/>
      <c r="Y758" s="330"/>
      <c r="Z758" s="110" t="str">
        <f>IF(H758&gt;0, rate1(1,$L$52,$L$51,$L$54,U758,$L$53,$L$50,Y758),"")</f>
        <v/>
      </c>
      <c r="AA758" s="338" t="str">
        <f t="shared" si="447"/>
        <v/>
      </c>
      <c r="AB758" s="338" t="str">
        <f t="shared" si="448"/>
        <v/>
      </c>
      <c r="AC758" s="330" t="str">
        <f t="shared" si="449"/>
        <v/>
      </c>
      <c r="AD758" s="330" t="str">
        <f t="shared" si="450"/>
        <v/>
      </c>
      <c r="AE758" s="330" t="str">
        <f t="shared" si="451"/>
        <v/>
      </c>
      <c r="AF758" s="330" t="str">
        <f t="shared" si="452"/>
        <v/>
      </c>
      <c r="AG758" s="330" t="str">
        <f t="shared" si="453"/>
        <v/>
      </c>
      <c r="AH758" s="330" t="str">
        <f t="shared" si="454"/>
        <v/>
      </c>
      <c r="AI758" s="330" t="str">
        <f t="shared" si="455"/>
        <v/>
      </c>
      <c r="AJ758" s="330" t="str">
        <f t="shared" si="456"/>
        <v/>
      </c>
      <c r="AK758" s="339" t="str">
        <f t="shared" si="457"/>
        <v/>
      </c>
      <c r="AL758" s="44" t="str">
        <f t="shared" si="458"/>
        <v/>
      </c>
    </row>
    <row r="759" spans="2:38" ht="15" x14ac:dyDescent="0.15">
      <c r="B759" s="330" t="str">
        <f t="shared" si="436"/>
        <v/>
      </c>
      <c r="C759" s="330" t="str">
        <f t="shared" si="437"/>
        <v/>
      </c>
      <c r="D759" s="330" t="str">
        <f t="shared" si="438"/>
        <v/>
      </c>
      <c r="E759" s="330" t="str">
        <f t="shared" si="435"/>
        <v xml:space="preserve"> </v>
      </c>
      <c r="F759" s="330" t="str">
        <f t="shared" si="439"/>
        <v/>
      </c>
      <c r="G759" s="330" t="str">
        <f t="shared" si="440"/>
        <v/>
      </c>
      <c r="H759" s="315"/>
      <c r="I759" s="330" t="str">
        <f t="shared" si="441"/>
        <v/>
      </c>
      <c r="J759" s="330">
        <f t="shared" si="434"/>
        <v>859</v>
      </c>
      <c r="K759" s="337" t="str">
        <f t="shared" si="442"/>
        <v/>
      </c>
      <c r="L759" s="325" t="str">
        <f t="shared" si="443"/>
        <v/>
      </c>
      <c r="M759" s="325" t="str">
        <f t="shared" si="444"/>
        <v/>
      </c>
      <c r="N759" s="330" t="str">
        <f t="shared" si="445"/>
        <v/>
      </c>
      <c r="O759" s="330" t="str">
        <f t="shared" si="446"/>
        <v/>
      </c>
      <c r="P759" s="334"/>
      <c r="Q759" s="330"/>
      <c r="R759" s="279" t="str">
        <f>IF(H759&gt;0, rate1(1,$L$52,$L$51,$L$54,L759,$L$53,$L$50,P759),"")</f>
        <v/>
      </c>
      <c r="S759" s="325"/>
      <c r="T759" s="325"/>
      <c r="U759" s="330"/>
      <c r="V759" s="338"/>
      <c r="W759" s="330"/>
      <c r="X759" s="330"/>
      <c r="Y759" s="330"/>
      <c r="Z759" s="110" t="str">
        <f>IF(H759&gt;0, rate1(1,$L$52,$L$51,$L$54,U759,$L$53,$L$50,Y759),"")</f>
        <v/>
      </c>
      <c r="AA759" s="338" t="str">
        <f t="shared" si="447"/>
        <v/>
      </c>
      <c r="AB759" s="338" t="str">
        <f t="shared" si="448"/>
        <v/>
      </c>
      <c r="AC759" s="330" t="str">
        <f t="shared" si="449"/>
        <v/>
      </c>
      <c r="AD759" s="330" t="str">
        <f t="shared" si="450"/>
        <v/>
      </c>
      <c r="AE759" s="330" t="str">
        <f t="shared" si="451"/>
        <v/>
      </c>
      <c r="AF759" s="330" t="str">
        <f t="shared" si="452"/>
        <v/>
      </c>
      <c r="AG759" s="330" t="str">
        <f t="shared" si="453"/>
        <v/>
      </c>
      <c r="AH759" s="330" t="str">
        <f t="shared" si="454"/>
        <v/>
      </c>
      <c r="AI759" s="330" t="str">
        <f t="shared" si="455"/>
        <v/>
      </c>
      <c r="AJ759" s="330" t="str">
        <f t="shared" si="456"/>
        <v/>
      </c>
      <c r="AK759" s="339" t="str">
        <f t="shared" si="457"/>
        <v/>
      </c>
      <c r="AL759" s="44" t="str">
        <f t="shared" si="458"/>
        <v/>
      </c>
    </row>
    <row r="760" spans="2:38" ht="15" x14ac:dyDescent="0.15">
      <c r="B760" s="330" t="str">
        <f t="shared" si="436"/>
        <v/>
      </c>
      <c r="C760" s="330" t="str">
        <f t="shared" si="437"/>
        <v/>
      </c>
      <c r="D760" s="330" t="str">
        <f t="shared" si="438"/>
        <v/>
      </c>
      <c r="E760" s="330" t="str">
        <f t="shared" si="435"/>
        <v xml:space="preserve"> </v>
      </c>
      <c r="F760" s="330" t="str">
        <f t="shared" si="439"/>
        <v/>
      </c>
      <c r="G760" s="330" t="str">
        <f t="shared" si="440"/>
        <v/>
      </c>
      <c r="H760" s="315"/>
      <c r="I760" s="330" t="str">
        <f t="shared" si="441"/>
        <v/>
      </c>
      <c r="J760" s="330">
        <f t="shared" si="434"/>
        <v>859</v>
      </c>
      <c r="K760" s="337" t="str">
        <f t="shared" si="442"/>
        <v/>
      </c>
      <c r="L760" s="325" t="str">
        <f t="shared" si="443"/>
        <v/>
      </c>
      <c r="M760" s="325" t="str">
        <f t="shared" si="444"/>
        <v/>
      </c>
      <c r="N760" s="330" t="str">
        <f t="shared" si="445"/>
        <v/>
      </c>
      <c r="O760" s="330" t="str">
        <f t="shared" si="446"/>
        <v/>
      </c>
      <c r="P760" s="334"/>
      <c r="Q760" s="330"/>
      <c r="R760" s="279" t="str">
        <f>IF(H760&gt;0, rate1(1,$L$52,$L$51,$L$54,L760,$L$53,$L$50,P760),"")</f>
        <v/>
      </c>
      <c r="S760" s="325"/>
      <c r="T760" s="325"/>
      <c r="U760" s="330"/>
      <c r="V760" s="338"/>
      <c r="W760" s="330"/>
      <c r="X760" s="330"/>
      <c r="Y760" s="330"/>
      <c r="Z760" s="110" t="str">
        <f>IF(H760&gt;0, rate1(1,$L$52,$L$51,$L$54,U760,$L$53,$L$50,Y760),"")</f>
        <v/>
      </c>
      <c r="AA760" s="338" t="str">
        <f t="shared" si="447"/>
        <v/>
      </c>
      <c r="AB760" s="338" t="str">
        <f t="shared" si="448"/>
        <v/>
      </c>
      <c r="AC760" s="330" t="str">
        <f t="shared" si="449"/>
        <v/>
      </c>
      <c r="AD760" s="330" t="str">
        <f t="shared" si="450"/>
        <v/>
      </c>
      <c r="AE760" s="330" t="str">
        <f t="shared" si="451"/>
        <v/>
      </c>
      <c r="AF760" s="330" t="str">
        <f t="shared" si="452"/>
        <v/>
      </c>
      <c r="AG760" s="330" t="str">
        <f t="shared" si="453"/>
        <v/>
      </c>
      <c r="AH760" s="330" t="str">
        <f t="shared" si="454"/>
        <v/>
      </c>
      <c r="AI760" s="330" t="str">
        <f t="shared" si="455"/>
        <v/>
      </c>
      <c r="AJ760" s="330" t="str">
        <f t="shared" si="456"/>
        <v/>
      </c>
      <c r="AK760" s="339" t="str">
        <f t="shared" si="457"/>
        <v/>
      </c>
      <c r="AL760" s="44" t="str">
        <f t="shared" si="458"/>
        <v/>
      </c>
    </row>
    <row r="761" spans="2:38" ht="15" x14ac:dyDescent="0.15">
      <c r="B761" s="330" t="str">
        <f t="shared" si="436"/>
        <v/>
      </c>
      <c r="C761" s="330" t="str">
        <f t="shared" si="437"/>
        <v/>
      </c>
      <c r="D761" s="330" t="str">
        <f t="shared" si="438"/>
        <v/>
      </c>
      <c r="E761" s="330" t="str">
        <f t="shared" si="435"/>
        <v xml:space="preserve"> </v>
      </c>
      <c r="F761" s="330" t="str">
        <f t="shared" si="439"/>
        <v/>
      </c>
      <c r="G761" s="330" t="str">
        <f t="shared" si="440"/>
        <v/>
      </c>
      <c r="H761" s="315"/>
      <c r="I761" s="330" t="str">
        <f t="shared" si="441"/>
        <v/>
      </c>
      <c r="J761" s="330">
        <f t="shared" si="434"/>
        <v>859</v>
      </c>
      <c r="K761" s="337" t="str">
        <f t="shared" si="442"/>
        <v/>
      </c>
      <c r="L761" s="325" t="str">
        <f t="shared" si="443"/>
        <v/>
      </c>
      <c r="M761" s="325" t="str">
        <f t="shared" si="444"/>
        <v/>
      </c>
      <c r="N761" s="330" t="str">
        <f t="shared" si="445"/>
        <v/>
      </c>
      <c r="O761" s="330" t="str">
        <f t="shared" si="446"/>
        <v/>
      </c>
      <c r="P761" s="334"/>
      <c r="Q761" s="330"/>
      <c r="R761" s="279" t="str">
        <f>IF(H761&gt;0, rate1(1,$L$52,$L$51,$L$54,L761,$L$53,$L$50,P761),"")</f>
        <v/>
      </c>
      <c r="S761" s="325"/>
      <c r="T761" s="325"/>
      <c r="U761" s="330"/>
      <c r="V761" s="338"/>
      <c r="W761" s="330"/>
      <c r="X761" s="330"/>
      <c r="Y761" s="330"/>
      <c r="Z761" s="110" t="str">
        <f>IF(H761&gt;0, rate1(1,$L$52,$L$51,$L$54,U761,$L$53,$L$50,Y761),"")</f>
        <v/>
      </c>
      <c r="AA761" s="338" t="str">
        <f t="shared" si="447"/>
        <v/>
      </c>
      <c r="AB761" s="338" t="str">
        <f t="shared" si="448"/>
        <v/>
      </c>
      <c r="AC761" s="330" t="str">
        <f t="shared" si="449"/>
        <v/>
      </c>
      <c r="AD761" s="330" t="str">
        <f t="shared" si="450"/>
        <v/>
      </c>
      <c r="AE761" s="330" t="str">
        <f t="shared" si="451"/>
        <v/>
      </c>
      <c r="AF761" s="330" t="str">
        <f t="shared" si="452"/>
        <v/>
      </c>
      <c r="AG761" s="330" t="str">
        <f t="shared" si="453"/>
        <v/>
      </c>
      <c r="AH761" s="330" t="str">
        <f t="shared" si="454"/>
        <v/>
      </c>
      <c r="AI761" s="330" t="str">
        <f t="shared" si="455"/>
        <v/>
      </c>
      <c r="AJ761" s="330" t="str">
        <f t="shared" si="456"/>
        <v/>
      </c>
      <c r="AK761" s="339" t="str">
        <f t="shared" si="457"/>
        <v/>
      </c>
      <c r="AL761" s="44" t="str">
        <f t="shared" si="458"/>
        <v/>
      </c>
    </row>
    <row r="762" spans="2:38" ht="15" x14ac:dyDescent="0.15">
      <c r="B762" s="330" t="str">
        <f t="shared" si="436"/>
        <v/>
      </c>
      <c r="C762" s="330" t="str">
        <f t="shared" si="437"/>
        <v/>
      </c>
      <c r="D762" s="330" t="str">
        <f t="shared" si="438"/>
        <v/>
      </c>
      <c r="E762" s="330" t="str">
        <f t="shared" si="435"/>
        <v xml:space="preserve"> </v>
      </c>
      <c r="F762" s="330" t="str">
        <f t="shared" si="439"/>
        <v/>
      </c>
      <c r="G762" s="330" t="str">
        <f t="shared" si="440"/>
        <v/>
      </c>
      <c r="H762" s="315"/>
      <c r="I762" s="330" t="str">
        <f t="shared" si="441"/>
        <v/>
      </c>
      <c r="J762" s="330">
        <f t="shared" si="434"/>
        <v>859</v>
      </c>
      <c r="K762" s="337" t="str">
        <f t="shared" si="442"/>
        <v/>
      </c>
      <c r="L762" s="325" t="str">
        <f t="shared" si="443"/>
        <v/>
      </c>
      <c r="M762" s="325" t="str">
        <f t="shared" si="444"/>
        <v/>
      </c>
      <c r="N762" s="330" t="str">
        <f t="shared" si="445"/>
        <v/>
      </c>
      <c r="O762" s="330" t="str">
        <f t="shared" si="446"/>
        <v/>
      </c>
      <c r="P762" s="334"/>
      <c r="Q762" s="330"/>
      <c r="R762" s="279" t="str">
        <f>IF(H762&gt;0, rate1(1,$L$52,$L$51,$L$54,L762,$L$53,$L$50,P762),"")</f>
        <v/>
      </c>
      <c r="S762" s="325"/>
      <c r="T762" s="325"/>
      <c r="U762" s="330"/>
      <c r="V762" s="338"/>
      <c r="W762" s="330"/>
      <c r="X762" s="330"/>
      <c r="Y762" s="330"/>
      <c r="Z762" s="110" t="str">
        <f>IF(H762&gt;0, rate1(1,$L$52,$L$51,$L$54,U762,$L$53,$L$50,Y762),"")</f>
        <v/>
      </c>
      <c r="AA762" s="338" t="str">
        <f t="shared" si="447"/>
        <v/>
      </c>
      <c r="AB762" s="338" t="str">
        <f t="shared" si="448"/>
        <v/>
      </c>
      <c r="AC762" s="330" t="str">
        <f t="shared" si="449"/>
        <v/>
      </c>
      <c r="AD762" s="330" t="str">
        <f t="shared" si="450"/>
        <v/>
      </c>
      <c r="AE762" s="330" t="str">
        <f t="shared" si="451"/>
        <v/>
      </c>
      <c r="AF762" s="330" t="str">
        <f t="shared" si="452"/>
        <v/>
      </c>
      <c r="AG762" s="330" t="str">
        <f t="shared" si="453"/>
        <v/>
      </c>
      <c r="AH762" s="330" t="str">
        <f t="shared" si="454"/>
        <v/>
      </c>
      <c r="AI762" s="330" t="str">
        <f t="shared" si="455"/>
        <v/>
      </c>
      <c r="AJ762" s="330" t="str">
        <f t="shared" si="456"/>
        <v/>
      </c>
      <c r="AK762" s="339" t="str">
        <f t="shared" si="457"/>
        <v/>
      </c>
      <c r="AL762" s="44" t="str">
        <f t="shared" si="458"/>
        <v/>
      </c>
    </row>
    <row r="763" spans="2:38" ht="15" x14ac:dyDescent="0.15">
      <c r="B763" s="330" t="str">
        <f t="shared" si="436"/>
        <v/>
      </c>
      <c r="C763" s="330" t="str">
        <f t="shared" si="437"/>
        <v/>
      </c>
      <c r="D763" s="330" t="str">
        <f t="shared" si="438"/>
        <v/>
      </c>
      <c r="E763" s="330" t="str">
        <f t="shared" si="435"/>
        <v xml:space="preserve"> </v>
      </c>
      <c r="F763" s="330" t="str">
        <f t="shared" si="439"/>
        <v/>
      </c>
      <c r="G763" s="330" t="str">
        <f t="shared" si="440"/>
        <v/>
      </c>
      <c r="H763" s="315"/>
      <c r="I763" s="330" t="str">
        <f t="shared" si="441"/>
        <v/>
      </c>
      <c r="J763" s="330">
        <f t="shared" si="434"/>
        <v>859</v>
      </c>
      <c r="K763" s="337" t="str">
        <f t="shared" si="442"/>
        <v/>
      </c>
      <c r="L763" s="325" t="str">
        <f t="shared" si="443"/>
        <v/>
      </c>
      <c r="M763" s="325" t="str">
        <f t="shared" si="444"/>
        <v/>
      </c>
      <c r="N763" s="330" t="str">
        <f t="shared" si="445"/>
        <v/>
      </c>
      <c r="O763" s="330" t="str">
        <f t="shared" si="446"/>
        <v/>
      </c>
      <c r="P763" s="334"/>
      <c r="Q763" s="330"/>
      <c r="R763" s="279" t="str">
        <f>IF(H763&gt;0, rate1(1,$L$52,$L$51,$L$54,L763,$L$53,$L$50,P763),"")</f>
        <v/>
      </c>
      <c r="S763" s="325"/>
      <c r="T763" s="325"/>
      <c r="U763" s="330"/>
      <c r="V763" s="338"/>
      <c r="W763" s="330"/>
      <c r="X763" s="330"/>
      <c r="Y763" s="330"/>
      <c r="Z763" s="110" t="str">
        <f>IF(H763&gt;0, rate1(1,$L$52,$L$51,$L$54,U763,$L$53,$L$50,Y763),"")</f>
        <v/>
      </c>
      <c r="AA763" s="338" t="str">
        <f t="shared" si="447"/>
        <v/>
      </c>
      <c r="AB763" s="338" t="str">
        <f t="shared" si="448"/>
        <v/>
      </c>
      <c r="AC763" s="330" t="str">
        <f t="shared" si="449"/>
        <v/>
      </c>
      <c r="AD763" s="330" t="str">
        <f t="shared" si="450"/>
        <v/>
      </c>
      <c r="AE763" s="330" t="str">
        <f t="shared" si="451"/>
        <v/>
      </c>
      <c r="AF763" s="330" t="str">
        <f t="shared" si="452"/>
        <v/>
      </c>
      <c r="AG763" s="330" t="str">
        <f t="shared" si="453"/>
        <v/>
      </c>
      <c r="AH763" s="330" t="str">
        <f t="shared" si="454"/>
        <v/>
      </c>
      <c r="AI763" s="330" t="str">
        <f t="shared" si="455"/>
        <v/>
      </c>
      <c r="AJ763" s="330" t="str">
        <f t="shared" si="456"/>
        <v/>
      </c>
      <c r="AK763" s="339" t="str">
        <f t="shared" si="457"/>
        <v/>
      </c>
      <c r="AL763" s="44" t="str">
        <f t="shared" si="458"/>
        <v/>
      </c>
    </row>
    <row r="764" spans="2:38" ht="15" x14ac:dyDescent="0.15">
      <c r="B764" s="330" t="str">
        <f t="shared" si="436"/>
        <v/>
      </c>
      <c r="C764" s="330" t="str">
        <f t="shared" si="437"/>
        <v/>
      </c>
      <c r="D764" s="330" t="str">
        <f t="shared" si="438"/>
        <v/>
      </c>
      <c r="E764" s="330" t="str">
        <f t="shared" si="435"/>
        <v xml:space="preserve"> </v>
      </c>
      <c r="F764" s="330" t="str">
        <f t="shared" si="439"/>
        <v/>
      </c>
      <c r="G764" s="330" t="str">
        <f t="shared" si="440"/>
        <v/>
      </c>
      <c r="H764" s="315"/>
      <c r="I764" s="330" t="str">
        <f t="shared" si="441"/>
        <v/>
      </c>
      <c r="J764" s="330">
        <f t="shared" si="434"/>
        <v>859</v>
      </c>
      <c r="K764" s="337" t="str">
        <f t="shared" si="442"/>
        <v/>
      </c>
      <c r="L764" s="325" t="str">
        <f t="shared" si="443"/>
        <v/>
      </c>
      <c r="M764" s="325" t="str">
        <f t="shared" si="444"/>
        <v/>
      </c>
      <c r="N764" s="330" t="str">
        <f t="shared" si="445"/>
        <v/>
      </c>
      <c r="O764" s="330" t="str">
        <f t="shared" si="446"/>
        <v/>
      </c>
      <c r="P764" s="334"/>
      <c r="Q764" s="330"/>
      <c r="R764" s="279" t="str">
        <f>IF(H764&gt;0, rate1(1,$L$52,$L$51,$L$54,L764,$L$53,$L$50,P764),"")</f>
        <v/>
      </c>
      <c r="S764" s="325"/>
      <c r="T764" s="325"/>
      <c r="U764" s="330"/>
      <c r="V764" s="338"/>
      <c r="W764" s="330"/>
      <c r="X764" s="330"/>
      <c r="Y764" s="330"/>
      <c r="Z764" s="110" t="str">
        <f>IF(H764&gt;0, rate1(1,$L$52,$L$51,$L$54,U764,$L$53,$L$50,Y764),"")</f>
        <v/>
      </c>
      <c r="AA764" s="338" t="str">
        <f t="shared" si="447"/>
        <v/>
      </c>
      <c r="AB764" s="338" t="str">
        <f t="shared" si="448"/>
        <v/>
      </c>
      <c r="AC764" s="330" t="str">
        <f t="shared" si="449"/>
        <v/>
      </c>
      <c r="AD764" s="330" t="str">
        <f t="shared" si="450"/>
        <v/>
      </c>
      <c r="AE764" s="330" t="str">
        <f t="shared" si="451"/>
        <v/>
      </c>
      <c r="AF764" s="330" t="str">
        <f t="shared" si="452"/>
        <v/>
      </c>
      <c r="AG764" s="330" t="str">
        <f t="shared" si="453"/>
        <v/>
      </c>
      <c r="AH764" s="330" t="str">
        <f t="shared" si="454"/>
        <v/>
      </c>
      <c r="AI764" s="330" t="str">
        <f t="shared" si="455"/>
        <v/>
      </c>
      <c r="AJ764" s="330" t="str">
        <f t="shared" si="456"/>
        <v/>
      </c>
      <c r="AK764" s="339" t="str">
        <f t="shared" si="457"/>
        <v/>
      </c>
      <c r="AL764" s="44" t="str">
        <f t="shared" si="458"/>
        <v/>
      </c>
    </row>
    <row r="765" spans="2:38" ht="15" x14ac:dyDescent="0.15">
      <c r="B765" s="330" t="str">
        <f t="shared" si="436"/>
        <v/>
      </c>
      <c r="C765" s="330" t="str">
        <f t="shared" si="437"/>
        <v/>
      </c>
      <c r="D765" s="330" t="str">
        <f t="shared" si="438"/>
        <v/>
      </c>
      <c r="E765" s="330" t="str">
        <f t="shared" si="435"/>
        <v xml:space="preserve"> </v>
      </c>
      <c r="F765" s="330" t="str">
        <f t="shared" si="439"/>
        <v/>
      </c>
      <c r="G765" s="330" t="str">
        <f t="shared" si="440"/>
        <v/>
      </c>
      <c r="H765" s="315"/>
      <c r="I765" s="330" t="str">
        <f t="shared" si="441"/>
        <v/>
      </c>
      <c r="J765" s="330">
        <f t="shared" si="434"/>
        <v>859</v>
      </c>
      <c r="K765" s="337" t="str">
        <f t="shared" si="442"/>
        <v/>
      </c>
      <c r="L765" s="325" t="str">
        <f t="shared" si="443"/>
        <v/>
      </c>
      <c r="M765" s="325" t="str">
        <f t="shared" si="444"/>
        <v/>
      </c>
      <c r="N765" s="330" t="str">
        <f t="shared" si="445"/>
        <v/>
      </c>
      <c r="O765" s="330" t="str">
        <f t="shared" si="446"/>
        <v/>
      </c>
      <c r="P765" s="334"/>
      <c r="Q765" s="330"/>
      <c r="R765" s="279" t="str">
        <f>IF(H765&gt;0, rate1(1,$L$52,$L$51,$L$54,L765,$L$53,$L$50,P765),"")</f>
        <v/>
      </c>
      <c r="S765" s="325"/>
      <c r="T765" s="325"/>
      <c r="U765" s="330"/>
      <c r="V765" s="338"/>
      <c r="W765" s="330"/>
      <c r="X765" s="330"/>
      <c r="Y765" s="330"/>
      <c r="Z765" s="110" t="str">
        <f>IF(H765&gt;0, rate1(1,$L$52,$L$51,$L$54,U765,$L$53,$L$50,Y765),"")</f>
        <v/>
      </c>
      <c r="AA765" s="338" t="str">
        <f t="shared" si="447"/>
        <v/>
      </c>
      <c r="AB765" s="338" t="str">
        <f t="shared" si="448"/>
        <v/>
      </c>
      <c r="AC765" s="330" t="str">
        <f t="shared" si="449"/>
        <v/>
      </c>
      <c r="AD765" s="330" t="str">
        <f t="shared" si="450"/>
        <v/>
      </c>
      <c r="AE765" s="330" t="str">
        <f t="shared" si="451"/>
        <v/>
      </c>
      <c r="AF765" s="330" t="str">
        <f t="shared" si="452"/>
        <v/>
      </c>
      <c r="AG765" s="330" t="str">
        <f t="shared" si="453"/>
        <v/>
      </c>
      <c r="AH765" s="330" t="str">
        <f t="shared" si="454"/>
        <v/>
      </c>
      <c r="AI765" s="330" t="str">
        <f t="shared" si="455"/>
        <v/>
      </c>
      <c r="AJ765" s="330" t="str">
        <f t="shared" si="456"/>
        <v/>
      </c>
      <c r="AK765" s="339" t="str">
        <f t="shared" si="457"/>
        <v/>
      </c>
      <c r="AL765" s="44" t="str">
        <f t="shared" si="458"/>
        <v/>
      </c>
    </row>
    <row r="766" spans="2:38" ht="15" x14ac:dyDescent="0.15">
      <c r="B766" s="330" t="str">
        <f t="shared" si="436"/>
        <v/>
      </c>
      <c r="C766" s="330" t="str">
        <f t="shared" si="437"/>
        <v/>
      </c>
      <c r="D766" s="330" t="str">
        <f t="shared" si="438"/>
        <v/>
      </c>
      <c r="E766" s="330" t="str">
        <f t="shared" si="435"/>
        <v xml:space="preserve"> </v>
      </c>
      <c r="F766" s="330" t="str">
        <f t="shared" si="439"/>
        <v/>
      </c>
      <c r="G766" s="330" t="str">
        <f t="shared" si="440"/>
        <v/>
      </c>
      <c r="H766" s="315"/>
      <c r="I766" s="330" t="str">
        <f t="shared" si="441"/>
        <v/>
      </c>
      <c r="J766" s="330">
        <f t="shared" ref="J766:J829" si="459">$B$7</f>
        <v>859</v>
      </c>
      <c r="K766" s="337" t="str">
        <f t="shared" si="442"/>
        <v/>
      </c>
      <c r="L766" s="325" t="str">
        <f t="shared" si="443"/>
        <v/>
      </c>
      <c r="M766" s="325" t="str">
        <f t="shared" si="444"/>
        <v/>
      </c>
      <c r="N766" s="330" t="str">
        <f t="shared" si="445"/>
        <v/>
      </c>
      <c r="O766" s="330" t="str">
        <f t="shared" si="446"/>
        <v/>
      </c>
      <c r="P766" s="334"/>
      <c r="Q766" s="330"/>
      <c r="R766" s="279" t="str">
        <f>IF(H766&gt;0, rate1(1,$L$52,$L$51,$L$54,L766,$L$53,$L$50,P766),"")</f>
        <v/>
      </c>
      <c r="S766" s="325"/>
      <c r="T766" s="325"/>
      <c r="U766" s="330"/>
      <c r="V766" s="338"/>
      <c r="W766" s="330"/>
      <c r="X766" s="330"/>
      <c r="Y766" s="330"/>
      <c r="Z766" s="110" t="str">
        <f>IF(H766&gt;0, rate1(1,$L$52,$L$51,$L$54,U766,$L$53,$L$50,Y766),"")</f>
        <v/>
      </c>
      <c r="AA766" s="338" t="str">
        <f t="shared" si="447"/>
        <v/>
      </c>
      <c r="AB766" s="338" t="str">
        <f t="shared" si="448"/>
        <v/>
      </c>
      <c r="AC766" s="330" t="str">
        <f t="shared" si="449"/>
        <v/>
      </c>
      <c r="AD766" s="330" t="str">
        <f t="shared" si="450"/>
        <v/>
      </c>
      <c r="AE766" s="330" t="str">
        <f t="shared" si="451"/>
        <v/>
      </c>
      <c r="AF766" s="330" t="str">
        <f t="shared" si="452"/>
        <v/>
      </c>
      <c r="AG766" s="330" t="str">
        <f t="shared" si="453"/>
        <v/>
      </c>
      <c r="AH766" s="330" t="str">
        <f t="shared" si="454"/>
        <v/>
      </c>
      <c r="AI766" s="330" t="str">
        <f t="shared" si="455"/>
        <v/>
      </c>
      <c r="AJ766" s="330" t="str">
        <f t="shared" si="456"/>
        <v/>
      </c>
      <c r="AK766" s="339" t="str">
        <f t="shared" si="457"/>
        <v/>
      </c>
      <c r="AL766" s="44" t="str">
        <f t="shared" si="458"/>
        <v/>
      </c>
    </row>
    <row r="767" spans="2:38" ht="15" x14ac:dyDescent="0.15">
      <c r="B767" s="330" t="str">
        <f t="shared" si="436"/>
        <v/>
      </c>
      <c r="C767" s="330" t="str">
        <f t="shared" si="437"/>
        <v/>
      </c>
      <c r="D767" s="330" t="str">
        <f t="shared" si="438"/>
        <v/>
      </c>
      <c r="E767" s="330" t="str">
        <f t="shared" ref="E767:E830" si="460">IF(H767&gt;0,IF(AND(C767&lt;$B$6,C767&gt;$K$12),bb2wang($B$6,$K$12,C767,$H$8,$H$9,I767,$H$10,$H$11,$K$10,$K$11,$H$13),E766)," ")</f>
        <v xml:space="preserve"> </v>
      </c>
      <c r="F767" s="330" t="str">
        <f t="shared" si="439"/>
        <v/>
      </c>
      <c r="G767" s="330" t="str">
        <f t="shared" si="440"/>
        <v/>
      </c>
      <c r="H767" s="315"/>
      <c r="I767" s="330" t="str">
        <f t="shared" si="441"/>
        <v/>
      </c>
      <c r="J767" s="330">
        <f t="shared" si="459"/>
        <v>859</v>
      </c>
      <c r="K767" s="337" t="str">
        <f t="shared" si="442"/>
        <v/>
      </c>
      <c r="L767" s="325" t="str">
        <f t="shared" si="443"/>
        <v/>
      </c>
      <c r="M767" s="325" t="str">
        <f t="shared" si="444"/>
        <v/>
      </c>
      <c r="N767" s="330" t="str">
        <f t="shared" si="445"/>
        <v/>
      </c>
      <c r="O767" s="330" t="str">
        <f t="shared" si="446"/>
        <v/>
      </c>
      <c r="P767" s="334"/>
      <c r="Q767" s="330"/>
      <c r="R767" s="279" t="str">
        <f>IF(H767&gt;0, rate1(1,$L$52,$L$51,$L$54,L767,$L$53,$L$50,P767),"")</f>
        <v/>
      </c>
      <c r="S767" s="325"/>
      <c r="T767" s="325"/>
      <c r="U767" s="330"/>
      <c r="V767" s="338"/>
      <c r="W767" s="330"/>
      <c r="X767" s="330"/>
      <c r="Y767" s="330"/>
      <c r="Z767" s="110" t="str">
        <f>IF(H767&gt;0, rate1(1,$L$52,$L$51,$L$54,U767,$L$53,$L$50,Y767),"")</f>
        <v/>
      </c>
      <c r="AA767" s="338" t="str">
        <f t="shared" si="447"/>
        <v/>
      </c>
      <c r="AB767" s="338" t="str">
        <f t="shared" si="448"/>
        <v/>
      </c>
      <c r="AC767" s="330" t="str">
        <f t="shared" si="449"/>
        <v/>
      </c>
      <c r="AD767" s="330" t="str">
        <f t="shared" si="450"/>
        <v/>
      </c>
      <c r="AE767" s="330" t="str">
        <f t="shared" si="451"/>
        <v/>
      </c>
      <c r="AF767" s="330" t="str">
        <f t="shared" si="452"/>
        <v/>
      </c>
      <c r="AG767" s="330" t="str">
        <f t="shared" si="453"/>
        <v/>
      </c>
      <c r="AH767" s="330" t="str">
        <f t="shared" si="454"/>
        <v/>
      </c>
      <c r="AI767" s="330" t="str">
        <f t="shared" si="455"/>
        <v/>
      </c>
      <c r="AJ767" s="330" t="str">
        <f t="shared" si="456"/>
        <v/>
      </c>
      <c r="AK767" s="339" t="str">
        <f t="shared" si="457"/>
        <v/>
      </c>
      <c r="AL767" s="44" t="str">
        <f t="shared" si="458"/>
        <v/>
      </c>
    </row>
    <row r="768" spans="2:38" ht="15" x14ac:dyDescent="0.15">
      <c r="B768" s="330" t="str">
        <f t="shared" ref="B768:B831" si="461">IF(H768&gt;0, AF767,"")</f>
        <v/>
      </c>
      <c r="C768" s="330" t="str">
        <f t="shared" ref="C768:C831" si="462">IF(H768&gt;0, AG767,"")</f>
        <v/>
      </c>
      <c r="D768" s="330" t="str">
        <f t="shared" ref="D768:D831" si="463">IF(H768&gt;0, AH767,"")</f>
        <v/>
      </c>
      <c r="E768" s="330" t="str">
        <f t="shared" si="460"/>
        <v xml:space="preserve"> </v>
      </c>
      <c r="F768" s="330" t="str">
        <f t="shared" ref="F768:F831" si="464">IF(H768&gt;0, (E768+E767)/2,"")</f>
        <v/>
      </c>
      <c r="G768" s="330" t="str">
        <f t="shared" ref="G768:G831" si="465">IF(H768&gt;0, F768*$S$53*$C$55*(B768-C768+N768)^1.5,"")</f>
        <v/>
      </c>
      <c r="H768" s="315"/>
      <c r="I768" s="330" t="str">
        <f t="shared" ref="I768:I831" si="466">IF(H768&gt;0, (B768-C768)*B$19,"")</f>
        <v/>
      </c>
      <c r="J768" s="330">
        <f t="shared" si="459"/>
        <v>859</v>
      </c>
      <c r="K768" s="337" t="str">
        <f t="shared" ref="K768:K831" si="467">IF(H768&gt;0, IF((1-S767-0.015)&gt;0,1,-1),"")</f>
        <v/>
      </c>
      <c r="L768" s="325" t="str">
        <f t="shared" ref="L768:L831" si="468">IF(H768&gt;0, D768+K768*H768,"")</f>
        <v/>
      </c>
      <c r="M768" s="325" t="str">
        <f t="shared" ref="M768:M831" si="469">IF(H768&gt;0, (D768+L768)/2,"")</f>
        <v/>
      </c>
      <c r="N768" s="330" t="str">
        <f t="shared" ref="N768:N831" si="470">IF(H768&gt;0, 2*($P$53*M768/$S$52/$S$51)^2-(B768-C768)*2,"")</f>
        <v/>
      </c>
      <c r="O768" s="330" t="str">
        <f t="shared" ref="O768:O831" si="471">IF(H768&gt;0, wh(B768,$F$51,$F$52,$F$53),"")</f>
        <v/>
      </c>
      <c r="P768" s="334"/>
      <c r="Q768" s="330"/>
      <c r="R768" s="279" t="str">
        <f>IF(H768&gt;0, rate1(1,$L$52,$L$51,$L$54,L768,$L$53,$L$50,P768),"")</f>
        <v/>
      </c>
      <c r="S768" s="325"/>
      <c r="T768" s="325"/>
      <c r="U768" s="330"/>
      <c r="V768" s="338"/>
      <c r="W768" s="330"/>
      <c r="X768" s="330"/>
      <c r="Y768" s="330"/>
      <c r="Z768" s="110" t="str">
        <f>IF(H768&gt;0, rate1(1,$L$52,$L$51,$L$54,U768,$L$53,$L$50,Y768),"")</f>
        <v/>
      </c>
      <c r="AA768" s="338" t="str">
        <f t="shared" ref="AA768:AA831" si="472">IF(H768&gt;0, X768/O768/Z768,"")</f>
        <v/>
      </c>
      <c r="AB768" s="338" t="str">
        <f t="shared" ref="AB768:AB831" si="473">IF(H768&gt;0, W768/(1-AA768),"")</f>
        <v/>
      </c>
      <c r="AC768" s="330" t="str">
        <f t="shared" ref="AC768:AC831" si="474">IF(H768&gt;0, delta_z(N768,S768,H768,AE767,AB768),"")</f>
        <v/>
      </c>
      <c r="AD768" s="330" t="str">
        <f t="shared" ref="AD768:AD831" si="475">IF(H768&gt;0, H768/AC768*K768,"")</f>
        <v/>
      </c>
      <c r="AE768" s="330" t="str">
        <f t="shared" ref="AE768:AE831" si="476">IF(H768&gt;0, (AD768-AD767)/(AC768+AC767)*2,"")</f>
        <v/>
      </c>
      <c r="AF768" s="330" t="str">
        <f t="shared" ref="AF768:AF831" si="477">IF(H768&gt;0, B768-(AC768-N768),"")</f>
        <v/>
      </c>
      <c r="AG768" s="330" t="str">
        <f t="shared" ref="AG768:AG831" si="478">IF(H768&gt;0, C768-AC768,"")</f>
        <v/>
      </c>
      <c r="AH768" s="330" t="str">
        <f t="shared" ref="AH768:AH831" si="479">IF(H768&gt;0, $S$54*$S$53*$C$55*SQRT(AF768-AG768),"")</f>
        <v/>
      </c>
      <c r="AI768" s="330" t="str">
        <f t="shared" ref="AI768:AI831" si="480">IF(H768&gt;0, AC768/R768*1000000,"")</f>
        <v/>
      </c>
      <c r="AJ768" s="330" t="str">
        <f t="shared" ref="AJ768:AJ831" si="481">IF(H768&gt;0, AJ767+AI768/3600,"")</f>
        <v/>
      </c>
      <c r="AK768" s="339" t="str">
        <f t="shared" ref="AK768:AK831" si="482">IF(H768&gt;0, AK767+AI767*G767/1000000,"")</f>
        <v/>
      </c>
      <c r="AL768" s="44" t="str">
        <f t="shared" ref="AL768:AL831" si="483">IF(H768&gt;0, AL767+AI767*J767/1000000,"")</f>
        <v/>
      </c>
    </row>
    <row r="769" spans="2:38" ht="15" x14ac:dyDescent="0.15">
      <c r="B769" s="330" t="str">
        <f t="shared" si="461"/>
        <v/>
      </c>
      <c r="C769" s="330" t="str">
        <f t="shared" si="462"/>
        <v/>
      </c>
      <c r="D769" s="330" t="str">
        <f t="shared" si="463"/>
        <v/>
      </c>
      <c r="E769" s="330" t="str">
        <f t="shared" si="460"/>
        <v xml:space="preserve"> </v>
      </c>
      <c r="F769" s="330" t="str">
        <f t="shared" si="464"/>
        <v/>
      </c>
      <c r="G769" s="330" t="str">
        <f t="shared" si="465"/>
        <v/>
      </c>
      <c r="H769" s="315"/>
      <c r="I769" s="330" t="str">
        <f t="shared" si="466"/>
        <v/>
      </c>
      <c r="J769" s="330">
        <f t="shared" si="459"/>
        <v>859</v>
      </c>
      <c r="K769" s="337" t="str">
        <f t="shared" si="467"/>
        <v/>
      </c>
      <c r="L769" s="325" t="str">
        <f t="shared" si="468"/>
        <v/>
      </c>
      <c r="M769" s="325" t="str">
        <f t="shared" si="469"/>
        <v/>
      </c>
      <c r="N769" s="330" t="str">
        <f t="shared" si="470"/>
        <v/>
      </c>
      <c r="O769" s="330" t="str">
        <f t="shared" si="471"/>
        <v/>
      </c>
      <c r="P769" s="334"/>
      <c r="Q769" s="330"/>
      <c r="R769" s="279" t="str">
        <f>IF(H769&gt;0, rate1(1,$L$52,$L$51,$L$54,L769,$L$53,$L$50,P769),"")</f>
        <v/>
      </c>
      <c r="S769" s="325"/>
      <c r="T769" s="325"/>
      <c r="U769" s="330"/>
      <c r="V769" s="338"/>
      <c r="W769" s="330"/>
      <c r="X769" s="330"/>
      <c r="Y769" s="330"/>
      <c r="Z769" s="110" t="str">
        <f>IF(H769&gt;0, rate1(1,$L$52,$L$51,$L$54,U769,$L$53,$L$50,Y769),"")</f>
        <v/>
      </c>
      <c r="AA769" s="338" t="str">
        <f t="shared" si="472"/>
        <v/>
      </c>
      <c r="AB769" s="338" t="str">
        <f t="shared" si="473"/>
        <v/>
      </c>
      <c r="AC769" s="330" t="str">
        <f t="shared" si="474"/>
        <v/>
      </c>
      <c r="AD769" s="330" t="str">
        <f t="shared" si="475"/>
        <v/>
      </c>
      <c r="AE769" s="330" t="str">
        <f t="shared" si="476"/>
        <v/>
      </c>
      <c r="AF769" s="330" t="str">
        <f t="shared" si="477"/>
        <v/>
      </c>
      <c r="AG769" s="330" t="str">
        <f t="shared" si="478"/>
        <v/>
      </c>
      <c r="AH769" s="330" t="str">
        <f t="shared" si="479"/>
        <v/>
      </c>
      <c r="AI769" s="330" t="str">
        <f t="shared" si="480"/>
        <v/>
      </c>
      <c r="AJ769" s="330" t="str">
        <f t="shared" si="481"/>
        <v/>
      </c>
      <c r="AK769" s="339" t="str">
        <f t="shared" si="482"/>
        <v/>
      </c>
      <c r="AL769" s="44" t="str">
        <f t="shared" si="483"/>
        <v/>
      </c>
    </row>
    <row r="770" spans="2:38" ht="15" x14ac:dyDescent="0.15">
      <c r="B770" s="330" t="str">
        <f t="shared" si="461"/>
        <v/>
      </c>
      <c r="C770" s="330" t="str">
        <f t="shared" si="462"/>
        <v/>
      </c>
      <c r="D770" s="330" t="str">
        <f t="shared" si="463"/>
        <v/>
      </c>
      <c r="E770" s="330" t="str">
        <f t="shared" si="460"/>
        <v xml:space="preserve"> </v>
      </c>
      <c r="F770" s="330" t="str">
        <f t="shared" si="464"/>
        <v/>
      </c>
      <c r="G770" s="330" t="str">
        <f t="shared" si="465"/>
        <v/>
      </c>
      <c r="H770" s="315"/>
      <c r="I770" s="330" t="str">
        <f t="shared" si="466"/>
        <v/>
      </c>
      <c r="J770" s="330">
        <f t="shared" si="459"/>
        <v>859</v>
      </c>
      <c r="K770" s="337" t="str">
        <f t="shared" si="467"/>
        <v/>
      </c>
      <c r="L770" s="325" t="str">
        <f t="shared" si="468"/>
        <v/>
      </c>
      <c r="M770" s="325" t="str">
        <f t="shared" si="469"/>
        <v/>
      </c>
      <c r="N770" s="330" t="str">
        <f t="shared" si="470"/>
        <v/>
      </c>
      <c r="O770" s="330" t="str">
        <f t="shared" si="471"/>
        <v/>
      </c>
      <c r="P770" s="334"/>
      <c r="Q770" s="330"/>
      <c r="R770" s="279" t="str">
        <f>IF(H770&gt;0, rate1(1,$L$52,$L$51,$L$54,L770,$L$53,$L$50,P770),"")</f>
        <v/>
      </c>
      <c r="S770" s="325"/>
      <c r="T770" s="325"/>
      <c r="U770" s="330"/>
      <c r="V770" s="338"/>
      <c r="W770" s="330"/>
      <c r="X770" s="330"/>
      <c r="Y770" s="330"/>
      <c r="Z770" s="110" t="str">
        <f>IF(H770&gt;0, rate1(1,$L$52,$L$51,$L$54,U770,$L$53,$L$50,Y770),"")</f>
        <v/>
      </c>
      <c r="AA770" s="338" t="str">
        <f t="shared" si="472"/>
        <v/>
      </c>
      <c r="AB770" s="338" t="str">
        <f t="shared" si="473"/>
        <v/>
      </c>
      <c r="AC770" s="330" t="str">
        <f t="shared" si="474"/>
        <v/>
      </c>
      <c r="AD770" s="330" t="str">
        <f t="shared" si="475"/>
        <v/>
      </c>
      <c r="AE770" s="330" t="str">
        <f t="shared" si="476"/>
        <v/>
      </c>
      <c r="AF770" s="330" t="str">
        <f t="shared" si="477"/>
        <v/>
      </c>
      <c r="AG770" s="330" t="str">
        <f t="shared" si="478"/>
        <v/>
      </c>
      <c r="AH770" s="330" t="str">
        <f t="shared" si="479"/>
        <v/>
      </c>
      <c r="AI770" s="330" t="str">
        <f t="shared" si="480"/>
        <v/>
      </c>
      <c r="AJ770" s="330" t="str">
        <f t="shared" si="481"/>
        <v/>
      </c>
      <c r="AK770" s="339" t="str">
        <f t="shared" si="482"/>
        <v/>
      </c>
      <c r="AL770" s="44" t="str">
        <f t="shared" si="483"/>
        <v/>
      </c>
    </row>
    <row r="771" spans="2:38" ht="15" x14ac:dyDescent="0.15">
      <c r="B771" s="330" t="str">
        <f t="shared" si="461"/>
        <v/>
      </c>
      <c r="C771" s="330" t="str">
        <f t="shared" si="462"/>
        <v/>
      </c>
      <c r="D771" s="330" t="str">
        <f t="shared" si="463"/>
        <v/>
      </c>
      <c r="E771" s="330" t="str">
        <f t="shared" si="460"/>
        <v xml:space="preserve"> </v>
      </c>
      <c r="F771" s="330" t="str">
        <f t="shared" si="464"/>
        <v/>
      </c>
      <c r="G771" s="330" t="str">
        <f t="shared" si="465"/>
        <v/>
      </c>
      <c r="H771" s="315"/>
      <c r="I771" s="330" t="str">
        <f t="shared" si="466"/>
        <v/>
      </c>
      <c r="J771" s="330">
        <f t="shared" si="459"/>
        <v>859</v>
      </c>
      <c r="K771" s="337" t="str">
        <f t="shared" si="467"/>
        <v/>
      </c>
      <c r="L771" s="325" t="str">
        <f t="shared" si="468"/>
        <v/>
      </c>
      <c r="M771" s="325" t="str">
        <f t="shared" si="469"/>
        <v/>
      </c>
      <c r="N771" s="330" t="str">
        <f t="shared" si="470"/>
        <v/>
      </c>
      <c r="O771" s="330" t="str">
        <f t="shared" si="471"/>
        <v/>
      </c>
      <c r="P771" s="334"/>
      <c r="Q771" s="330"/>
      <c r="R771" s="279" t="str">
        <f>IF(H771&gt;0, rate1(1,$L$52,$L$51,$L$54,L771,$L$53,$L$50,P771),"")</f>
        <v/>
      </c>
      <c r="S771" s="325"/>
      <c r="T771" s="325"/>
      <c r="U771" s="330"/>
      <c r="V771" s="338"/>
      <c r="W771" s="330"/>
      <c r="X771" s="330"/>
      <c r="Y771" s="330"/>
      <c r="Z771" s="110" t="str">
        <f>IF(H771&gt;0, rate1(1,$L$52,$L$51,$L$54,U771,$L$53,$L$50,Y771),"")</f>
        <v/>
      </c>
      <c r="AA771" s="338" t="str">
        <f t="shared" si="472"/>
        <v/>
      </c>
      <c r="AB771" s="338" t="str">
        <f t="shared" si="473"/>
        <v/>
      </c>
      <c r="AC771" s="330" t="str">
        <f t="shared" si="474"/>
        <v/>
      </c>
      <c r="AD771" s="330" t="str">
        <f t="shared" si="475"/>
        <v/>
      </c>
      <c r="AE771" s="330" t="str">
        <f t="shared" si="476"/>
        <v/>
      </c>
      <c r="AF771" s="330" t="str">
        <f t="shared" si="477"/>
        <v/>
      </c>
      <c r="AG771" s="330" t="str">
        <f t="shared" si="478"/>
        <v/>
      </c>
      <c r="AH771" s="330" t="str">
        <f t="shared" si="479"/>
        <v/>
      </c>
      <c r="AI771" s="330" t="str">
        <f t="shared" si="480"/>
        <v/>
      </c>
      <c r="AJ771" s="330" t="str">
        <f t="shared" si="481"/>
        <v/>
      </c>
      <c r="AK771" s="339" t="str">
        <f t="shared" si="482"/>
        <v/>
      </c>
      <c r="AL771" s="44" t="str">
        <f t="shared" si="483"/>
        <v/>
      </c>
    </row>
    <row r="772" spans="2:38" ht="15" x14ac:dyDescent="0.15">
      <c r="B772" s="330" t="str">
        <f t="shared" si="461"/>
        <v/>
      </c>
      <c r="C772" s="330" t="str">
        <f t="shared" si="462"/>
        <v/>
      </c>
      <c r="D772" s="330" t="str">
        <f t="shared" si="463"/>
        <v/>
      </c>
      <c r="E772" s="330" t="str">
        <f t="shared" si="460"/>
        <v xml:space="preserve"> </v>
      </c>
      <c r="F772" s="330" t="str">
        <f t="shared" si="464"/>
        <v/>
      </c>
      <c r="G772" s="330" t="str">
        <f t="shared" si="465"/>
        <v/>
      </c>
      <c r="H772" s="315"/>
      <c r="I772" s="330" t="str">
        <f t="shared" si="466"/>
        <v/>
      </c>
      <c r="J772" s="330">
        <f t="shared" si="459"/>
        <v>859</v>
      </c>
      <c r="K772" s="337" t="str">
        <f t="shared" si="467"/>
        <v/>
      </c>
      <c r="L772" s="325" t="str">
        <f t="shared" si="468"/>
        <v/>
      </c>
      <c r="M772" s="325" t="str">
        <f t="shared" si="469"/>
        <v/>
      </c>
      <c r="N772" s="330" t="str">
        <f t="shared" si="470"/>
        <v/>
      </c>
      <c r="O772" s="330" t="str">
        <f t="shared" si="471"/>
        <v/>
      </c>
      <c r="P772" s="334"/>
      <c r="Q772" s="330"/>
      <c r="R772" s="279" t="str">
        <f>IF(H772&gt;0, rate1(1,$L$52,$L$51,$L$54,L772,$L$53,$L$50,P772),"")</f>
        <v/>
      </c>
      <c r="S772" s="325"/>
      <c r="T772" s="325"/>
      <c r="U772" s="330"/>
      <c r="V772" s="338"/>
      <c r="W772" s="330"/>
      <c r="X772" s="330"/>
      <c r="Y772" s="330"/>
      <c r="Z772" s="110" t="str">
        <f>IF(H772&gt;0, rate1(1,$L$52,$L$51,$L$54,U772,$L$53,$L$50,Y772),"")</f>
        <v/>
      </c>
      <c r="AA772" s="338" t="str">
        <f t="shared" si="472"/>
        <v/>
      </c>
      <c r="AB772" s="338" t="str">
        <f t="shared" si="473"/>
        <v/>
      </c>
      <c r="AC772" s="330" t="str">
        <f t="shared" si="474"/>
        <v/>
      </c>
      <c r="AD772" s="330" t="str">
        <f t="shared" si="475"/>
        <v/>
      </c>
      <c r="AE772" s="330" t="str">
        <f t="shared" si="476"/>
        <v/>
      </c>
      <c r="AF772" s="330" t="str">
        <f t="shared" si="477"/>
        <v/>
      </c>
      <c r="AG772" s="330" t="str">
        <f t="shared" si="478"/>
        <v/>
      </c>
      <c r="AH772" s="330" t="str">
        <f t="shared" si="479"/>
        <v/>
      </c>
      <c r="AI772" s="330" t="str">
        <f t="shared" si="480"/>
        <v/>
      </c>
      <c r="AJ772" s="330" t="str">
        <f t="shared" si="481"/>
        <v/>
      </c>
      <c r="AK772" s="339" t="str">
        <f t="shared" si="482"/>
        <v/>
      </c>
      <c r="AL772" s="44" t="str">
        <f t="shared" si="483"/>
        <v/>
      </c>
    </row>
    <row r="773" spans="2:38" ht="15" x14ac:dyDescent="0.15">
      <c r="B773" s="330" t="str">
        <f t="shared" si="461"/>
        <v/>
      </c>
      <c r="C773" s="330" t="str">
        <f t="shared" si="462"/>
        <v/>
      </c>
      <c r="D773" s="330" t="str">
        <f t="shared" si="463"/>
        <v/>
      </c>
      <c r="E773" s="330" t="str">
        <f t="shared" si="460"/>
        <v xml:space="preserve"> </v>
      </c>
      <c r="F773" s="330" t="str">
        <f t="shared" si="464"/>
        <v/>
      </c>
      <c r="G773" s="330" t="str">
        <f t="shared" si="465"/>
        <v/>
      </c>
      <c r="H773" s="315"/>
      <c r="I773" s="330" t="str">
        <f t="shared" si="466"/>
        <v/>
      </c>
      <c r="J773" s="330">
        <f t="shared" si="459"/>
        <v>859</v>
      </c>
      <c r="K773" s="337" t="str">
        <f t="shared" si="467"/>
        <v/>
      </c>
      <c r="L773" s="325" t="str">
        <f t="shared" si="468"/>
        <v/>
      </c>
      <c r="M773" s="325" t="str">
        <f t="shared" si="469"/>
        <v/>
      </c>
      <c r="N773" s="330" t="str">
        <f t="shared" si="470"/>
        <v/>
      </c>
      <c r="O773" s="330" t="str">
        <f t="shared" si="471"/>
        <v/>
      </c>
      <c r="P773" s="334"/>
      <c r="Q773" s="330"/>
      <c r="R773" s="279" t="str">
        <f>IF(H773&gt;0, rate1(1,$L$52,$L$51,$L$54,L773,$L$53,$L$50,P773),"")</f>
        <v/>
      </c>
      <c r="S773" s="325"/>
      <c r="T773" s="325"/>
      <c r="U773" s="330"/>
      <c r="V773" s="338"/>
      <c r="W773" s="330"/>
      <c r="X773" s="330"/>
      <c r="Y773" s="330"/>
      <c r="Z773" s="110" t="str">
        <f>IF(H773&gt;0, rate1(1,$L$52,$L$51,$L$54,U773,$L$53,$L$50,Y773),"")</f>
        <v/>
      </c>
      <c r="AA773" s="338" t="str">
        <f t="shared" si="472"/>
        <v/>
      </c>
      <c r="AB773" s="338" t="str">
        <f t="shared" si="473"/>
        <v/>
      </c>
      <c r="AC773" s="330" t="str">
        <f t="shared" si="474"/>
        <v/>
      </c>
      <c r="AD773" s="330" t="str">
        <f t="shared" si="475"/>
        <v/>
      </c>
      <c r="AE773" s="330" t="str">
        <f t="shared" si="476"/>
        <v/>
      </c>
      <c r="AF773" s="330" t="str">
        <f t="shared" si="477"/>
        <v/>
      </c>
      <c r="AG773" s="330" t="str">
        <f t="shared" si="478"/>
        <v/>
      </c>
      <c r="AH773" s="330" t="str">
        <f t="shared" si="479"/>
        <v/>
      </c>
      <c r="AI773" s="330" t="str">
        <f t="shared" si="480"/>
        <v/>
      </c>
      <c r="AJ773" s="330" t="str">
        <f t="shared" si="481"/>
        <v/>
      </c>
      <c r="AK773" s="339" t="str">
        <f t="shared" si="482"/>
        <v/>
      </c>
      <c r="AL773" s="44" t="str">
        <f t="shared" si="483"/>
        <v/>
      </c>
    </row>
    <row r="774" spans="2:38" ht="15" x14ac:dyDescent="0.15">
      <c r="B774" s="330" t="str">
        <f t="shared" si="461"/>
        <v/>
      </c>
      <c r="C774" s="330" t="str">
        <f t="shared" si="462"/>
        <v/>
      </c>
      <c r="D774" s="330" t="str">
        <f t="shared" si="463"/>
        <v/>
      </c>
      <c r="E774" s="330" t="str">
        <f t="shared" si="460"/>
        <v xml:space="preserve"> </v>
      </c>
      <c r="F774" s="330" t="str">
        <f t="shared" si="464"/>
        <v/>
      </c>
      <c r="G774" s="330" t="str">
        <f t="shared" si="465"/>
        <v/>
      </c>
      <c r="H774" s="315"/>
      <c r="I774" s="330" t="str">
        <f t="shared" si="466"/>
        <v/>
      </c>
      <c r="J774" s="330">
        <f t="shared" si="459"/>
        <v>859</v>
      </c>
      <c r="K774" s="337" t="str">
        <f t="shared" si="467"/>
        <v/>
      </c>
      <c r="L774" s="325" t="str">
        <f t="shared" si="468"/>
        <v/>
      </c>
      <c r="M774" s="325" t="str">
        <f t="shared" si="469"/>
        <v/>
      </c>
      <c r="N774" s="330" t="str">
        <f t="shared" si="470"/>
        <v/>
      </c>
      <c r="O774" s="330" t="str">
        <f t="shared" si="471"/>
        <v/>
      </c>
      <c r="P774" s="334"/>
      <c r="Q774" s="330"/>
      <c r="R774" s="279" t="str">
        <f>IF(H774&gt;0, rate1(1,$L$52,$L$51,$L$54,L774,$L$53,$L$50,P774),"")</f>
        <v/>
      </c>
      <c r="S774" s="325"/>
      <c r="T774" s="325"/>
      <c r="U774" s="330"/>
      <c r="V774" s="338"/>
      <c r="W774" s="330"/>
      <c r="X774" s="330"/>
      <c r="Y774" s="330"/>
      <c r="Z774" s="110" t="str">
        <f>IF(H774&gt;0, rate1(1,$L$52,$L$51,$L$54,U774,$L$53,$L$50,Y774),"")</f>
        <v/>
      </c>
      <c r="AA774" s="338" t="str">
        <f t="shared" si="472"/>
        <v/>
      </c>
      <c r="AB774" s="338" t="str">
        <f t="shared" si="473"/>
        <v/>
      </c>
      <c r="AC774" s="330" t="str">
        <f t="shared" si="474"/>
        <v/>
      </c>
      <c r="AD774" s="330" t="str">
        <f t="shared" si="475"/>
        <v/>
      </c>
      <c r="AE774" s="330" t="str">
        <f t="shared" si="476"/>
        <v/>
      </c>
      <c r="AF774" s="330" t="str">
        <f t="shared" si="477"/>
        <v/>
      </c>
      <c r="AG774" s="330" t="str">
        <f t="shared" si="478"/>
        <v/>
      </c>
      <c r="AH774" s="330" t="str">
        <f t="shared" si="479"/>
        <v/>
      </c>
      <c r="AI774" s="330" t="str">
        <f t="shared" si="480"/>
        <v/>
      </c>
      <c r="AJ774" s="330" t="str">
        <f t="shared" si="481"/>
        <v/>
      </c>
      <c r="AK774" s="339" t="str">
        <f t="shared" si="482"/>
        <v/>
      </c>
      <c r="AL774" s="44" t="str">
        <f t="shared" si="483"/>
        <v/>
      </c>
    </row>
    <row r="775" spans="2:38" ht="15" x14ac:dyDescent="0.15">
      <c r="B775" s="330" t="str">
        <f t="shared" si="461"/>
        <v/>
      </c>
      <c r="C775" s="330" t="str">
        <f t="shared" si="462"/>
        <v/>
      </c>
      <c r="D775" s="330" t="str">
        <f t="shared" si="463"/>
        <v/>
      </c>
      <c r="E775" s="330" t="str">
        <f t="shared" si="460"/>
        <v xml:space="preserve"> </v>
      </c>
      <c r="F775" s="330" t="str">
        <f t="shared" si="464"/>
        <v/>
      </c>
      <c r="G775" s="330" t="str">
        <f t="shared" si="465"/>
        <v/>
      </c>
      <c r="H775" s="315"/>
      <c r="I775" s="330" t="str">
        <f t="shared" si="466"/>
        <v/>
      </c>
      <c r="J775" s="330">
        <f t="shared" si="459"/>
        <v>859</v>
      </c>
      <c r="K775" s="337" t="str">
        <f t="shared" si="467"/>
        <v/>
      </c>
      <c r="L775" s="325" t="str">
        <f t="shared" si="468"/>
        <v/>
      </c>
      <c r="M775" s="325" t="str">
        <f t="shared" si="469"/>
        <v/>
      </c>
      <c r="N775" s="330" t="str">
        <f t="shared" si="470"/>
        <v/>
      </c>
      <c r="O775" s="330" t="str">
        <f t="shared" si="471"/>
        <v/>
      </c>
      <c r="P775" s="334"/>
      <c r="Q775" s="330"/>
      <c r="R775" s="279" t="str">
        <f>IF(H775&gt;0, rate1(1,$L$52,$L$51,$L$54,L775,$L$53,$L$50,P775),"")</f>
        <v/>
      </c>
      <c r="S775" s="325"/>
      <c r="T775" s="325"/>
      <c r="U775" s="330"/>
      <c r="V775" s="338"/>
      <c r="W775" s="330"/>
      <c r="X775" s="330"/>
      <c r="Y775" s="330"/>
      <c r="Z775" s="110" t="str">
        <f>IF(H775&gt;0, rate1(1,$L$52,$L$51,$L$54,U775,$L$53,$L$50,Y775),"")</f>
        <v/>
      </c>
      <c r="AA775" s="338" t="str">
        <f t="shared" si="472"/>
        <v/>
      </c>
      <c r="AB775" s="338" t="str">
        <f t="shared" si="473"/>
        <v/>
      </c>
      <c r="AC775" s="330" t="str">
        <f t="shared" si="474"/>
        <v/>
      </c>
      <c r="AD775" s="330" t="str">
        <f t="shared" si="475"/>
        <v/>
      </c>
      <c r="AE775" s="330" t="str">
        <f t="shared" si="476"/>
        <v/>
      </c>
      <c r="AF775" s="330" t="str">
        <f t="shared" si="477"/>
        <v/>
      </c>
      <c r="AG775" s="330" t="str">
        <f t="shared" si="478"/>
        <v/>
      </c>
      <c r="AH775" s="330" t="str">
        <f t="shared" si="479"/>
        <v/>
      </c>
      <c r="AI775" s="330" t="str">
        <f t="shared" si="480"/>
        <v/>
      </c>
      <c r="AJ775" s="330" t="str">
        <f t="shared" si="481"/>
        <v/>
      </c>
      <c r="AK775" s="339" t="str">
        <f t="shared" si="482"/>
        <v/>
      </c>
      <c r="AL775" s="44" t="str">
        <f t="shared" si="483"/>
        <v/>
      </c>
    </row>
    <row r="776" spans="2:38" ht="15" x14ac:dyDescent="0.15">
      <c r="B776" s="330" t="str">
        <f t="shared" si="461"/>
        <v/>
      </c>
      <c r="C776" s="330" t="str">
        <f t="shared" si="462"/>
        <v/>
      </c>
      <c r="D776" s="330" t="str">
        <f t="shared" si="463"/>
        <v/>
      </c>
      <c r="E776" s="330" t="str">
        <f t="shared" si="460"/>
        <v xml:space="preserve"> </v>
      </c>
      <c r="F776" s="330" t="str">
        <f t="shared" si="464"/>
        <v/>
      </c>
      <c r="G776" s="330" t="str">
        <f t="shared" si="465"/>
        <v/>
      </c>
      <c r="H776" s="315"/>
      <c r="I776" s="330" t="str">
        <f t="shared" si="466"/>
        <v/>
      </c>
      <c r="J776" s="330">
        <f t="shared" si="459"/>
        <v>859</v>
      </c>
      <c r="K776" s="337" t="str">
        <f t="shared" si="467"/>
        <v/>
      </c>
      <c r="L776" s="325" t="str">
        <f t="shared" si="468"/>
        <v/>
      </c>
      <c r="M776" s="325" t="str">
        <f t="shared" si="469"/>
        <v/>
      </c>
      <c r="N776" s="330" t="str">
        <f t="shared" si="470"/>
        <v/>
      </c>
      <c r="O776" s="330" t="str">
        <f t="shared" si="471"/>
        <v/>
      </c>
      <c r="P776" s="334"/>
      <c r="Q776" s="330"/>
      <c r="R776" s="279" t="str">
        <f>IF(H776&gt;0, rate1(1,$L$52,$L$51,$L$54,L776,$L$53,$L$50,P776),"")</f>
        <v/>
      </c>
      <c r="S776" s="325"/>
      <c r="T776" s="325"/>
      <c r="U776" s="330"/>
      <c r="V776" s="338"/>
      <c r="W776" s="330"/>
      <c r="X776" s="330"/>
      <c r="Y776" s="330"/>
      <c r="Z776" s="110" t="str">
        <f>IF(H776&gt;0, rate1(1,$L$52,$L$51,$L$54,U776,$L$53,$L$50,Y776),"")</f>
        <v/>
      </c>
      <c r="AA776" s="338" t="str">
        <f t="shared" si="472"/>
        <v/>
      </c>
      <c r="AB776" s="338" t="str">
        <f t="shared" si="473"/>
        <v/>
      </c>
      <c r="AC776" s="330" t="str">
        <f t="shared" si="474"/>
        <v/>
      </c>
      <c r="AD776" s="330" t="str">
        <f t="shared" si="475"/>
        <v/>
      </c>
      <c r="AE776" s="330" t="str">
        <f t="shared" si="476"/>
        <v/>
      </c>
      <c r="AF776" s="330" t="str">
        <f t="shared" si="477"/>
        <v/>
      </c>
      <c r="AG776" s="330" t="str">
        <f t="shared" si="478"/>
        <v/>
      </c>
      <c r="AH776" s="330" t="str">
        <f t="shared" si="479"/>
        <v/>
      </c>
      <c r="AI776" s="330" t="str">
        <f t="shared" si="480"/>
        <v/>
      </c>
      <c r="AJ776" s="330" t="str">
        <f t="shared" si="481"/>
        <v/>
      </c>
      <c r="AK776" s="339" t="str">
        <f t="shared" si="482"/>
        <v/>
      </c>
      <c r="AL776" s="44" t="str">
        <f t="shared" si="483"/>
        <v/>
      </c>
    </row>
    <row r="777" spans="2:38" ht="15" x14ac:dyDescent="0.15">
      <c r="B777" s="330" t="str">
        <f t="shared" si="461"/>
        <v/>
      </c>
      <c r="C777" s="330" t="str">
        <f t="shared" si="462"/>
        <v/>
      </c>
      <c r="D777" s="330" t="str">
        <f t="shared" si="463"/>
        <v/>
      </c>
      <c r="E777" s="330" t="str">
        <f t="shared" si="460"/>
        <v xml:space="preserve"> </v>
      </c>
      <c r="F777" s="330" t="str">
        <f t="shared" si="464"/>
        <v/>
      </c>
      <c r="G777" s="330" t="str">
        <f t="shared" si="465"/>
        <v/>
      </c>
      <c r="H777" s="315"/>
      <c r="I777" s="330" t="str">
        <f t="shared" si="466"/>
        <v/>
      </c>
      <c r="J777" s="330">
        <f t="shared" si="459"/>
        <v>859</v>
      </c>
      <c r="K777" s="337" t="str">
        <f t="shared" si="467"/>
        <v/>
      </c>
      <c r="L777" s="325" t="str">
        <f t="shared" si="468"/>
        <v/>
      </c>
      <c r="M777" s="325" t="str">
        <f t="shared" si="469"/>
        <v/>
      </c>
      <c r="N777" s="330" t="str">
        <f t="shared" si="470"/>
        <v/>
      </c>
      <c r="O777" s="330" t="str">
        <f t="shared" si="471"/>
        <v/>
      </c>
      <c r="P777" s="334"/>
      <c r="Q777" s="330"/>
      <c r="R777" s="279" t="str">
        <f>IF(H777&gt;0, rate1(1,$L$52,$L$51,$L$54,L777,$L$53,$L$50,P777),"")</f>
        <v/>
      </c>
      <c r="S777" s="325"/>
      <c r="T777" s="325"/>
      <c r="U777" s="330"/>
      <c r="V777" s="338"/>
      <c r="W777" s="330"/>
      <c r="X777" s="330"/>
      <c r="Y777" s="330"/>
      <c r="Z777" s="110" t="str">
        <f>IF(H777&gt;0, rate1(1,$L$52,$L$51,$L$54,U777,$L$53,$L$50,Y777),"")</f>
        <v/>
      </c>
      <c r="AA777" s="338" t="str">
        <f t="shared" si="472"/>
        <v/>
      </c>
      <c r="AB777" s="338" t="str">
        <f t="shared" si="473"/>
        <v/>
      </c>
      <c r="AC777" s="330" t="str">
        <f t="shared" si="474"/>
        <v/>
      </c>
      <c r="AD777" s="330" t="str">
        <f t="shared" si="475"/>
        <v/>
      </c>
      <c r="AE777" s="330" t="str">
        <f t="shared" si="476"/>
        <v/>
      </c>
      <c r="AF777" s="330" t="str">
        <f t="shared" si="477"/>
        <v/>
      </c>
      <c r="AG777" s="330" t="str">
        <f t="shared" si="478"/>
        <v/>
      </c>
      <c r="AH777" s="330" t="str">
        <f t="shared" si="479"/>
        <v/>
      </c>
      <c r="AI777" s="330" t="str">
        <f t="shared" si="480"/>
        <v/>
      </c>
      <c r="AJ777" s="330" t="str">
        <f t="shared" si="481"/>
        <v/>
      </c>
      <c r="AK777" s="339" t="str">
        <f t="shared" si="482"/>
        <v/>
      </c>
      <c r="AL777" s="44" t="str">
        <f t="shared" si="483"/>
        <v/>
      </c>
    </row>
    <row r="778" spans="2:38" ht="15" x14ac:dyDescent="0.15">
      <c r="B778" s="330" t="str">
        <f t="shared" si="461"/>
        <v/>
      </c>
      <c r="C778" s="330" t="str">
        <f t="shared" si="462"/>
        <v/>
      </c>
      <c r="D778" s="330" t="str">
        <f t="shared" si="463"/>
        <v/>
      </c>
      <c r="E778" s="330" t="str">
        <f t="shared" si="460"/>
        <v xml:space="preserve"> </v>
      </c>
      <c r="F778" s="330" t="str">
        <f t="shared" si="464"/>
        <v/>
      </c>
      <c r="G778" s="330" t="str">
        <f t="shared" si="465"/>
        <v/>
      </c>
      <c r="H778" s="315"/>
      <c r="I778" s="330" t="str">
        <f t="shared" si="466"/>
        <v/>
      </c>
      <c r="J778" s="330">
        <f t="shared" si="459"/>
        <v>859</v>
      </c>
      <c r="K778" s="337" t="str">
        <f t="shared" si="467"/>
        <v/>
      </c>
      <c r="L778" s="325" t="str">
        <f t="shared" si="468"/>
        <v/>
      </c>
      <c r="M778" s="325" t="str">
        <f t="shared" si="469"/>
        <v/>
      </c>
      <c r="N778" s="330" t="str">
        <f t="shared" si="470"/>
        <v/>
      </c>
      <c r="O778" s="330" t="str">
        <f t="shared" si="471"/>
        <v/>
      </c>
      <c r="P778" s="334"/>
      <c r="Q778" s="330"/>
      <c r="R778" s="279" t="str">
        <f>IF(H778&gt;0, rate1(1,$L$52,$L$51,$L$54,L778,$L$53,$L$50,P778),"")</f>
        <v/>
      </c>
      <c r="S778" s="325"/>
      <c r="T778" s="325"/>
      <c r="U778" s="330"/>
      <c r="V778" s="338"/>
      <c r="W778" s="330"/>
      <c r="X778" s="330"/>
      <c r="Y778" s="330"/>
      <c r="Z778" s="110" t="str">
        <f>IF(H778&gt;0, rate1(1,$L$52,$L$51,$L$54,U778,$L$53,$L$50,Y778),"")</f>
        <v/>
      </c>
      <c r="AA778" s="338" t="str">
        <f t="shared" si="472"/>
        <v/>
      </c>
      <c r="AB778" s="338" t="str">
        <f t="shared" si="473"/>
        <v/>
      </c>
      <c r="AC778" s="330" t="str">
        <f t="shared" si="474"/>
        <v/>
      </c>
      <c r="AD778" s="330" t="str">
        <f t="shared" si="475"/>
        <v/>
      </c>
      <c r="AE778" s="330" t="str">
        <f t="shared" si="476"/>
        <v/>
      </c>
      <c r="AF778" s="330" t="str">
        <f t="shared" si="477"/>
        <v/>
      </c>
      <c r="AG778" s="330" t="str">
        <f t="shared" si="478"/>
        <v/>
      </c>
      <c r="AH778" s="330" t="str">
        <f t="shared" si="479"/>
        <v/>
      </c>
      <c r="AI778" s="330" t="str">
        <f t="shared" si="480"/>
        <v/>
      </c>
      <c r="AJ778" s="330" t="str">
        <f t="shared" si="481"/>
        <v/>
      </c>
      <c r="AK778" s="339" t="str">
        <f t="shared" si="482"/>
        <v/>
      </c>
      <c r="AL778" s="44" t="str">
        <f t="shared" si="483"/>
        <v/>
      </c>
    </row>
    <row r="779" spans="2:38" ht="15" x14ac:dyDescent="0.15">
      <c r="B779" s="330" t="str">
        <f t="shared" si="461"/>
        <v/>
      </c>
      <c r="C779" s="330" t="str">
        <f t="shared" si="462"/>
        <v/>
      </c>
      <c r="D779" s="330" t="str">
        <f t="shared" si="463"/>
        <v/>
      </c>
      <c r="E779" s="330" t="str">
        <f t="shared" si="460"/>
        <v xml:space="preserve"> </v>
      </c>
      <c r="F779" s="330" t="str">
        <f t="shared" si="464"/>
        <v/>
      </c>
      <c r="G779" s="330" t="str">
        <f t="shared" si="465"/>
        <v/>
      </c>
      <c r="H779" s="315"/>
      <c r="I779" s="330" t="str">
        <f t="shared" si="466"/>
        <v/>
      </c>
      <c r="J779" s="330">
        <f t="shared" si="459"/>
        <v>859</v>
      </c>
      <c r="K779" s="337" t="str">
        <f t="shared" si="467"/>
        <v/>
      </c>
      <c r="L779" s="325" t="str">
        <f t="shared" si="468"/>
        <v/>
      </c>
      <c r="M779" s="325" t="str">
        <f t="shared" si="469"/>
        <v/>
      </c>
      <c r="N779" s="330" t="str">
        <f t="shared" si="470"/>
        <v/>
      </c>
      <c r="O779" s="330" t="str">
        <f t="shared" si="471"/>
        <v/>
      </c>
      <c r="P779" s="334"/>
      <c r="Q779" s="330"/>
      <c r="R779" s="279" t="str">
        <f>IF(H779&gt;0, rate1(1,$L$52,$L$51,$L$54,L779,$L$53,$L$50,P779),"")</f>
        <v/>
      </c>
      <c r="S779" s="325"/>
      <c r="T779" s="325"/>
      <c r="U779" s="330"/>
      <c r="V779" s="338"/>
      <c r="W779" s="330"/>
      <c r="X779" s="330"/>
      <c r="Y779" s="330"/>
      <c r="Z779" s="110" t="str">
        <f>IF(H779&gt;0, rate1(1,$L$52,$L$51,$L$54,U779,$L$53,$L$50,Y779),"")</f>
        <v/>
      </c>
      <c r="AA779" s="338" t="str">
        <f t="shared" si="472"/>
        <v/>
      </c>
      <c r="AB779" s="338" t="str">
        <f t="shared" si="473"/>
        <v/>
      </c>
      <c r="AC779" s="330" t="str">
        <f t="shared" si="474"/>
        <v/>
      </c>
      <c r="AD779" s="330" t="str">
        <f t="shared" si="475"/>
        <v/>
      </c>
      <c r="AE779" s="330" t="str">
        <f t="shared" si="476"/>
        <v/>
      </c>
      <c r="AF779" s="330" t="str">
        <f t="shared" si="477"/>
        <v/>
      </c>
      <c r="AG779" s="330" t="str">
        <f t="shared" si="478"/>
        <v/>
      </c>
      <c r="AH779" s="330" t="str">
        <f t="shared" si="479"/>
        <v/>
      </c>
      <c r="AI779" s="330" t="str">
        <f t="shared" si="480"/>
        <v/>
      </c>
      <c r="AJ779" s="330" t="str">
        <f t="shared" si="481"/>
        <v/>
      </c>
      <c r="AK779" s="339" t="str">
        <f t="shared" si="482"/>
        <v/>
      </c>
      <c r="AL779" s="44" t="str">
        <f t="shared" si="483"/>
        <v/>
      </c>
    </row>
    <row r="780" spans="2:38" ht="15" x14ac:dyDescent="0.15">
      <c r="B780" s="330" t="str">
        <f t="shared" si="461"/>
        <v/>
      </c>
      <c r="C780" s="330" t="str">
        <f t="shared" si="462"/>
        <v/>
      </c>
      <c r="D780" s="330" t="str">
        <f t="shared" si="463"/>
        <v/>
      </c>
      <c r="E780" s="330" t="str">
        <f t="shared" si="460"/>
        <v xml:space="preserve"> </v>
      </c>
      <c r="F780" s="330" t="str">
        <f t="shared" si="464"/>
        <v/>
      </c>
      <c r="G780" s="330" t="str">
        <f t="shared" si="465"/>
        <v/>
      </c>
      <c r="H780" s="315"/>
      <c r="I780" s="330" t="str">
        <f t="shared" si="466"/>
        <v/>
      </c>
      <c r="J780" s="330">
        <f t="shared" si="459"/>
        <v>859</v>
      </c>
      <c r="K780" s="337" t="str">
        <f t="shared" si="467"/>
        <v/>
      </c>
      <c r="L780" s="325" t="str">
        <f t="shared" si="468"/>
        <v/>
      </c>
      <c r="M780" s="325" t="str">
        <f t="shared" si="469"/>
        <v/>
      </c>
      <c r="N780" s="330" t="str">
        <f t="shared" si="470"/>
        <v/>
      </c>
      <c r="O780" s="330" t="str">
        <f t="shared" si="471"/>
        <v/>
      </c>
      <c r="P780" s="334"/>
      <c r="Q780" s="330"/>
      <c r="R780" s="279" t="str">
        <f>IF(H780&gt;0, rate1(1,$L$52,$L$51,$L$54,L780,$L$53,$L$50,P780),"")</f>
        <v/>
      </c>
      <c r="S780" s="325"/>
      <c r="T780" s="325"/>
      <c r="U780" s="330"/>
      <c r="V780" s="338"/>
      <c r="W780" s="330"/>
      <c r="X780" s="330"/>
      <c r="Y780" s="330"/>
      <c r="Z780" s="110" t="str">
        <f>IF(H780&gt;0, rate1(1,$L$52,$L$51,$L$54,U780,$L$53,$L$50,Y780),"")</f>
        <v/>
      </c>
      <c r="AA780" s="338" t="str">
        <f t="shared" si="472"/>
        <v/>
      </c>
      <c r="AB780" s="338" t="str">
        <f t="shared" si="473"/>
        <v/>
      </c>
      <c r="AC780" s="330" t="str">
        <f t="shared" si="474"/>
        <v/>
      </c>
      <c r="AD780" s="330" t="str">
        <f t="shared" si="475"/>
        <v/>
      </c>
      <c r="AE780" s="330" t="str">
        <f t="shared" si="476"/>
        <v/>
      </c>
      <c r="AF780" s="330" t="str">
        <f t="shared" si="477"/>
        <v/>
      </c>
      <c r="AG780" s="330" t="str">
        <f t="shared" si="478"/>
        <v/>
      </c>
      <c r="AH780" s="330" t="str">
        <f t="shared" si="479"/>
        <v/>
      </c>
      <c r="AI780" s="330" t="str">
        <f t="shared" si="480"/>
        <v/>
      </c>
      <c r="AJ780" s="330" t="str">
        <f t="shared" si="481"/>
        <v/>
      </c>
      <c r="AK780" s="339" t="str">
        <f t="shared" si="482"/>
        <v/>
      </c>
      <c r="AL780" s="44" t="str">
        <f t="shared" si="483"/>
        <v/>
      </c>
    </row>
    <row r="781" spans="2:38" ht="15" x14ac:dyDescent="0.15">
      <c r="B781" s="330" t="str">
        <f t="shared" si="461"/>
        <v/>
      </c>
      <c r="C781" s="330" t="str">
        <f t="shared" si="462"/>
        <v/>
      </c>
      <c r="D781" s="330" t="str">
        <f t="shared" si="463"/>
        <v/>
      </c>
      <c r="E781" s="330" t="str">
        <f t="shared" si="460"/>
        <v xml:space="preserve"> </v>
      </c>
      <c r="F781" s="330" t="str">
        <f t="shared" si="464"/>
        <v/>
      </c>
      <c r="G781" s="330" t="str">
        <f t="shared" si="465"/>
        <v/>
      </c>
      <c r="H781" s="315"/>
      <c r="I781" s="330" t="str">
        <f t="shared" si="466"/>
        <v/>
      </c>
      <c r="J781" s="330">
        <f t="shared" si="459"/>
        <v>859</v>
      </c>
      <c r="K781" s="337" t="str">
        <f t="shared" si="467"/>
        <v/>
      </c>
      <c r="L781" s="325" t="str">
        <f t="shared" si="468"/>
        <v/>
      </c>
      <c r="M781" s="325" t="str">
        <f t="shared" si="469"/>
        <v/>
      </c>
      <c r="N781" s="330" t="str">
        <f t="shared" si="470"/>
        <v/>
      </c>
      <c r="O781" s="330" t="str">
        <f t="shared" si="471"/>
        <v/>
      </c>
      <c r="P781" s="334"/>
      <c r="Q781" s="330"/>
      <c r="R781" s="279" t="str">
        <f>IF(H781&gt;0, rate1(1,$L$52,$L$51,$L$54,L781,$L$53,$L$50,P781),"")</f>
        <v/>
      </c>
      <c r="S781" s="325"/>
      <c r="T781" s="325"/>
      <c r="U781" s="330"/>
      <c r="V781" s="338"/>
      <c r="W781" s="330"/>
      <c r="X781" s="330"/>
      <c r="Y781" s="330"/>
      <c r="Z781" s="110" t="str">
        <f>IF(H781&gt;0, rate1(1,$L$52,$L$51,$L$54,U781,$L$53,$L$50,Y781),"")</f>
        <v/>
      </c>
      <c r="AA781" s="338" t="str">
        <f t="shared" si="472"/>
        <v/>
      </c>
      <c r="AB781" s="338" t="str">
        <f t="shared" si="473"/>
        <v/>
      </c>
      <c r="AC781" s="330" t="str">
        <f t="shared" si="474"/>
        <v/>
      </c>
      <c r="AD781" s="330" t="str">
        <f t="shared" si="475"/>
        <v/>
      </c>
      <c r="AE781" s="330" t="str">
        <f t="shared" si="476"/>
        <v/>
      </c>
      <c r="AF781" s="330" t="str">
        <f t="shared" si="477"/>
        <v/>
      </c>
      <c r="AG781" s="330" t="str">
        <f t="shared" si="478"/>
        <v/>
      </c>
      <c r="AH781" s="330" t="str">
        <f t="shared" si="479"/>
        <v/>
      </c>
      <c r="AI781" s="330" t="str">
        <f t="shared" si="480"/>
        <v/>
      </c>
      <c r="AJ781" s="330" t="str">
        <f t="shared" si="481"/>
        <v/>
      </c>
      <c r="AK781" s="339" t="str">
        <f t="shared" si="482"/>
        <v/>
      </c>
      <c r="AL781" s="44" t="str">
        <f t="shared" si="483"/>
        <v/>
      </c>
    </row>
    <row r="782" spans="2:38" ht="15" x14ac:dyDescent="0.15">
      <c r="B782" s="330" t="str">
        <f t="shared" si="461"/>
        <v/>
      </c>
      <c r="C782" s="330" t="str">
        <f t="shared" si="462"/>
        <v/>
      </c>
      <c r="D782" s="330" t="str">
        <f t="shared" si="463"/>
        <v/>
      </c>
      <c r="E782" s="330" t="str">
        <f t="shared" si="460"/>
        <v xml:space="preserve"> </v>
      </c>
      <c r="F782" s="330" t="str">
        <f t="shared" si="464"/>
        <v/>
      </c>
      <c r="G782" s="330" t="str">
        <f t="shared" si="465"/>
        <v/>
      </c>
      <c r="H782" s="315"/>
      <c r="I782" s="330" t="str">
        <f t="shared" si="466"/>
        <v/>
      </c>
      <c r="J782" s="330">
        <f t="shared" si="459"/>
        <v>859</v>
      </c>
      <c r="K782" s="337" t="str">
        <f t="shared" si="467"/>
        <v/>
      </c>
      <c r="L782" s="325" t="str">
        <f t="shared" si="468"/>
        <v/>
      </c>
      <c r="M782" s="325" t="str">
        <f t="shared" si="469"/>
        <v/>
      </c>
      <c r="N782" s="330" t="str">
        <f t="shared" si="470"/>
        <v/>
      </c>
      <c r="O782" s="330" t="str">
        <f t="shared" si="471"/>
        <v/>
      </c>
      <c r="P782" s="334"/>
      <c r="Q782" s="330"/>
      <c r="R782" s="279" t="str">
        <f>IF(H782&gt;0, rate1(1,$L$52,$L$51,$L$54,L782,$L$53,$L$50,P782),"")</f>
        <v/>
      </c>
      <c r="S782" s="325"/>
      <c r="T782" s="325"/>
      <c r="U782" s="330"/>
      <c r="V782" s="338"/>
      <c r="W782" s="330"/>
      <c r="X782" s="330"/>
      <c r="Y782" s="330"/>
      <c r="Z782" s="110" t="str">
        <f>IF(H782&gt;0, rate1(1,$L$52,$L$51,$L$54,U782,$L$53,$L$50,Y782),"")</f>
        <v/>
      </c>
      <c r="AA782" s="338" t="str">
        <f t="shared" si="472"/>
        <v/>
      </c>
      <c r="AB782" s="338" t="str">
        <f t="shared" si="473"/>
        <v/>
      </c>
      <c r="AC782" s="330" t="str">
        <f t="shared" si="474"/>
        <v/>
      </c>
      <c r="AD782" s="330" t="str">
        <f t="shared" si="475"/>
        <v/>
      </c>
      <c r="AE782" s="330" t="str">
        <f t="shared" si="476"/>
        <v/>
      </c>
      <c r="AF782" s="330" t="str">
        <f t="shared" si="477"/>
        <v/>
      </c>
      <c r="AG782" s="330" t="str">
        <f t="shared" si="478"/>
        <v/>
      </c>
      <c r="AH782" s="330" t="str">
        <f t="shared" si="479"/>
        <v/>
      </c>
      <c r="AI782" s="330" t="str">
        <f t="shared" si="480"/>
        <v/>
      </c>
      <c r="AJ782" s="330" t="str">
        <f t="shared" si="481"/>
        <v/>
      </c>
      <c r="AK782" s="339" t="str">
        <f t="shared" si="482"/>
        <v/>
      </c>
      <c r="AL782" s="44" t="str">
        <f t="shared" si="483"/>
        <v/>
      </c>
    </row>
    <row r="783" spans="2:38" ht="15" x14ac:dyDescent="0.15">
      <c r="B783" s="330" t="str">
        <f t="shared" si="461"/>
        <v/>
      </c>
      <c r="C783" s="330" t="str">
        <f t="shared" si="462"/>
        <v/>
      </c>
      <c r="D783" s="330" t="str">
        <f t="shared" si="463"/>
        <v/>
      </c>
      <c r="E783" s="330" t="str">
        <f t="shared" si="460"/>
        <v xml:space="preserve"> </v>
      </c>
      <c r="F783" s="330" t="str">
        <f t="shared" si="464"/>
        <v/>
      </c>
      <c r="G783" s="330" t="str">
        <f t="shared" si="465"/>
        <v/>
      </c>
      <c r="H783" s="315"/>
      <c r="I783" s="330" t="str">
        <f t="shared" si="466"/>
        <v/>
      </c>
      <c r="J783" s="330">
        <f t="shared" si="459"/>
        <v>859</v>
      </c>
      <c r="K783" s="337" t="str">
        <f t="shared" si="467"/>
        <v/>
      </c>
      <c r="L783" s="325" t="str">
        <f t="shared" si="468"/>
        <v/>
      </c>
      <c r="M783" s="325" t="str">
        <f t="shared" si="469"/>
        <v/>
      </c>
      <c r="N783" s="330" t="str">
        <f t="shared" si="470"/>
        <v/>
      </c>
      <c r="O783" s="330" t="str">
        <f t="shared" si="471"/>
        <v/>
      </c>
      <c r="P783" s="334"/>
      <c r="Q783" s="330"/>
      <c r="R783" s="279" t="str">
        <f>IF(H783&gt;0, rate1(1,$L$52,$L$51,$L$54,L783,$L$53,$L$50,P783),"")</f>
        <v/>
      </c>
      <c r="S783" s="325"/>
      <c r="T783" s="325"/>
      <c r="U783" s="330"/>
      <c r="V783" s="338"/>
      <c r="W783" s="330"/>
      <c r="X783" s="330"/>
      <c r="Y783" s="330"/>
      <c r="Z783" s="110" t="str">
        <f>IF(H783&gt;0, rate1(1,$L$52,$L$51,$L$54,U783,$L$53,$L$50,Y783),"")</f>
        <v/>
      </c>
      <c r="AA783" s="338" t="str">
        <f t="shared" si="472"/>
        <v/>
      </c>
      <c r="AB783" s="338" t="str">
        <f t="shared" si="473"/>
        <v/>
      </c>
      <c r="AC783" s="330" t="str">
        <f t="shared" si="474"/>
        <v/>
      </c>
      <c r="AD783" s="330" t="str">
        <f t="shared" si="475"/>
        <v/>
      </c>
      <c r="AE783" s="330" t="str">
        <f t="shared" si="476"/>
        <v/>
      </c>
      <c r="AF783" s="330" t="str">
        <f t="shared" si="477"/>
        <v/>
      </c>
      <c r="AG783" s="330" t="str">
        <f t="shared" si="478"/>
        <v/>
      </c>
      <c r="AH783" s="330" t="str">
        <f t="shared" si="479"/>
        <v/>
      </c>
      <c r="AI783" s="330" t="str">
        <f t="shared" si="480"/>
        <v/>
      </c>
      <c r="AJ783" s="330" t="str">
        <f t="shared" si="481"/>
        <v/>
      </c>
      <c r="AK783" s="339" t="str">
        <f t="shared" si="482"/>
        <v/>
      </c>
      <c r="AL783" s="44" t="str">
        <f t="shared" si="483"/>
        <v/>
      </c>
    </row>
    <row r="784" spans="2:38" ht="15" x14ac:dyDescent="0.15">
      <c r="B784" s="330" t="str">
        <f t="shared" si="461"/>
        <v/>
      </c>
      <c r="C784" s="330" t="str">
        <f t="shared" si="462"/>
        <v/>
      </c>
      <c r="D784" s="330" t="str">
        <f t="shared" si="463"/>
        <v/>
      </c>
      <c r="E784" s="330" t="str">
        <f t="shared" si="460"/>
        <v xml:space="preserve"> </v>
      </c>
      <c r="F784" s="330" t="str">
        <f t="shared" si="464"/>
        <v/>
      </c>
      <c r="G784" s="330" t="str">
        <f t="shared" si="465"/>
        <v/>
      </c>
      <c r="H784" s="315"/>
      <c r="I784" s="330" t="str">
        <f t="shared" si="466"/>
        <v/>
      </c>
      <c r="J784" s="330">
        <f t="shared" si="459"/>
        <v>859</v>
      </c>
      <c r="K784" s="337" t="str">
        <f t="shared" si="467"/>
        <v/>
      </c>
      <c r="L784" s="325" t="str">
        <f t="shared" si="468"/>
        <v/>
      </c>
      <c r="M784" s="325" t="str">
        <f t="shared" si="469"/>
        <v/>
      </c>
      <c r="N784" s="330" t="str">
        <f t="shared" si="470"/>
        <v/>
      </c>
      <c r="O784" s="330" t="str">
        <f t="shared" si="471"/>
        <v/>
      </c>
      <c r="P784" s="334"/>
      <c r="Q784" s="330"/>
      <c r="R784" s="279" t="str">
        <f>IF(H784&gt;0, rate1(1,$L$52,$L$51,$L$54,L784,$L$53,$L$50,P784),"")</f>
        <v/>
      </c>
      <c r="S784" s="325"/>
      <c r="T784" s="325"/>
      <c r="U784" s="330"/>
      <c r="V784" s="338"/>
      <c r="W784" s="330"/>
      <c r="X784" s="330"/>
      <c r="Y784" s="330"/>
      <c r="Z784" s="110" t="str">
        <f>IF(H784&gt;0, rate1(1,$L$52,$L$51,$L$54,U784,$L$53,$L$50,Y784),"")</f>
        <v/>
      </c>
      <c r="AA784" s="338" t="str">
        <f t="shared" si="472"/>
        <v/>
      </c>
      <c r="AB784" s="338" t="str">
        <f t="shared" si="473"/>
        <v/>
      </c>
      <c r="AC784" s="330" t="str">
        <f t="shared" si="474"/>
        <v/>
      </c>
      <c r="AD784" s="330" t="str">
        <f t="shared" si="475"/>
        <v/>
      </c>
      <c r="AE784" s="330" t="str">
        <f t="shared" si="476"/>
        <v/>
      </c>
      <c r="AF784" s="330" t="str">
        <f t="shared" si="477"/>
        <v/>
      </c>
      <c r="AG784" s="330" t="str">
        <f t="shared" si="478"/>
        <v/>
      </c>
      <c r="AH784" s="330" t="str">
        <f t="shared" si="479"/>
        <v/>
      </c>
      <c r="AI784" s="330" t="str">
        <f t="shared" si="480"/>
        <v/>
      </c>
      <c r="AJ784" s="330" t="str">
        <f t="shared" si="481"/>
        <v/>
      </c>
      <c r="AK784" s="339" t="str">
        <f t="shared" si="482"/>
        <v/>
      </c>
      <c r="AL784" s="44" t="str">
        <f t="shared" si="483"/>
        <v/>
      </c>
    </row>
    <row r="785" spans="2:38" ht="15" x14ac:dyDescent="0.15">
      <c r="B785" s="330" t="str">
        <f t="shared" si="461"/>
        <v/>
      </c>
      <c r="C785" s="330" t="str">
        <f t="shared" si="462"/>
        <v/>
      </c>
      <c r="D785" s="330" t="str">
        <f t="shared" si="463"/>
        <v/>
      </c>
      <c r="E785" s="330" t="str">
        <f t="shared" si="460"/>
        <v xml:space="preserve"> </v>
      </c>
      <c r="F785" s="330" t="str">
        <f t="shared" si="464"/>
        <v/>
      </c>
      <c r="G785" s="330" t="str">
        <f t="shared" si="465"/>
        <v/>
      </c>
      <c r="H785" s="315"/>
      <c r="I785" s="330" t="str">
        <f t="shared" si="466"/>
        <v/>
      </c>
      <c r="J785" s="330">
        <f t="shared" si="459"/>
        <v>859</v>
      </c>
      <c r="K785" s="337" t="str">
        <f t="shared" si="467"/>
        <v/>
      </c>
      <c r="L785" s="325" t="str">
        <f t="shared" si="468"/>
        <v/>
      </c>
      <c r="M785" s="325" t="str">
        <f t="shared" si="469"/>
        <v/>
      </c>
      <c r="N785" s="330" t="str">
        <f t="shared" si="470"/>
        <v/>
      </c>
      <c r="O785" s="330" t="str">
        <f t="shared" si="471"/>
        <v/>
      </c>
      <c r="P785" s="334"/>
      <c r="Q785" s="330"/>
      <c r="R785" s="279" t="str">
        <f>IF(H785&gt;0, rate1(1,$L$52,$L$51,$L$54,L785,$L$53,$L$50,P785),"")</f>
        <v/>
      </c>
      <c r="S785" s="325"/>
      <c r="T785" s="325"/>
      <c r="U785" s="330"/>
      <c r="V785" s="338"/>
      <c r="W785" s="330"/>
      <c r="X785" s="330"/>
      <c r="Y785" s="330"/>
      <c r="Z785" s="110" t="str">
        <f>IF(H785&gt;0, rate1(1,$L$52,$L$51,$L$54,U785,$L$53,$L$50,Y785),"")</f>
        <v/>
      </c>
      <c r="AA785" s="338" t="str">
        <f t="shared" si="472"/>
        <v/>
      </c>
      <c r="AB785" s="338" t="str">
        <f t="shared" si="473"/>
        <v/>
      </c>
      <c r="AC785" s="330" t="str">
        <f t="shared" si="474"/>
        <v/>
      </c>
      <c r="AD785" s="330" t="str">
        <f t="shared" si="475"/>
        <v/>
      </c>
      <c r="AE785" s="330" t="str">
        <f t="shared" si="476"/>
        <v/>
      </c>
      <c r="AF785" s="330" t="str">
        <f t="shared" si="477"/>
        <v/>
      </c>
      <c r="AG785" s="330" t="str">
        <f t="shared" si="478"/>
        <v/>
      </c>
      <c r="AH785" s="330" t="str">
        <f t="shared" si="479"/>
        <v/>
      </c>
      <c r="AI785" s="330" t="str">
        <f t="shared" si="480"/>
        <v/>
      </c>
      <c r="AJ785" s="330" t="str">
        <f t="shared" si="481"/>
        <v/>
      </c>
      <c r="AK785" s="339" t="str">
        <f t="shared" si="482"/>
        <v/>
      </c>
      <c r="AL785" s="44" t="str">
        <f t="shared" si="483"/>
        <v/>
      </c>
    </row>
    <row r="786" spans="2:38" ht="15" x14ac:dyDescent="0.15">
      <c r="B786" s="330" t="str">
        <f t="shared" si="461"/>
        <v/>
      </c>
      <c r="C786" s="330" t="str">
        <f t="shared" si="462"/>
        <v/>
      </c>
      <c r="D786" s="330" t="str">
        <f t="shared" si="463"/>
        <v/>
      </c>
      <c r="E786" s="330" t="str">
        <f t="shared" si="460"/>
        <v xml:space="preserve"> </v>
      </c>
      <c r="F786" s="330" t="str">
        <f t="shared" si="464"/>
        <v/>
      </c>
      <c r="G786" s="330" t="str">
        <f t="shared" si="465"/>
        <v/>
      </c>
      <c r="H786" s="315"/>
      <c r="I786" s="330" t="str">
        <f t="shared" si="466"/>
        <v/>
      </c>
      <c r="J786" s="330">
        <f t="shared" si="459"/>
        <v>859</v>
      </c>
      <c r="K786" s="337" t="str">
        <f t="shared" si="467"/>
        <v/>
      </c>
      <c r="L786" s="325" t="str">
        <f t="shared" si="468"/>
        <v/>
      </c>
      <c r="M786" s="325" t="str">
        <f t="shared" si="469"/>
        <v/>
      </c>
      <c r="N786" s="330" t="str">
        <f t="shared" si="470"/>
        <v/>
      </c>
      <c r="O786" s="330" t="str">
        <f t="shared" si="471"/>
        <v/>
      </c>
      <c r="P786" s="334"/>
      <c r="Q786" s="330"/>
      <c r="R786" s="279" t="str">
        <f>IF(H786&gt;0, rate1(1,$L$52,$L$51,$L$54,L786,$L$53,$L$50,P786),"")</f>
        <v/>
      </c>
      <c r="S786" s="325"/>
      <c r="T786" s="325"/>
      <c r="U786" s="330"/>
      <c r="V786" s="338"/>
      <c r="W786" s="330"/>
      <c r="X786" s="330"/>
      <c r="Y786" s="330"/>
      <c r="Z786" s="110" t="str">
        <f>IF(H786&gt;0, rate1(1,$L$52,$L$51,$L$54,U786,$L$53,$L$50,Y786),"")</f>
        <v/>
      </c>
      <c r="AA786" s="338" t="str">
        <f t="shared" si="472"/>
        <v/>
      </c>
      <c r="AB786" s="338" t="str">
        <f t="shared" si="473"/>
        <v/>
      </c>
      <c r="AC786" s="330" t="str">
        <f t="shared" si="474"/>
        <v/>
      </c>
      <c r="AD786" s="330" t="str">
        <f t="shared" si="475"/>
        <v/>
      </c>
      <c r="AE786" s="330" t="str">
        <f t="shared" si="476"/>
        <v/>
      </c>
      <c r="AF786" s="330" t="str">
        <f t="shared" si="477"/>
        <v/>
      </c>
      <c r="AG786" s="330" t="str">
        <f t="shared" si="478"/>
        <v/>
      </c>
      <c r="AH786" s="330" t="str">
        <f t="shared" si="479"/>
        <v/>
      </c>
      <c r="AI786" s="330" t="str">
        <f t="shared" si="480"/>
        <v/>
      </c>
      <c r="AJ786" s="330" t="str">
        <f t="shared" si="481"/>
        <v/>
      </c>
      <c r="AK786" s="339" t="str">
        <f t="shared" si="482"/>
        <v/>
      </c>
      <c r="AL786" s="44" t="str">
        <f t="shared" si="483"/>
        <v/>
      </c>
    </row>
    <row r="787" spans="2:38" ht="15" x14ac:dyDescent="0.15">
      <c r="B787" s="330" t="str">
        <f t="shared" si="461"/>
        <v/>
      </c>
      <c r="C787" s="330" t="str">
        <f t="shared" si="462"/>
        <v/>
      </c>
      <c r="D787" s="330" t="str">
        <f t="shared" si="463"/>
        <v/>
      </c>
      <c r="E787" s="330" t="str">
        <f t="shared" si="460"/>
        <v xml:space="preserve"> </v>
      </c>
      <c r="F787" s="330" t="str">
        <f t="shared" si="464"/>
        <v/>
      </c>
      <c r="G787" s="330" t="str">
        <f t="shared" si="465"/>
        <v/>
      </c>
      <c r="H787" s="315"/>
      <c r="I787" s="330" t="str">
        <f t="shared" si="466"/>
        <v/>
      </c>
      <c r="J787" s="330">
        <f t="shared" si="459"/>
        <v>859</v>
      </c>
      <c r="K787" s="337" t="str">
        <f t="shared" si="467"/>
        <v/>
      </c>
      <c r="L787" s="325" t="str">
        <f t="shared" si="468"/>
        <v/>
      </c>
      <c r="M787" s="325" t="str">
        <f t="shared" si="469"/>
        <v/>
      </c>
      <c r="N787" s="330" t="str">
        <f t="shared" si="470"/>
        <v/>
      </c>
      <c r="O787" s="330" t="str">
        <f t="shared" si="471"/>
        <v/>
      </c>
      <c r="P787" s="334"/>
      <c r="Q787" s="330"/>
      <c r="R787" s="279" t="str">
        <f>IF(H787&gt;0, rate1(1,$L$52,$L$51,$L$54,L787,$L$53,$L$50,P787),"")</f>
        <v/>
      </c>
      <c r="S787" s="325"/>
      <c r="T787" s="325"/>
      <c r="U787" s="330"/>
      <c r="V787" s="338"/>
      <c r="W787" s="330"/>
      <c r="X787" s="330"/>
      <c r="Y787" s="330"/>
      <c r="Z787" s="110" t="str">
        <f>IF(H787&gt;0, rate1(1,$L$52,$L$51,$L$54,U787,$L$53,$L$50,Y787),"")</f>
        <v/>
      </c>
      <c r="AA787" s="338" t="str">
        <f t="shared" si="472"/>
        <v/>
      </c>
      <c r="AB787" s="338" t="str">
        <f t="shared" si="473"/>
        <v/>
      </c>
      <c r="AC787" s="330" t="str">
        <f t="shared" si="474"/>
        <v/>
      </c>
      <c r="AD787" s="330" t="str">
        <f t="shared" si="475"/>
        <v/>
      </c>
      <c r="AE787" s="330" t="str">
        <f t="shared" si="476"/>
        <v/>
      </c>
      <c r="AF787" s="330" t="str">
        <f t="shared" si="477"/>
        <v/>
      </c>
      <c r="AG787" s="330" t="str">
        <f t="shared" si="478"/>
        <v/>
      </c>
      <c r="AH787" s="330" t="str">
        <f t="shared" si="479"/>
        <v/>
      </c>
      <c r="AI787" s="330" t="str">
        <f t="shared" si="480"/>
        <v/>
      </c>
      <c r="AJ787" s="330" t="str">
        <f t="shared" si="481"/>
        <v/>
      </c>
      <c r="AK787" s="339" t="str">
        <f t="shared" si="482"/>
        <v/>
      </c>
      <c r="AL787" s="44" t="str">
        <f t="shared" si="483"/>
        <v/>
      </c>
    </row>
    <row r="788" spans="2:38" ht="15" x14ac:dyDescent="0.15">
      <c r="B788" s="330" t="str">
        <f t="shared" si="461"/>
        <v/>
      </c>
      <c r="C788" s="330" t="str">
        <f t="shared" si="462"/>
        <v/>
      </c>
      <c r="D788" s="330" t="str">
        <f t="shared" si="463"/>
        <v/>
      </c>
      <c r="E788" s="330" t="str">
        <f t="shared" si="460"/>
        <v xml:space="preserve"> </v>
      </c>
      <c r="F788" s="330" t="str">
        <f t="shared" si="464"/>
        <v/>
      </c>
      <c r="G788" s="330" t="str">
        <f t="shared" si="465"/>
        <v/>
      </c>
      <c r="H788" s="315"/>
      <c r="I788" s="330" t="str">
        <f t="shared" si="466"/>
        <v/>
      </c>
      <c r="J788" s="330">
        <f t="shared" si="459"/>
        <v>859</v>
      </c>
      <c r="K788" s="337" t="str">
        <f t="shared" si="467"/>
        <v/>
      </c>
      <c r="L788" s="325" t="str">
        <f t="shared" si="468"/>
        <v/>
      </c>
      <c r="M788" s="325" t="str">
        <f t="shared" si="469"/>
        <v/>
      </c>
      <c r="N788" s="330" t="str">
        <f t="shared" si="470"/>
        <v/>
      </c>
      <c r="O788" s="330" t="str">
        <f t="shared" si="471"/>
        <v/>
      </c>
      <c r="P788" s="334"/>
      <c r="Q788" s="330"/>
      <c r="R788" s="279" t="str">
        <f>IF(H788&gt;0, rate1(1,$L$52,$L$51,$L$54,L788,$L$53,$L$50,P788),"")</f>
        <v/>
      </c>
      <c r="S788" s="325"/>
      <c r="T788" s="325"/>
      <c r="U788" s="330"/>
      <c r="V788" s="338"/>
      <c r="W788" s="330"/>
      <c r="X788" s="330"/>
      <c r="Y788" s="330"/>
      <c r="Z788" s="110" t="str">
        <f>IF(H788&gt;0, rate1(1,$L$52,$L$51,$L$54,U788,$L$53,$L$50,Y788),"")</f>
        <v/>
      </c>
      <c r="AA788" s="338" t="str">
        <f t="shared" si="472"/>
        <v/>
      </c>
      <c r="AB788" s="338" t="str">
        <f t="shared" si="473"/>
        <v/>
      </c>
      <c r="AC788" s="330" t="str">
        <f t="shared" si="474"/>
        <v/>
      </c>
      <c r="AD788" s="330" t="str">
        <f t="shared" si="475"/>
        <v/>
      </c>
      <c r="AE788" s="330" t="str">
        <f t="shared" si="476"/>
        <v/>
      </c>
      <c r="AF788" s="330" t="str">
        <f t="shared" si="477"/>
        <v/>
      </c>
      <c r="AG788" s="330" t="str">
        <f t="shared" si="478"/>
        <v/>
      </c>
      <c r="AH788" s="330" t="str">
        <f t="shared" si="479"/>
        <v/>
      </c>
      <c r="AI788" s="330" t="str">
        <f t="shared" si="480"/>
        <v/>
      </c>
      <c r="AJ788" s="330" t="str">
        <f t="shared" si="481"/>
        <v/>
      </c>
      <c r="AK788" s="339" t="str">
        <f t="shared" si="482"/>
        <v/>
      </c>
      <c r="AL788" s="44" t="str">
        <f t="shared" si="483"/>
        <v/>
      </c>
    </row>
    <row r="789" spans="2:38" ht="15" x14ac:dyDescent="0.15">
      <c r="B789" s="330" t="str">
        <f t="shared" si="461"/>
        <v/>
      </c>
      <c r="C789" s="330" t="str">
        <f t="shared" si="462"/>
        <v/>
      </c>
      <c r="D789" s="330" t="str">
        <f t="shared" si="463"/>
        <v/>
      </c>
      <c r="E789" s="330" t="str">
        <f t="shared" si="460"/>
        <v xml:space="preserve"> </v>
      </c>
      <c r="F789" s="330" t="str">
        <f t="shared" si="464"/>
        <v/>
      </c>
      <c r="G789" s="330" t="str">
        <f t="shared" si="465"/>
        <v/>
      </c>
      <c r="H789" s="315"/>
      <c r="I789" s="330" t="str">
        <f t="shared" si="466"/>
        <v/>
      </c>
      <c r="J789" s="330">
        <f t="shared" si="459"/>
        <v>859</v>
      </c>
      <c r="K789" s="337" t="str">
        <f t="shared" si="467"/>
        <v/>
      </c>
      <c r="L789" s="325" t="str">
        <f t="shared" si="468"/>
        <v/>
      </c>
      <c r="M789" s="325" t="str">
        <f t="shared" si="469"/>
        <v/>
      </c>
      <c r="N789" s="330" t="str">
        <f t="shared" si="470"/>
        <v/>
      </c>
      <c r="O789" s="330" t="str">
        <f t="shared" si="471"/>
        <v/>
      </c>
      <c r="P789" s="334"/>
      <c r="Q789" s="330"/>
      <c r="R789" s="279" t="str">
        <f>IF(H789&gt;0, rate1(1,$L$52,$L$51,$L$54,L789,$L$53,$L$50,P789),"")</f>
        <v/>
      </c>
      <c r="S789" s="325"/>
      <c r="T789" s="325"/>
      <c r="U789" s="330"/>
      <c r="V789" s="338"/>
      <c r="W789" s="330"/>
      <c r="X789" s="330"/>
      <c r="Y789" s="330"/>
      <c r="Z789" s="110" t="str">
        <f>IF(H789&gt;0, rate1(1,$L$52,$L$51,$L$54,U789,$L$53,$L$50,Y789),"")</f>
        <v/>
      </c>
      <c r="AA789" s="338" t="str">
        <f t="shared" si="472"/>
        <v/>
      </c>
      <c r="AB789" s="338" t="str">
        <f t="shared" si="473"/>
        <v/>
      </c>
      <c r="AC789" s="330" t="str">
        <f t="shared" si="474"/>
        <v/>
      </c>
      <c r="AD789" s="330" t="str">
        <f t="shared" si="475"/>
        <v/>
      </c>
      <c r="AE789" s="330" t="str">
        <f t="shared" si="476"/>
        <v/>
      </c>
      <c r="AF789" s="330" t="str">
        <f t="shared" si="477"/>
        <v/>
      </c>
      <c r="AG789" s="330" t="str">
        <f t="shared" si="478"/>
        <v/>
      </c>
      <c r="AH789" s="330" t="str">
        <f t="shared" si="479"/>
        <v/>
      </c>
      <c r="AI789" s="330" t="str">
        <f t="shared" si="480"/>
        <v/>
      </c>
      <c r="AJ789" s="330" t="str">
        <f t="shared" si="481"/>
        <v/>
      </c>
      <c r="AK789" s="339" t="str">
        <f t="shared" si="482"/>
        <v/>
      </c>
      <c r="AL789" s="44" t="str">
        <f t="shared" si="483"/>
        <v/>
      </c>
    </row>
    <row r="790" spans="2:38" ht="15" x14ac:dyDescent="0.15">
      <c r="B790" s="330" t="str">
        <f t="shared" si="461"/>
        <v/>
      </c>
      <c r="C790" s="330" t="str">
        <f t="shared" si="462"/>
        <v/>
      </c>
      <c r="D790" s="330" t="str">
        <f t="shared" si="463"/>
        <v/>
      </c>
      <c r="E790" s="330" t="str">
        <f t="shared" si="460"/>
        <v xml:space="preserve"> </v>
      </c>
      <c r="F790" s="330" t="str">
        <f t="shared" si="464"/>
        <v/>
      </c>
      <c r="G790" s="330" t="str">
        <f t="shared" si="465"/>
        <v/>
      </c>
      <c r="H790" s="315"/>
      <c r="I790" s="330" t="str">
        <f t="shared" si="466"/>
        <v/>
      </c>
      <c r="J790" s="330">
        <f t="shared" si="459"/>
        <v>859</v>
      </c>
      <c r="K790" s="337" t="str">
        <f t="shared" si="467"/>
        <v/>
      </c>
      <c r="L790" s="325" t="str">
        <f t="shared" si="468"/>
        <v/>
      </c>
      <c r="M790" s="325" t="str">
        <f t="shared" si="469"/>
        <v/>
      </c>
      <c r="N790" s="330" t="str">
        <f t="shared" si="470"/>
        <v/>
      </c>
      <c r="O790" s="330" t="str">
        <f t="shared" si="471"/>
        <v/>
      </c>
      <c r="P790" s="334"/>
      <c r="Q790" s="330"/>
      <c r="R790" s="279" t="str">
        <f>IF(H790&gt;0, rate1(1,$L$52,$L$51,$L$54,L790,$L$53,$L$50,P790),"")</f>
        <v/>
      </c>
      <c r="S790" s="325"/>
      <c r="T790" s="325"/>
      <c r="U790" s="330"/>
      <c r="V790" s="338"/>
      <c r="W790" s="330"/>
      <c r="X790" s="330"/>
      <c r="Y790" s="330"/>
      <c r="Z790" s="110" t="str">
        <f>IF(H790&gt;0, rate1(1,$L$52,$L$51,$L$54,U790,$L$53,$L$50,Y790),"")</f>
        <v/>
      </c>
      <c r="AA790" s="338" t="str">
        <f t="shared" si="472"/>
        <v/>
      </c>
      <c r="AB790" s="338" t="str">
        <f t="shared" si="473"/>
        <v/>
      </c>
      <c r="AC790" s="330" t="str">
        <f t="shared" si="474"/>
        <v/>
      </c>
      <c r="AD790" s="330" t="str">
        <f t="shared" si="475"/>
        <v/>
      </c>
      <c r="AE790" s="330" t="str">
        <f t="shared" si="476"/>
        <v/>
      </c>
      <c r="AF790" s="330" t="str">
        <f t="shared" si="477"/>
        <v/>
      </c>
      <c r="AG790" s="330" t="str">
        <f t="shared" si="478"/>
        <v/>
      </c>
      <c r="AH790" s="330" t="str">
        <f t="shared" si="479"/>
        <v/>
      </c>
      <c r="AI790" s="330" t="str">
        <f t="shared" si="480"/>
        <v/>
      </c>
      <c r="AJ790" s="330" t="str">
        <f t="shared" si="481"/>
        <v/>
      </c>
      <c r="AK790" s="339" t="str">
        <f t="shared" si="482"/>
        <v/>
      </c>
      <c r="AL790" s="44" t="str">
        <f t="shared" si="483"/>
        <v/>
      </c>
    </row>
    <row r="791" spans="2:38" ht="15" x14ac:dyDescent="0.15">
      <c r="B791" s="330" t="str">
        <f t="shared" si="461"/>
        <v/>
      </c>
      <c r="C791" s="330" t="str">
        <f t="shared" si="462"/>
        <v/>
      </c>
      <c r="D791" s="330" t="str">
        <f t="shared" si="463"/>
        <v/>
      </c>
      <c r="E791" s="330" t="str">
        <f t="shared" si="460"/>
        <v xml:space="preserve"> </v>
      </c>
      <c r="F791" s="330" t="str">
        <f t="shared" si="464"/>
        <v/>
      </c>
      <c r="G791" s="330" t="str">
        <f t="shared" si="465"/>
        <v/>
      </c>
      <c r="H791" s="315"/>
      <c r="I791" s="330" t="str">
        <f t="shared" si="466"/>
        <v/>
      </c>
      <c r="J791" s="330">
        <f t="shared" si="459"/>
        <v>859</v>
      </c>
      <c r="K791" s="337" t="str">
        <f t="shared" si="467"/>
        <v/>
      </c>
      <c r="L791" s="325" t="str">
        <f t="shared" si="468"/>
        <v/>
      </c>
      <c r="M791" s="325" t="str">
        <f t="shared" si="469"/>
        <v/>
      </c>
      <c r="N791" s="330" t="str">
        <f t="shared" si="470"/>
        <v/>
      </c>
      <c r="O791" s="330" t="str">
        <f t="shared" si="471"/>
        <v/>
      </c>
      <c r="P791" s="334"/>
      <c r="Q791" s="330"/>
      <c r="R791" s="279" t="str">
        <f>IF(H791&gt;0, rate1(1,$L$52,$L$51,$L$54,L791,$L$53,$L$50,P791),"")</f>
        <v/>
      </c>
      <c r="S791" s="325"/>
      <c r="T791" s="325"/>
      <c r="U791" s="330"/>
      <c r="V791" s="338"/>
      <c r="W791" s="330"/>
      <c r="X791" s="330"/>
      <c r="Y791" s="330"/>
      <c r="Z791" s="110" t="str">
        <f>IF(H791&gt;0, rate1(1,$L$52,$L$51,$L$54,U791,$L$53,$L$50,Y791),"")</f>
        <v/>
      </c>
      <c r="AA791" s="338" t="str">
        <f t="shared" si="472"/>
        <v/>
      </c>
      <c r="AB791" s="338" t="str">
        <f t="shared" si="473"/>
        <v/>
      </c>
      <c r="AC791" s="330" t="str">
        <f t="shared" si="474"/>
        <v/>
      </c>
      <c r="AD791" s="330" t="str">
        <f t="shared" si="475"/>
        <v/>
      </c>
      <c r="AE791" s="330" t="str">
        <f t="shared" si="476"/>
        <v/>
      </c>
      <c r="AF791" s="330" t="str">
        <f t="shared" si="477"/>
        <v/>
      </c>
      <c r="AG791" s="330" t="str">
        <f t="shared" si="478"/>
        <v/>
      </c>
      <c r="AH791" s="330" t="str">
        <f t="shared" si="479"/>
        <v/>
      </c>
      <c r="AI791" s="330" t="str">
        <f t="shared" si="480"/>
        <v/>
      </c>
      <c r="AJ791" s="330" t="str">
        <f t="shared" si="481"/>
        <v/>
      </c>
      <c r="AK791" s="339" t="str">
        <f t="shared" si="482"/>
        <v/>
      </c>
      <c r="AL791" s="44" t="str">
        <f t="shared" si="483"/>
        <v/>
      </c>
    </row>
    <row r="792" spans="2:38" ht="15" x14ac:dyDescent="0.15">
      <c r="B792" s="330" t="str">
        <f t="shared" si="461"/>
        <v/>
      </c>
      <c r="C792" s="330" t="str">
        <f t="shared" si="462"/>
        <v/>
      </c>
      <c r="D792" s="330" t="str">
        <f t="shared" si="463"/>
        <v/>
      </c>
      <c r="E792" s="330" t="str">
        <f t="shared" si="460"/>
        <v xml:space="preserve"> </v>
      </c>
      <c r="F792" s="330" t="str">
        <f t="shared" si="464"/>
        <v/>
      </c>
      <c r="G792" s="330" t="str">
        <f t="shared" si="465"/>
        <v/>
      </c>
      <c r="H792" s="315"/>
      <c r="I792" s="330" t="str">
        <f t="shared" si="466"/>
        <v/>
      </c>
      <c r="J792" s="330">
        <f t="shared" si="459"/>
        <v>859</v>
      </c>
      <c r="K792" s="337" t="str">
        <f t="shared" si="467"/>
        <v/>
      </c>
      <c r="L792" s="325" t="str">
        <f t="shared" si="468"/>
        <v/>
      </c>
      <c r="M792" s="325" t="str">
        <f t="shared" si="469"/>
        <v/>
      </c>
      <c r="N792" s="330" t="str">
        <f t="shared" si="470"/>
        <v/>
      </c>
      <c r="O792" s="330" t="str">
        <f t="shared" si="471"/>
        <v/>
      </c>
      <c r="P792" s="334"/>
      <c r="Q792" s="330"/>
      <c r="R792" s="279" t="str">
        <f>IF(H792&gt;0, rate1(1,$L$52,$L$51,$L$54,L792,$L$53,$L$50,P792),"")</f>
        <v/>
      </c>
      <c r="S792" s="325"/>
      <c r="T792" s="325"/>
      <c r="U792" s="330"/>
      <c r="V792" s="338"/>
      <c r="W792" s="330"/>
      <c r="X792" s="330"/>
      <c r="Y792" s="330"/>
      <c r="Z792" s="110" t="str">
        <f>IF(H792&gt;0, rate1(1,$L$52,$L$51,$L$54,U792,$L$53,$L$50,Y792),"")</f>
        <v/>
      </c>
      <c r="AA792" s="338" t="str">
        <f t="shared" si="472"/>
        <v/>
      </c>
      <c r="AB792" s="338" t="str">
        <f t="shared" si="473"/>
        <v/>
      </c>
      <c r="AC792" s="330" t="str">
        <f t="shared" si="474"/>
        <v/>
      </c>
      <c r="AD792" s="330" t="str">
        <f t="shared" si="475"/>
        <v/>
      </c>
      <c r="AE792" s="330" t="str">
        <f t="shared" si="476"/>
        <v/>
      </c>
      <c r="AF792" s="330" t="str">
        <f t="shared" si="477"/>
        <v/>
      </c>
      <c r="AG792" s="330" t="str">
        <f t="shared" si="478"/>
        <v/>
      </c>
      <c r="AH792" s="330" t="str">
        <f t="shared" si="479"/>
        <v/>
      </c>
      <c r="AI792" s="330" t="str">
        <f t="shared" si="480"/>
        <v/>
      </c>
      <c r="AJ792" s="330" t="str">
        <f t="shared" si="481"/>
        <v/>
      </c>
      <c r="AK792" s="339" t="str">
        <f t="shared" si="482"/>
        <v/>
      </c>
      <c r="AL792" s="44" t="str">
        <f t="shared" si="483"/>
        <v/>
      </c>
    </row>
    <row r="793" spans="2:38" ht="15" x14ac:dyDescent="0.15">
      <c r="B793" s="330" t="str">
        <f t="shared" si="461"/>
        <v/>
      </c>
      <c r="C793" s="330" t="str">
        <f t="shared" si="462"/>
        <v/>
      </c>
      <c r="D793" s="330" t="str">
        <f t="shared" si="463"/>
        <v/>
      </c>
      <c r="E793" s="330" t="str">
        <f t="shared" si="460"/>
        <v xml:space="preserve"> </v>
      </c>
      <c r="F793" s="330" t="str">
        <f t="shared" si="464"/>
        <v/>
      </c>
      <c r="G793" s="330" t="str">
        <f t="shared" si="465"/>
        <v/>
      </c>
      <c r="H793" s="315"/>
      <c r="I793" s="330" t="str">
        <f t="shared" si="466"/>
        <v/>
      </c>
      <c r="J793" s="330">
        <f t="shared" si="459"/>
        <v>859</v>
      </c>
      <c r="K793" s="337" t="str">
        <f t="shared" si="467"/>
        <v/>
      </c>
      <c r="L793" s="325" t="str">
        <f t="shared" si="468"/>
        <v/>
      </c>
      <c r="M793" s="325" t="str">
        <f t="shared" si="469"/>
        <v/>
      </c>
      <c r="N793" s="330" t="str">
        <f t="shared" si="470"/>
        <v/>
      </c>
      <c r="O793" s="330" t="str">
        <f t="shared" si="471"/>
        <v/>
      </c>
      <c r="P793" s="334"/>
      <c r="Q793" s="330"/>
      <c r="R793" s="279" t="str">
        <f>IF(H793&gt;0, rate1(1,$L$52,$L$51,$L$54,L793,$L$53,$L$50,P793),"")</f>
        <v/>
      </c>
      <c r="S793" s="325"/>
      <c r="T793" s="325"/>
      <c r="U793" s="330"/>
      <c r="V793" s="338"/>
      <c r="W793" s="330"/>
      <c r="X793" s="330"/>
      <c r="Y793" s="330"/>
      <c r="Z793" s="110" t="str">
        <f>IF(H793&gt;0, rate1(1,$L$52,$L$51,$L$54,U793,$L$53,$L$50,Y793),"")</f>
        <v/>
      </c>
      <c r="AA793" s="338" t="str">
        <f t="shared" si="472"/>
        <v/>
      </c>
      <c r="AB793" s="338" t="str">
        <f t="shared" si="473"/>
        <v/>
      </c>
      <c r="AC793" s="330" t="str">
        <f t="shared" si="474"/>
        <v/>
      </c>
      <c r="AD793" s="330" t="str">
        <f t="shared" si="475"/>
        <v/>
      </c>
      <c r="AE793" s="330" t="str">
        <f t="shared" si="476"/>
        <v/>
      </c>
      <c r="AF793" s="330" t="str">
        <f t="shared" si="477"/>
        <v/>
      </c>
      <c r="AG793" s="330" t="str">
        <f t="shared" si="478"/>
        <v/>
      </c>
      <c r="AH793" s="330" t="str">
        <f t="shared" si="479"/>
        <v/>
      </c>
      <c r="AI793" s="330" t="str">
        <f t="shared" si="480"/>
        <v/>
      </c>
      <c r="AJ793" s="330" t="str">
        <f t="shared" si="481"/>
        <v/>
      </c>
      <c r="AK793" s="339" t="str">
        <f t="shared" si="482"/>
        <v/>
      </c>
      <c r="AL793" s="44" t="str">
        <f t="shared" si="483"/>
        <v/>
      </c>
    </row>
    <row r="794" spans="2:38" ht="15" x14ac:dyDescent="0.15">
      <c r="B794" s="330" t="str">
        <f t="shared" si="461"/>
        <v/>
      </c>
      <c r="C794" s="330" t="str">
        <f t="shared" si="462"/>
        <v/>
      </c>
      <c r="D794" s="330" t="str">
        <f t="shared" si="463"/>
        <v/>
      </c>
      <c r="E794" s="330" t="str">
        <f t="shared" si="460"/>
        <v xml:space="preserve"> </v>
      </c>
      <c r="F794" s="330" t="str">
        <f t="shared" si="464"/>
        <v/>
      </c>
      <c r="G794" s="330" t="str">
        <f t="shared" si="465"/>
        <v/>
      </c>
      <c r="H794" s="315"/>
      <c r="I794" s="330" t="str">
        <f t="shared" si="466"/>
        <v/>
      </c>
      <c r="J794" s="330">
        <f t="shared" si="459"/>
        <v>859</v>
      </c>
      <c r="K794" s="337" t="str">
        <f t="shared" si="467"/>
        <v/>
      </c>
      <c r="L794" s="325" t="str">
        <f t="shared" si="468"/>
        <v/>
      </c>
      <c r="M794" s="325" t="str">
        <f t="shared" si="469"/>
        <v/>
      </c>
      <c r="N794" s="330" t="str">
        <f t="shared" si="470"/>
        <v/>
      </c>
      <c r="O794" s="330" t="str">
        <f t="shared" si="471"/>
        <v/>
      </c>
      <c r="P794" s="334"/>
      <c r="Q794" s="330"/>
      <c r="R794" s="279" t="str">
        <f>IF(H794&gt;0, rate1(1,$L$52,$L$51,$L$54,L794,$L$53,$L$50,P794),"")</f>
        <v/>
      </c>
      <c r="S794" s="325"/>
      <c r="T794" s="325"/>
      <c r="U794" s="330"/>
      <c r="V794" s="338"/>
      <c r="W794" s="330"/>
      <c r="X794" s="330"/>
      <c r="Y794" s="330"/>
      <c r="Z794" s="110" t="str">
        <f>IF(H794&gt;0, rate1(1,$L$52,$L$51,$L$54,U794,$L$53,$L$50,Y794),"")</f>
        <v/>
      </c>
      <c r="AA794" s="338" t="str">
        <f t="shared" si="472"/>
        <v/>
      </c>
      <c r="AB794" s="338" t="str">
        <f t="shared" si="473"/>
        <v/>
      </c>
      <c r="AC794" s="330" t="str">
        <f t="shared" si="474"/>
        <v/>
      </c>
      <c r="AD794" s="330" t="str">
        <f t="shared" si="475"/>
        <v/>
      </c>
      <c r="AE794" s="330" t="str">
        <f t="shared" si="476"/>
        <v/>
      </c>
      <c r="AF794" s="330" t="str">
        <f t="shared" si="477"/>
        <v/>
      </c>
      <c r="AG794" s="330" t="str">
        <f t="shared" si="478"/>
        <v/>
      </c>
      <c r="AH794" s="330" t="str">
        <f t="shared" si="479"/>
        <v/>
      </c>
      <c r="AI794" s="330" t="str">
        <f t="shared" si="480"/>
        <v/>
      </c>
      <c r="AJ794" s="330" t="str">
        <f t="shared" si="481"/>
        <v/>
      </c>
      <c r="AK794" s="339" t="str">
        <f t="shared" si="482"/>
        <v/>
      </c>
      <c r="AL794" s="44" t="str">
        <f t="shared" si="483"/>
        <v/>
      </c>
    </row>
    <row r="795" spans="2:38" ht="15" x14ac:dyDescent="0.15">
      <c r="B795" s="330" t="str">
        <f t="shared" si="461"/>
        <v/>
      </c>
      <c r="C795" s="330" t="str">
        <f t="shared" si="462"/>
        <v/>
      </c>
      <c r="D795" s="330" t="str">
        <f t="shared" si="463"/>
        <v/>
      </c>
      <c r="E795" s="330" t="str">
        <f t="shared" si="460"/>
        <v xml:space="preserve"> </v>
      </c>
      <c r="F795" s="330" t="str">
        <f t="shared" si="464"/>
        <v/>
      </c>
      <c r="G795" s="330" t="str">
        <f t="shared" si="465"/>
        <v/>
      </c>
      <c r="H795" s="315"/>
      <c r="I795" s="330" t="str">
        <f t="shared" si="466"/>
        <v/>
      </c>
      <c r="J795" s="330">
        <f t="shared" si="459"/>
        <v>859</v>
      </c>
      <c r="K795" s="337" t="str">
        <f t="shared" si="467"/>
        <v/>
      </c>
      <c r="L795" s="325" t="str">
        <f t="shared" si="468"/>
        <v/>
      </c>
      <c r="M795" s="325" t="str">
        <f t="shared" si="469"/>
        <v/>
      </c>
      <c r="N795" s="330" t="str">
        <f t="shared" si="470"/>
        <v/>
      </c>
      <c r="O795" s="330" t="str">
        <f t="shared" si="471"/>
        <v/>
      </c>
      <c r="P795" s="334"/>
      <c r="Q795" s="330"/>
      <c r="R795" s="279" t="str">
        <f>IF(H795&gt;0, rate1(1,$L$52,$L$51,$L$54,L795,$L$53,$L$50,P795),"")</f>
        <v/>
      </c>
      <c r="S795" s="325"/>
      <c r="T795" s="325"/>
      <c r="U795" s="330"/>
      <c r="V795" s="338"/>
      <c r="W795" s="330"/>
      <c r="X795" s="330"/>
      <c r="Y795" s="330"/>
      <c r="Z795" s="110" t="str">
        <f>IF(H795&gt;0, rate1(1,$L$52,$L$51,$L$54,U795,$L$53,$L$50,Y795),"")</f>
        <v/>
      </c>
      <c r="AA795" s="338" t="str">
        <f t="shared" si="472"/>
        <v/>
      </c>
      <c r="AB795" s="338" t="str">
        <f t="shared" si="473"/>
        <v/>
      </c>
      <c r="AC795" s="330" t="str">
        <f t="shared" si="474"/>
        <v/>
      </c>
      <c r="AD795" s="330" t="str">
        <f t="shared" si="475"/>
        <v/>
      </c>
      <c r="AE795" s="330" t="str">
        <f t="shared" si="476"/>
        <v/>
      </c>
      <c r="AF795" s="330" t="str">
        <f t="shared" si="477"/>
        <v/>
      </c>
      <c r="AG795" s="330" t="str">
        <f t="shared" si="478"/>
        <v/>
      </c>
      <c r="AH795" s="330" t="str">
        <f t="shared" si="479"/>
        <v/>
      </c>
      <c r="AI795" s="330" t="str">
        <f t="shared" si="480"/>
        <v/>
      </c>
      <c r="AJ795" s="330" t="str">
        <f t="shared" si="481"/>
        <v/>
      </c>
      <c r="AK795" s="339" t="str">
        <f t="shared" si="482"/>
        <v/>
      </c>
      <c r="AL795" s="44" t="str">
        <f t="shared" si="483"/>
        <v/>
      </c>
    </row>
    <row r="796" spans="2:38" ht="15" x14ac:dyDescent="0.15">
      <c r="B796" s="330" t="str">
        <f t="shared" si="461"/>
        <v/>
      </c>
      <c r="C796" s="330" t="str">
        <f t="shared" si="462"/>
        <v/>
      </c>
      <c r="D796" s="330" t="str">
        <f t="shared" si="463"/>
        <v/>
      </c>
      <c r="E796" s="330" t="str">
        <f t="shared" si="460"/>
        <v xml:space="preserve"> </v>
      </c>
      <c r="F796" s="330" t="str">
        <f t="shared" si="464"/>
        <v/>
      </c>
      <c r="G796" s="330" t="str">
        <f t="shared" si="465"/>
        <v/>
      </c>
      <c r="H796" s="315"/>
      <c r="I796" s="330" t="str">
        <f t="shared" si="466"/>
        <v/>
      </c>
      <c r="J796" s="330">
        <f t="shared" si="459"/>
        <v>859</v>
      </c>
      <c r="K796" s="337" t="str">
        <f t="shared" si="467"/>
        <v/>
      </c>
      <c r="L796" s="325" t="str">
        <f t="shared" si="468"/>
        <v/>
      </c>
      <c r="M796" s="325" t="str">
        <f t="shared" si="469"/>
        <v/>
      </c>
      <c r="N796" s="330" t="str">
        <f t="shared" si="470"/>
        <v/>
      </c>
      <c r="O796" s="330" t="str">
        <f t="shared" si="471"/>
        <v/>
      </c>
      <c r="P796" s="334"/>
      <c r="Q796" s="330"/>
      <c r="R796" s="279" t="str">
        <f>IF(H796&gt;0, rate1(1,$L$52,$L$51,$L$54,L796,$L$53,$L$50,P796),"")</f>
        <v/>
      </c>
      <c r="S796" s="325"/>
      <c r="T796" s="325"/>
      <c r="U796" s="330"/>
      <c r="V796" s="338"/>
      <c r="W796" s="330"/>
      <c r="X796" s="330"/>
      <c r="Y796" s="330"/>
      <c r="Z796" s="110" t="str">
        <f>IF(H796&gt;0, rate1(1,$L$52,$L$51,$L$54,U796,$L$53,$L$50,Y796),"")</f>
        <v/>
      </c>
      <c r="AA796" s="338" t="str">
        <f t="shared" si="472"/>
        <v/>
      </c>
      <c r="AB796" s="338" t="str">
        <f t="shared" si="473"/>
        <v/>
      </c>
      <c r="AC796" s="330" t="str">
        <f t="shared" si="474"/>
        <v/>
      </c>
      <c r="AD796" s="330" t="str">
        <f t="shared" si="475"/>
        <v/>
      </c>
      <c r="AE796" s="330" t="str">
        <f t="shared" si="476"/>
        <v/>
      </c>
      <c r="AF796" s="330" t="str">
        <f t="shared" si="477"/>
        <v/>
      </c>
      <c r="AG796" s="330" t="str">
        <f t="shared" si="478"/>
        <v/>
      </c>
      <c r="AH796" s="330" t="str">
        <f t="shared" si="479"/>
        <v/>
      </c>
      <c r="AI796" s="330" t="str">
        <f t="shared" si="480"/>
        <v/>
      </c>
      <c r="AJ796" s="330" t="str">
        <f t="shared" si="481"/>
        <v/>
      </c>
      <c r="AK796" s="339" t="str">
        <f t="shared" si="482"/>
        <v/>
      </c>
      <c r="AL796" s="44" t="str">
        <f t="shared" si="483"/>
        <v/>
      </c>
    </row>
    <row r="797" spans="2:38" ht="15" x14ac:dyDescent="0.15">
      <c r="B797" s="330" t="str">
        <f t="shared" si="461"/>
        <v/>
      </c>
      <c r="C797" s="330" t="str">
        <f t="shared" si="462"/>
        <v/>
      </c>
      <c r="D797" s="330" t="str">
        <f t="shared" si="463"/>
        <v/>
      </c>
      <c r="E797" s="330" t="str">
        <f t="shared" si="460"/>
        <v xml:space="preserve"> </v>
      </c>
      <c r="F797" s="330" t="str">
        <f t="shared" si="464"/>
        <v/>
      </c>
      <c r="G797" s="330" t="str">
        <f t="shared" si="465"/>
        <v/>
      </c>
      <c r="H797" s="315"/>
      <c r="I797" s="330" t="str">
        <f t="shared" si="466"/>
        <v/>
      </c>
      <c r="J797" s="330">
        <f t="shared" si="459"/>
        <v>859</v>
      </c>
      <c r="K797" s="337" t="str">
        <f t="shared" si="467"/>
        <v/>
      </c>
      <c r="L797" s="325" t="str">
        <f t="shared" si="468"/>
        <v/>
      </c>
      <c r="M797" s="325" t="str">
        <f t="shared" si="469"/>
        <v/>
      </c>
      <c r="N797" s="330" t="str">
        <f t="shared" si="470"/>
        <v/>
      </c>
      <c r="O797" s="330" t="str">
        <f t="shared" si="471"/>
        <v/>
      </c>
      <c r="P797" s="334"/>
      <c r="Q797" s="330"/>
      <c r="R797" s="279" t="str">
        <f>IF(H797&gt;0, rate1(1,$L$52,$L$51,$L$54,L797,$L$53,$L$50,P797),"")</f>
        <v/>
      </c>
      <c r="S797" s="325"/>
      <c r="T797" s="325"/>
      <c r="U797" s="330"/>
      <c r="V797" s="338"/>
      <c r="W797" s="330"/>
      <c r="X797" s="330"/>
      <c r="Y797" s="330"/>
      <c r="Z797" s="110" t="str">
        <f>IF(H797&gt;0, rate1(1,$L$52,$L$51,$L$54,U797,$L$53,$L$50,Y797),"")</f>
        <v/>
      </c>
      <c r="AA797" s="338" t="str">
        <f t="shared" si="472"/>
        <v/>
      </c>
      <c r="AB797" s="338" t="str">
        <f t="shared" si="473"/>
        <v/>
      </c>
      <c r="AC797" s="330" t="str">
        <f t="shared" si="474"/>
        <v/>
      </c>
      <c r="AD797" s="330" t="str">
        <f t="shared" si="475"/>
        <v/>
      </c>
      <c r="AE797" s="330" t="str">
        <f t="shared" si="476"/>
        <v/>
      </c>
      <c r="AF797" s="330" t="str">
        <f t="shared" si="477"/>
        <v/>
      </c>
      <c r="AG797" s="330" t="str">
        <f t="shared" si="478"/>
        <v/>
      </c>
      <c r="AH797" s="330" t="str">
        <f t="shared" si="479"/>
        <v/>
      </c>
      <c r="AI797" s="330" t="str">
        <f t="shared" si="480"/>
        <v/>
      </c>
      <c r="AJ797" s="330" t="str">
        <f t="shared" si="481"/>
        <v/>
      </c>
      <c r="AK797" s="339" t="str">
        <f t="shared" si="482"/>
        <v/>
      </c>
      <c r="AL797" s="44" t="str">
        <f t="shared" si="483"/>
        <v/>
      </c>
    </row>
    <row r="798" spans="2:38" ht="15" x14ac:dyDescent="0.15">
      <c r="B798" s="330" t="str">
        <f t="shared" si="461"/>
        <v/>
      </c>
      <c r="C798" s="330" t="str">
        <f t="shared" si="462"/>
        <v/>
      </c>
      <c r="D798" s="330" t="str">
        <f t="shared" si="463"/>
        <v/>
      </c>
      <c r="E798" s="330" t="str">
        <f t="shared" si="460"/>
        <v xml:space="preserve"> </v>
      </c>
      <c r="F798" s="330" t="str">
        <f t="shared" si="464"/>
        <v/>
      </c>
      <c r="G798" s="330" t="str">
        <f t="shared" si="465"/>
        <v/>
      </c>
      <c r="H798" s="315"/>
      <c r="I798" s="330" t="str">
        <f t="shared" si="466"/>
        <v/>
      </c>
      <c r="J798" s="330">
        <f t="shared" si="459"/>
        <v>859</v>
      </c>
      <c r="K798" s="337" t="str">
        <f t="shared" si="467"/>
        <v/>
      </c>
      <c r="L798" s="325" t="str">
        <f t="shared" si="468"/>
        <v/>
      </c>
      <c r="M798" s="325" t="str">
        <f t="shared" si="469"/>
        <v/>
      </c>
      <c r="N798" s="330" t="str">
        <f t="shared" si="470"/>
        <v/>
      </c>
      <c r="O798" s="330" t="str">
        <f t="shared" si="471"/>
        <v/>
      </c>
      <c r="P798" s="334"/>
      <c r="Q798" s="330"/>
      <c r="R798" s="279" t="str">
        <f>IF(H798&gt;0, rate1(1,$L$52,$L$51,$L$54,L798,$L$53,$L$50,P798),"")</f>
        <v/>
      </c>
      <c r="S798" s="325"/>
      <c r="T798" s="325"/>
      <c r="U798" s="330"/>
      <c r="V798" s="338"/>
      <c r="W798" s="330"/>
      <c r="X798" s="330"/>
      <c r="Y798" s="330"/>
      <c r="Z798" s="110" t="str">
        <f>IF(H798&gt;0, rate1(1,$L$52,$L$51,$L$54,U798,$L$53,$L$50,Y798),"")</f>
        <v/>
      </c>
      <c r="AA798" s="338" t="str">
        <f t="shared" si="472"/>
        <v/>
      </c>
      <c r="AB798" s="338" t="str">
        <f t="shared" si="473"/>
        <v/>
      </c>
      <c r="AC798" s="330" t="str">
        <f t="shared" si="474"/>
        <v/>
      </c>
      <c r="AD798" s="330" t="str">
        <f t="shared" si="475"/>
        <v/>
      </c>
      <c r="AE798" s="330" t="str">
        <f t="shared" si="476"/>
        <v/>
      </c>
      <c r="AF798" s="330" t="str">
        <f t="shared" si="477"/>
        <v/>
      </c>
      <c r="AG798" s="330" t="str">
        <f t="shared" si="478"/>
        <v/>
      </c>
      <c r="AH798" s="330" t="str">
        <f t="shared" si="479"/>
        <v/>
      </c>
      <c r="AI798" s="330" t="str">
        <f t="shared" si="480"/>
        <v/>
      </c>
      <c r="AJ798" s="330" t="str">
        <f t="shared" si="481"/>
        <v/>
      </c>
      <c r="AK798" s="339" t="str">
        <f t="shared" si="482"/>
        <v/>
      </c>
      <c r="AL798" s="44" t="str">
        <f t="shared" si="483"/>
        <v/>
      </c>
    </row>
    <row r="799" spans="2:38" ht="15" x14ac:dyDescent="0.15">
      <c r="B799" s="330" t="str">
        <f t="shared" si="461"/>
        <v/>
      </c>
      <c r="C799" s="330" t="str">
        <f t="shared" si="462"/>
        <v/>
      </c>
      <c r="D799" s="330" t="str">
        <f t="shared" si="463"/>
        <v/>
      </c>
      <c r="E799" s="330" t="str">
        <f t="shared" si="460"/>
        <v xml:space="preserve"> </v>
      </c>
      <c r="F799" s="330" t="str">
        <f t="shared" si="464"/>
        <v/>
      </c>
      <c r="G799" s="330" t="str">
        <f t="shared" si="465"/>
        <v/>
      </c>
      <c r="H799" s="315"/>
      <c r="I799" s="330" t="str">
        <f t="shared" si="466"/>
        <v/>
      </c>
      <c r="J799" s="330">
        <f t="shared" si="459"/>
        <v>859</v>
      </c>
      <c r="K799" s="337" t="str">
        <f t="shared" si="467"/>
        <v/>
      </c>
      <c r="L799" s="325" t="str">
        <f t="shared" si="468"/>
        <v/>
      </c>
      <c r="M799" s="325" t="str">
        <f t="shared" si="469"/>
        <v/>
      </c>
      <c r="N799" s="330" t="str">
        <f t="shared" si="470"/>
        <v/>
      </c>
      <c r="O799" s="330" t="str">
        <f t="shared" si="471"/>
        <v/>
      </c>
      <c r="P799" s="334"/>
      <c r="Q799" s="330"/>
      <c r="R799" s="279" t="str">
        <f>IF(H799&gt;0, rate1(1,$L$52,$L$51,$L$54,L799,$L$53,$L$50,P799),"")</f>
        <v/>
      </c>
      <c r="S799" s="325"/>
      <c r="T799" s="325"/>
      <c r="U799" s="330"/>
      <c r="V799" s="338"/>
      <c r="W799" s="330"/>
      <c r="X799" s="330"/>
      <c r="Y799" s="330"/>
      <c r="Z799" s="110" t="str">
        <f>IF(H799&gt;0, rate1(1,$L$52,$L$51,$L$54,U799,$L$53,$L$50,Y799),"")</f>
        <v/>
      </c>
      <c r="AA799" s="338" t="str">
        <f t="shared" si="472"/>
        <v/>
      </c>
      <c r="AB799" s="338" t="str">
        <f t="shared" si="473"/>
        <v/>
      </c>
      <c r="AC799" s="330" t="str">
        <f t="shared" si="474"/>
        <v/>
      </c>
      <c r="AD799" s="330" t="str">
        <f t="shared" si="475"/>
        <v/>
      </c>
      <c r="AE799" s="330" t="str">
        <f t="shared" si="476"/>
        <v/>
      </c>
      <c r="AF799" s="330" t="str">
        <f t="shared" si="477"/>
        <v/>
      </c>
      <c r="AG799" s="330" t="str">
        <f t="shared" si="478"/>
        <v/>
      </c>
      <c r="AH799" s="330" t="str">
        <f t="shared" si="479"/>
        <v/>
      </c>
      <c r="AI799" s="330" t="str">
        <f t="shared" si="480"/>
        <v/>
      </c>
      <c r="AJ799" s="330" t="str">
        <f t="shared" si="481"/>
        <v/>
      </c>
      <c r="AK799" s="339" t="str">
        <f t="shared" si="482"/>
        <v/>
      </c>
      <c r="AL799" s="44" t="str">
        <f t="shared" si="483"/>
        <v/>
      </c>
    </row>
    <row r="800" spans="2:38" ht="15" x14ac:dyDescent="0.15">
      <c r="B800" s="330" t="str">
        <f t="shared" si="461"/>
        <v/>
      </c>
      <c r="C800" s="330" t="str">
        <f t="shared" si="462"/>
        <v/>
      </c>
      <c r="D800" s="330" t="str">
        <f t="shared" si="463"/>
        <v/>
      </c>
      <c r="E800" s="330" t="str">
        <f t="shared" si="460"/>
        <v xml:space="preserve"> </v>
      </c>
      <c r="F800" s="330" t="str">
        <f t="shared" si="464"/>
        <v/>
      </c>
      <c r="G800" s="330" t="str">
        <f t="shared" si="465"/>
        <v/>
      </c>
      <c r="H800" s="315"/>
      <c r="I800" s="330" t="str">
        <f t="shared" si="466"/>
        <v/>
      </c>
      <c r="J800" s="330">
        <f t="shared" si="459"/>
        <v>859</v>
      </c>
      <c r="K800" s="337" t="str">
        <f t="shared" si="467"/>
        <v/>
      </c>
      <c r="L800" s="325" t="str">
        <f t="shared" si="468"/>
        <v/>
      </c>
      <c r="M800" s="325" t="str">
        <f t="shared" si="469"/>
        <v/>
      </c>
      <c r="N800" s="330" t="str">
        <f t="shared" si="470"/>
        <v/>
      </c>
      <c r="O800" s="330" t="str">
        <f t="shared" si="471"/>
        <v/>
      </c>
      <c r="P800" s="334"/>
      <c r="Q800" s="330"/>
      <c r="R800" s="279" t="str">
        <f>IF(H800&gt;0, rate1(1,$L$52,$L$51,$L$54,L800,$L$53,$L$50,P800),"")</f>
        <v/>
      </c>
      <c r="S800" s="325"/>
      <c r="T800" s="325"/>
      <c r="U800" s="330"/>
      <c r="V800" s="338"/>
      <c r="W800" s="330"/>
      <c r="X800" s="330"/>
      <c r="Y800" s="330"/>
      <c r="Z800" s="110" t="str">
        <f>IF(H800&gt;0, rate1(1,$L$52,$L$51,$L$54,U800,$L$53,$L$50,Y800),"")</f>
        <v/>
      </c>
      <c r="AA800" s="338" t="str">
        <f t="shared" si="472"/>
        <v/>
      </c>
      <c r="AB800" s="338" t="str">
        <f t="shared" si="473"/>
        <v/>
      </c>
      <c r="AC800" s="330" t="str">
        <f t="shared" si="474"/>
        <v/>
      </c>
      <c r="AD800" s="330" t="str">
        <f t="shared" si="475"/>
        <v/>
      </c>
      <c r="AE800" s="330" t="str">
        <f t="shared" si="476"/>
        <v/>
      </c>
      <c r="AF800" s="330" t="str">
        <f t="shared" si="477"/>
        <v/>
      </c>
      <c r="AG800" s="330" t="str">
        <f t="shared" si="478"/>
        <v/>
      </c>
      <c r="AH800" s="330" t="str">
        <f t="shared" si="479"/>
        <v/>
      </c>
      <c r="AI800" s="330" t="str">
        <f t="shared" si="480"/>
        <v/>
      </c>
      <c r="AJ800" s="330" t="str">
        <f t="shared" si="481"/>
        <v/>
      </c>
      <c r="AK800" s="339" t="str">
        <f t="shared" si="482"/>
        <v/>
      </c>
      <c r="AL800" s="44" t="str">
        <f t="shared" si="483"/>
        <v/>
      </c>
    </row>
    <row r="801" spans="2:38" ht="15" x14ac:dyDescent="0.15">
      <c r="B801" s="330" t="str">
        <f t="shared" si="461"/>
        <v/>
      </c>
      <c r="C801" s="330" t="str">
        <f t="shared" si="462"/>
        <v/>
      </c>
      <c r="D801" s="330" t="str">
        <f t="shared" si="463"/>
        <v/>
      </c>
      <c r="E801" s="330" t="str">
        <f t="shared" si="460"/>
        <v xml:space="preserve"> </v>
      </c>
      <c r="F801" s="330" t="str">
        <f t="shared" si="464"/>
        <v/>
      </c>
      <c r="G801" s="330" t="str">
        <f t="shared" si="465"/>
        <v/>
      </c>
      <c r="H801" s="315"/>
      <c r="I801" s="330" t="str">
        <f t="shared" si="466"/>
        <v/>
      </c>
      <c r="J801" s="330">
        <f t="shared" si="459"/>
        <v>859</v>
      </c>
      <c r="K801" s="337" t="str">
        <f t="shared" si="467"/>
        <v/>
      </c>
      <c r="L801" s="325" t="str">
        <f t="shared" si="468"/>
        <v/>
      </c>
      <c r="M801" s="325" t="str">
        <f t="shared" si="469"/>
        <v/>
      </c>
      <c r="N801" s="330" t="str">
        <f t="shared" si="470"/>
        <v/>
      </c>
      <c r="O801" s="330" t="str">
        <f t="shared" si="471"/>
        <v/>
      </c>
      <c r="P801" s="334"/>
      <c r="Q801" s="330"/>
      <c r="R801" s="279" t="str">
        <f>IF(H801&gt;0, rate1(1,$L$52,$L$51,$L$54,L801,$L$53,$L$50,P801),"")</f>
        <v/>
      </c>
      <c r="S801" s="325"/>
      <c r="T801" s="325"/>
      <c r="U801" s="330"/>
      <c r="V801" s="338"/>
      <c r="W801" s="330"/>
      <c r="X801" s="330"/>
      <c r="Y801" s="330"/>
      <c r="Z801" s="110" t="str">
        <f>IF(H801&gt;0, rate1(1,$L$52,$L$51,$L$54,U801,$L$53,$L$50,Y801),"")</f>
        <v/>
      </c>
      <c r="AA801" s="338" t="str">
        <f t="shared" si="472"/>
        <v/>
      </c>
      <c r="AB801" s="338" t="str">
        <f t="shared" si="473"/>
        <v/>
      </c>
      <c r="AC801" s="330" t="str">
        <f t="shared" si="474"/>
        <v/>
      </c>
      <c r="AD801" s="330" t="str">
        <f t="shared" si="475"/>
        <v/>
      </c>
      <c r="AE801" s="330" t="str">
        <f t="shared" si="476"/>
        <v/>
      </c>
      <c r="AF801" s="330" t="str">
        <f t="shared" si="477"/>
        <v/>
      </c>
      <c r="AG801" s="330" t="str">
        <f t="shared" si="478"/>
        <v/>
      </c>
      <c r="AH801" s="330" t="str">
        <f t="shared" si="479"/>
        <v/>
      </c>
      <c r="AI801" s="330" t="str">
        <f t="shared" si="480"/>
        <v/>
      </c>
      <c r="AJ801" s="330" t="str">
        <f t="shared" si="481"/>
        <v/>
      </c>
      <c r="AK801" s="339" t="str">
        <f t="shared" si="482"/>
        <v/>
      </c>
      <c r="AL801" s="44" t="str">
        <f t="shared" si="483"/>
        <v/>
      </c>
    </row>
    <row r="802" spans="2:38" ht="15" x14ac:dyDescent="0.15">
      <c r="B802" s="330" t="str">
        <f t="shared" si="461"/>
        <v/>
      </c>
      <c r="C802" s="330" t="str">
        <f t="shared" si="462"/>
        <v/>
      </c>
      <c r="D802" s="330" t="str">
        <f t="shared" si="463"/>
        <v/>
      </c>
      <c r="E802" s="330" t="str">
        <f t="shared" si="460"/>
        <v xml:space="preserve"> </v>
      </c>
      <c r="F802" s="330" t="str">
        <f t="shared" si="464"/>
        <v/>
      </c>
      <c r="G802" s="330" t="str">
        <f t="shared" si="465"/>
        <v/>
      </c>
      <c r="H802" s="315"/>
      <c r="I802" s="330" t="str">
        <f t="shared" si="466"/>
        <v/>
      </c>
      <c r="J802" s="330">
        <f t="shared" si="459"/>
        <v>859</v>
      </c>
      <c r="K802" s="337" t="str">
        <f t="shared" si="467"/>
        <v/>
      </c>
      <c r="L802" s="325" t="str">
        <f t="shared" si="468"/>
        <v/>
      </c>
      <c r="M802" s="325" t="str">
        <f t="shared" si="469"/>
        <v/>
      </c>
      <c r="N802" s="330" t="str">
        <f t="shared" si="470"/>
        <v/>
      </c>
      <c r="O802" s="330" t="str">
        <f t="shared" si="471"/>
        <v/>
      </c>
      <c r="P802" s="334"/>
      <c r="Q802" s="330"/>
      <c r="R802" s="279" t="str">
        <f>IF(H802&gt;0, rate1(1,$L$52,$L$51,$L$54,L802,$L$53,$L$50,P802),"")</f>
        <v/>
      </c>
      <c r="S802" s="325"/>
      <c r="T802" s="325"/>
      <c r="U802" s="330"/>
      <c r="V802" s="338"/>
      <c r="W802" s="330"/>
      <c r="X802" s="330"/>
      <c r="Y802" s="330"/>
      <c r="Z802" s="110" t="str">
        <f>IF(H802&gt;0, rate1(1,$L$52,$L$51,$L$54,U802,$L$53,$L$50,Y802),"")</f>
        <v/>
      </c>
      <c r="AA802" s="338" t="str">
        <f t="shared" si="472"/>
        <v/>
      </c>
      <c r="AB802" s="338" t="str">
        <f t="shared" si="473"/>
        <v/>
      </c>
      <c r="AC802" s="330" t="str">
        <f t="shared" si="474"/>
        <v/>
      </c>
      <c r="AD802" s="330" t="str">
        <f t="shared" si="475"/>
        <v/>
      </c>
      <c r="AE802" s="330" t="str">
        <f t="shared" si="476"/>
        <v/>
      </c>
      <c r="AF802" s="330" t="str">
        <f t="shared" si="477"/>
        <v/>
      </c>
      <c r="AG802" s="330" t="str">
        <f t="shared" si="478"/>
        <v/>
      </c>
      <c r="AH802" s="330" t="str">
        <f t="shared" si="479"/>
        <v/>
      </c>
      <c r="AI802" s="330" t="str">
        <f t="shared" si="480"/>
        <v/>
      </c>
      <c r="AJ802" s="330" t="str">
        <f t="shared" si="481"/>
        <v/>
      </c>
      <c r="AK802" s="339" t="str">
        <f t="shared" si="482"/>
        <v/>
      </c>
      <c r="AL802" s="44" t="str">
        <f t="shared" si="483"/>
        <v/>
      </c>
    </row>
    <row r="803" spans="2:38" ht="15" x14ac:dyDescent="0.15">
      <c r="B803" s="330" t="str">
        <f t="shared" si="461"/>
        <v/>
      </c>
      <c r="C803" s="330" t="str">
        <f t="shared" si="462"/>
        <v/>
      </c>
      <c r="D803" s="330" t="str">
        <f t="shared" si="463"/>
        <v/>
      </c>
      <c r="E803" s="330" t="str">
        <f t="shared" si="460"/>
        <v xml:space="preserve"> </v>
      </c>
      <c r="F803" s="330" t="str">
        <f t="shared" si="464"/>
        <v/>
      </c>
      <c r="G803" s="330" t="str">
        <f t="shared" si="465"/>
        <v/>
      </c>
      <c r="H803" s="315"/>
      <c r="I803" s="330" t="str">
        <f t="shared" si="466"/>
        <v/>
      </c>
      <c r="J803" s="330">
        <f t="shared" si="459"/>
        <v>859</v>
      </c>
      <c r="K803" s="337" t="str">
        <f t="shared" si="467"/>
        <v/>
      </c>
      <c r="L803" s="325" t="str">
        <f t="shared" si="468"/>
        <v/>
      </c>
      <c r="M803" s="325" t="str">
        <f t="shared" si="469"/>
        <v/>
      </c>
      <c r="N803" s="330" t="str">
        <f t="shared" si="470"/>
        <v/>
      </c>
      <c r="O803" s="330" t="str">
        <f t="shared" si="471"/>
        <v/>
      </c>
      <c r="P803" s="334"/>
      <c r="Q803" s="330"/>
      <c r="R803" s="279" t="str">
        <f>IF(H803&gt;0, rate1(1,$L$52,$L$51,$L$54,L803,$L$53,$L$50,P803),"")</f>
        <v/>
      </c>
      <c r="S803" s="325"/>
      <c r="T803" s="325"/>
      <c r="U803" s="330"/>
      <c r="V803" s="338"/>
      <c r="W803" s="330"/>
      <c r="X803" s="330"/>
      <c r="Y803" s="330"/>
      <c r="Z803" s="110" t="str">
        <f>IF(H803&gt;0, rate1(1,$L$52,$L$51,$L$54,U803,$L$53,$L$50,Y803),"")</f>
        <v/>
      </c>
      <c r="AA803" s="338" t="str">
        <f t="shared" si="472"/>
        <v/>
      </c>
      <c r="AB803" s="338" t="str">
        <f t="shared" si="473"/>
        <v/>
      </c>
      <c r="AC803" s="330" t="str">
        <f t="shared" si="474"/>
        <v/>
      </c>
      <c r="AD803" s="330" t="str">
        <f t="shared" si="475"/>
        <v/>
      </c>
      <c r="AE803" s="330" t="str">
        <f t="shared" si="476"/>
        <v/>
      </c>
      <c r="AF803" s="330" t="str">
        <f t="shared" si="477"/>
        <v/>
      </c>
      <c r="AG803" s="330" t="str">
        <f t="shared" si="478"/>
        <v/>
      </c>
      <c r="AH803" s="330" t="str">
        <f t="shared" si="479"/>
        <v/>
      </c>
      <c r="AI803" s="330" t="str">
        <f t="shared" si="480"/>
        <v/>
      </c>
      <c r="AJ803" s="330" t="str">
        <f t="shared" si="481"/>
        <v/>
      </c>
      <c r="AK803" s="339" t="str">
        <f t="shared" si="482"/>
        <v/>
      </c>
      <c r="AL803" s="44" t="str">
        <f t="shared" si="483"/>
        <v/>
      </c>
    </row>
    <row r="804" spans="2:38" ht="15" x14ac:dyDescent="0.15">
      <c r="B804" s="330" t="str">
        <f t="shared" si="461"/>
        <v/>
      </c>
      <c r="C804" s="330" t="str">
        <f t="shared" si="462"/>
        <v/>
      </c>
      <c r="D804" s="330" t="str">
        <f t="shared" si="463"/>
        <v/>
      </c>
      <c r="E804" s="330" t="str">
        <f t="shared" si="460"/>
        <v xml:space="preserve"> </v>
      </c>
      <c r="F804" s="330" t="str">
        <f t="shared" si="464"/>
        <v/>
      </c>
      <c r="G804" s="330" t="str">
        <f t="shared" si="465"/>
        <v/>
      </c>
      <c r="H804" s="315"/>
      <c r="I804" s="330" t="str">
        <f t="shared" si="466"/>
        <v/>
      </c>
      <c r="J804" s="330">
        <f t="shared" si="459"/>
        <v>859</v>
      </c>
      <c r="K804" s="337" t="str">
        <f t="shared" si="467"/>
        <v/>
      </c>
      <c r="L804" s="325" t="str">
        <f t="shared" si="468"/>
        <v/>
      </c>
      <c r="M804" s="325" t="str">
        <f t="shared" si="469"/>
        <v/>
      </c>
      <c r="N804" s="330" t="str">
        <f t="shared" si="470"/>
        <v/>
      </c>
      <c r="O804" s="330" t="str">
        <f t="shared" si="471"/>
        <v/>
      </c>
      <c r="P804" s="334"/>
      <c r="Q804" s="330"/>
      <c r="R804" s="279" t="str">
        <f>IF(H804&gt;0, rate1(1,$L$52,$L$51,$L$54,L804,$L$53,$L$50,P804),"")</f>
        <v/>
      </c>
      <c r="S804" s="325"/>
      <c r="T804" s="325"/>
      <c r="U804" s="330"/>
      <c r="V804" s="338"/>
      <c r="W804" s="330"/>
      <c r="X804" s="330"/>
      <c r="Y804" s="330"/>
      <c r="Z804" s="110" t="str">
        <f>IF(H804&gt;0, rate1(1,$L$52,$L$51,$L$54,U804,$L$53,$L$50,Y804),"")</f>
        <v/>
      </c>
      <c r="AA804" s="338" t="str">
        <f t="shared" si="472"/>
        <v/>
      </c>
      <c r="AB804" s="338" t="str">
        <f t="shared" si="473"/>
        <v/>
      </c>
      <c r="AC804" s="330" t="str">
        <f t="shared" si="474"/>
        <v/>
      </c>
      <c r="AD804" s="330" t="str">
        <f t="shared" si="475"/>
        <v/>
      </c>
      <c r="AE804" s="330" t="str">
        <f t="shared" si="476"/>
        <v/>
      </c>
      <c r="AF804" s="330" t="str">
        <f t="shared" si="477"/>
        <v/>
      </c>
      <c r="AG804" s="330" t="str">
        <f t="shared" si="478"/>
        <v/>
      </c>
      <c r="AH804" s="330" t="str">
        <f t="shared" si="479"/>
        <v/>
      </c>
      <c r="AI804" s="330" t="str">
        <f t="shared" si="480"/>
        <v/>
      </c>
      <c r="AJ804" s="330" t="str">
        <f t="shared" si="481"/>
        <v/>
      </c>
      <c r="AK804" s="339" t="str">
        <f t="shared" si="482"/>
        <v/>
      </c>
      <c r="AL804" s="44" t="str">
        <f t="shared" si="483"/>
        <v/>
      </c>
    </row>
    <row r="805" spans="2:38" ht="15" x14ac:dyDescent="0.15">
      <c r="B805" s="330" t="str">
        <f t="shared" si="461"/>
        <v/>
      </c>
      <c r="C805" s="330" t="str">
        <f t="shared" si="462"/>
        <v/>
      </c>
      <c r="D805" s="330" t="str">
        <f t="shared" si="463"/>
        <v/>
      </c>
      <c r="E805" s="330" t="str">
        <f t="shared" si="460"/>
        <v xml:space="preserve"> </v>
      </c>
      <c r="F805" s="330" t="str">
        <f t="shared" si="464"/>
        <v/>
      </c>
      <c r="G805" s="330" t="str">
        <f t="shared" si="465"/>
        <v/>
      </c>
      <c r="H805" s="315"/>
      <c r="I805" s="330" t="str">
        <f t="shared" si="466"/>
        <v/>
      </c>
      <c r="J805" s="330">
        <f t="shared" si="459"/>
        <v>859</v>
      </c>
      <c r="K805" s="337" t="str">
        <f t="shared" si="467"/>
        <v/>
      </c>
      <c r="L805" s="325" t="str">
        <f t="shared" si="468"/>
        <v/>
      </c>
      <c r="M805" s="325" t="str">
        <f t="shared" si="469"/>
        <v/>
      </c>
      <c r="N805" s="330" t="str">
        <f t="shared" si="470"/>
        <v/>
      </c>
      <c r="O805" s="330" t="str">
        <f t="shared" si="471"/>
        <v/>
      </c>
      <c r="P805" s="334"/>
      <c r="Q805" s="330"/>
      <c r="R805" s="279" t="str">
        <f>IF(H805&gt;0, rate1(1,$L$52,$L$51,$L$54,L805,$L$53,$L$50,P805),"")</f>
        <v/>
      </c>
      <c r="S805" s="325"/>
      <c r="T805" s="325"/>
      <c r="U805" s="330"/>
      <c r="V805" s="338"/>
      <c r="W805" s="330"/>
      <c r="X805" s="330"/>
      <c r="Y805" s="330"/>
      <c r="Z805" s="110" t="str">
        <f>IF(H805&gt;0, rate1(1,$L$52,$L$51,$L$54,U805,$L$53,$L$50,Y805),"")</f>
        <v/>
      </c>
      <c r="AA805" s="338" t="str">
        <f t="shared" si="472"/>
        <v/>
      </c>
      <c r="AB805" s="338" t="str">
        <f t="shared" si="473"/>
        <v/>
      </c>
      <c r="AC805" s="330" t="str">
        <f t="shared" si="474"/>
        <v/>
      </c>
      <c r="AD805" s="330" t="str">
        <f t="shared" si="475"/>
        <v/>
      </c>
      <c r="AE805" s="330" t="str">
        <f t="shared" si="476"/>
        <v/>
      </c>
      <c r="AF805" s="330" t="str">
        <f t="shared" si="477"/>
        <v/>
      </c>
      <c r="AG805" s="330" t="str">
        <f t="shared" si="478"/>
        <v/>
      </c>
      <c r="AH805" s="330" t="str">
        <f t="shared" si="479"/>
        <v/>
      </c>
      <c r="AI805" s="330" t="str">
        <f t="shared" si="480"/>
        <v/>
      </c>
      <c r="AJ805" s="330" t="str">
        <f t="shared" si="481"/>
        <v/>
      </c>
      <c r="AK805" s="339" t="str">
        <f t="shared" si="482"/>
        <v/>
      </c>
      <c r="AL805" s="44" t="str">
        <f t="shared" si="483"/>
        <v/>
      </c>
    </row>
    <row r="806" spans="2:38" ht="15" x14ac:dyDescent="0.15">
      <c r="B806" s="330" t="str">
        <f t="shared" si="461"/>
        <v/>
      </c>
      <c r="C806" s="330" t="str">
        <f t="shared" si="462"/>
        <v/>
      </c>
      <c r="D806" s="330" t="str">
        <f t="shared" si="463"/>
        <v/>
      </c>
      <c r="E806" s="330" t="str">
        <f t="shared" si="460"/>
        <v xml:space="preserve"> </v>
      </c>
      <c r="F806" s="330" t="str">
        <f t="shared" si="464"/>
        <v/>
      </c>
      <c r="G806" s="330" t="str">
        <f t="shared" si="465"/>
        <v/>
      </c>
      <c r="H806" s="315"/>
      <c r="I806" s="330" t="str">
        <f t="shared" si="466"/>
        <v/>
      </c>
      <c r="J806" s="330">
        <f t="shared" si="459"/>
        <v>859</v>
      </c>
      <c r="K806" s="337" t="str">
        <f t="shared" si="467"/>
        <v/>
      </c>
      <c r="L806" s="325" t="str">
        <f t="shared" si="468"/>
        <v/>
      </c>
      <c r="M806" s="325" t="str">
        <f t="shared" si="469"/>
        <v/>
      </c>
      <c r="N806" s="330" t="str">
        <f t="shared" si="470"/>
        <v/>
      </c>
      <c r="O806" s="330" t="str">
        <f t="shared" si="471"/>
        <v/>
      </c>
      <c r="P806" s="334"/>
      <c r="Q806" s="330"/>
      <c r="R806" s="279" t="str">
        <f>IF(H806&gt;0, rate1(1,$L$52,$L$51,$L$54,L806,$L$53,$L$50,P806),"")</f>
        <v/>
      </c>
      <c r="S806" s="325"/>
      <c r="T806" s="325"/>
      <c r="U806" s="330"/>
      <c r="V806" s="338"/>
      <c r="W806" s="330"/>
      <c r="X806" s="330"/>
      <c r="Y806" s="330"/>
      <c r="Z806" s="110" t="str">
        <f>IF(H806&gt;0, rate1(1,$L$52,$L$51,$L$54,U806,$L$53,$L$50,Y806),"")</f>
        <v/>
      </c>
      <c r="AA806" s="338" t="str">
        <f t="shared" si="472"/>
        <v/>
      </c>
      <c r="AB806" s="338" t="str">
        <f t="shared" si="473"/>
        <v/>
      </c>
      <c r="AC806" s="330" t="str">
        <f t="shared" si="474"/>
        <v/>
      </c>
      <c r="AD806" s="330" t="str">
        <f t="shared" si="475"/>
        <v/>
      </c>
      <c r="AE806" s="330" t="str">
        <f t="shared" si="476"/>
        <v/>
      </c>
      <c r="AF806" s="330" t="str">
        <f t="shared" si="477"/>
        <v/>
      </c>
      <c r="AG806" s="330" t="str">
        <f t="shared" si="478"/>
        <v/>
      </c>
      <c r="AH806" s="330" t="str">
        <f t="shared" si="479"/>
        <v/>
      </c>
      <c r="AI806" s="330" t="str">
        <f t="shared" si="480"/>
        <v/>
      </c>
      <c r="AJ806" s="330" t="str">
        <f t="shared" si="481"/>
        <v/>
      </c>
      <c r="AK806" s="339" t="str">
        <f t="shared" si="482"/>
        <v/>
      </c>
      <c r="AL806" s="44" t="str">
        <f t="shared" si="483"/>
        <v/>
      </c>
    </row>
    <row r="807" spans="2:38" ht="15" x14ac:dyDescent="0.15">
      <c r="B807" s="330" t="str">
        <f t="shared" si="461"/>
        <v/>
      </c>
      <c r="C807" s="330" t="str">
        <f t="shared" si="462"/>
        <v/>
      </c>
      <c r="D807" s="330" t="str">
        <f t="shared" si="463"/>
        <v/>
      </c>
      <c r="E807" s="330" t="str">
        <f t="shared" si="460"/>
        <v xml:space="preserve"> </v>
      </c>
      <c r="F807" s="330" t="str">
        <f t="shared" si="464"/>
        <v/>
      </c>
      <c r="G807" s="330" t="str">
        <f t="shared" si="465"/>
        <v/>
      </c>
      <c r="H807" s="315"/>
      <c r="I807" s="330" t="str">
        <f t="shared" si="466"/>
        <v/>
      </c>
      <c r="J807" s="330">
        <f t="shared" si="459"/>
        <v>859</v>
      </c>
      <c r="K807" s="337" t="str">
        <f t="shared" si="467"/>
        <v/>
      </c>
      <c r="L807" s="325" t="str">
        <f t="shared" si="468"/>
        <v/>
      </c>
      <c r="M807" s="325" t="str">
        <f t="shared" si="469"/>
        <v/>
      </c>
      <c r="N807" s="330" t="str">
        <f t="shared" si="470"/>
        <v/>
      </c>
      <c r="O807" s="330" t="str">
        <f t="shared" si="471"/>
        <v/>
      </c>
      <c r="P807" s="334"/>
      <c r="Q807" s="330"/>
      <c r="R807" s="279" t="str">
        <f>IF(H807&gt;0, rate1(1,$L$52,$L$51,$L$54,L807,$L$53,$L$50,P807),"")</f>
        <v/>
      </c>
      <c r="S807" s="325"/>
      <c r="T807" s="325"/>
      <c r="U807" s="330"/>
      <c r="V807" s="338"/>
      <c r="W807" s="330"/>
      <c r="X807" s="330"/>
      <c r="Y807" s="330"/>
      <c r="Z807" s="110" t="str">
        <f>IF(H807&gt;0, rate1(1,$L$52,$L$51,$L$54,U807,$L$53,$L$50,Y807),"")</f>
        <v/>
      </c>
      <c r="AA807" s="338" t="str">
        <f t="shared" si="472"/>
        <v/>
      </c>
      <c r="AB807" s="338" t="str">
        <f t="shared" si="473"/>
        <v/>
      </c>
      <c r="AC807" s="330" t="str">
        <f t="shared" si="474"/>
        <v/>
      </c>
      <c r="AD807" s="330" t="str">
        <f t="shared" si="475"/>
        <v/>
      </c>
      <c r="AE807" s="330" t="str">
        <f t="shared" si="476"/>
        <v/>
      </c>
      <c r="AF807" s="330" t="str">
        <f t="shared" si="477"/>
        <v/>
      </c>
      <c r="AG807" s="330" t="str">
        <f t="shared" si="478"/>
        <v/>
      </c>
      <c r="AH807" s="330" t="str">
        <f t="shared" si="479"/>
        <v/>
      </c>
      <c r="AI807" s="330" t="str">
        <f t="shared" si="480"/>
        <v/>
      </c>
      <c r="AJ807" s="330" t="str">
        <f t="shared" si="481"/>
        <v/>
      </c>
      <c r="AK807" s="339" t="str">
        <f t="shared" si="482"/>
        <v/>
      </c>
      <c r="AL807" s="44" t="str">
        <f t="shared" si="483"/>
        <v/>
      </c>
    </row>
    <row r="808" spans="2:38" ht="15" x14ac:dyDescent="0.15">
      <c r="B808" s="330" t="str">
        <f t="shared" si="461"/>
        <v/>
      </c>
      <c r="C808" s="330" t="str">
        <f t="shared" si="462"/>
        <v/>
      </c>
      <c r="D808" s="330" t="str">
        <f t="shared" si="463"/>
        <v/>
      </c>
      <c r="E808" s="330" t="str">
        <f t="shared" si="460"/>
        <v xml:space="preserve"> </v>
      </c>
      <c r="F808" s="330" t="str">
        <f t="shared" si="464"/>
        <v/>
      </c>
      <c r="G808" s="330" t="str">
        <f t="shared" si="465"/>
        <v/>
      </c>
      <c r="H808" s="315"/>
      <c r="I808" s="330" t="str">
        <f t="shared" si="466"/>
        <v/>
      </c>
      <c r="J808" s="330">
        <f t="shared" si="459"/>
        <v>859</v>
      </c>
      <c r="K808" s="337" t="str">
        <f t="shared" si="467"/>
        <v/>
      </c>
      <c r="L808" s="325" t="str">
        <f t="shared" si="468"/>
        <v/>
      </c>
      <c r="M808" s="325" t="str">
        <f t="shared" si="469"/>
        <v/>
      </c>
      <c r="N808" s="330" t="str">
        <f t="shared" si="470"/>
        <v/>
      </c>
      <c r="O808" s="330" t="str">
        <f t="shared" si="471"/>
        <v/>
      </c>
      <c r="P808" s="334"/>
      <c r="Q808" s="330"/>
      <c r="R808" s="279" t="str">
        <f>IF(H808&gt;0, rate1(1,$L$52,$L$51,$L$54,L808,$L$53,$L$50,P808),"")</f>
        <v/>
      </c>
      <c r="S808" s="325"/>
      <c r="T808" s="325"/>
      <c r="U808" s="330"/>
      <c r="V808" s="338"/>
      <c r="W808" s="330"/>
      <c r="X808" s="330"/>
      <c r="Y808" s="330"/>
      <c r="Z808" s="110" t="str">
        <f>IF(H808&gt;0, rate1(1,$L$52,$L$51,$L$54,U808,$L$53,$L$50,Y808),"")</f>
        <v/>
      </c>
      <c r="AA808" s="338" t="str">
        <f t="shared" si="472"/>
        <v/>
      </c>
      <c r="AB808" s="338" t="str">
        <f t="shared" si="473"/>
        <v/>
      </c>
      <c r="AC808" s="330" t="str">
        <f t="shared" si="474"/>
        <v/>
      </c>
      <c r="AD808" s="330" t="str">
        <f t="shared" si="475"/>
        <v/>
      </c>
      <c r="AE808" s="330" t="str">
        <f t="shared" si="476"/>
        <v/>
      </c>
      <c r="AF808" s="330" t="str">
        <f t="shared" si="477"/>
        <v/>
      </c>
      <c r="AG808" s="330" t="str">
        <f t="shared" si="478"/>
        <v/>
      </c>
      <c r="AH808" s="330" t="str">
        <f t="shared" si="479"/>
        <v/>
      </c>
      <c r="AI808" s="330" t="str">
        <f t="shared" si="480"/>
        <v/>
      </c>
      <c r="AJ808" s="330" t="str">
        <f t="shared" si="481"/>
        <v/>
      </c>
      <c r="AK808" s="339" t="str">
        <f t="shared" si="482"/>
        <v/>
      </c>
      <c r="AL808" s="44" t="str">
        <f t="shared" si="483"/>
        <v/>
      </c>
    </row>
    <row r="809" spans="2:38" ht="15" x14ac:dyDescent="0.15">
      <c r="B809" s="330" t="str">
        <f t="shared" si="461"/>
        <v/>
      </c>
      <c r="C809" s="330" t="str">
        <f t="shared" si="462"/>
        <v/>
      </c>
      <c r="D809" s="330" t="str">
        <f t="shared" si="463"/>
        <v/>
      </c>
      <c r="E809" s="330" t="str">
        <f t="shared" si="460"/>
        <v xml:space="preserve"> </v>
      </c>
      <c r="F809" s="330" t="str">
        <f t="shared" si="464"/>
        <v/>
      </c>
      <c r="G809" s="330" t="str">
        <f t="shared" si="465"/>
        <v/>
      </c>
      <c r="H809" s="315"/>
      <c r="I809" s="330" t="str">
        <f t="shared" si="466"/>
        <v/>
      </c>
      <c r="J809" s="330">
        <f t="shared" si="459"/>
        <v>859</v>
      </c>
      <c r="K809" s="337" t="str">
        <f t="shared" si="467"/>
        <v/>
      </c>
      <c r="L809" s="325" t="str">
        <f t="shared" si="468"/>
        <v/>
      </c>
      <c r="M809" s="325" t="str">
        <f t="shared" si="469"/>
        <v/>
      </c>
      <c r="N809" s="330" t="str">
        <f t="shared" si="470"/>
        <v/>
      </c>
      <c r="O809" s="330" t="str">
        <f t="shared" si="471"/>
        <v/>
      </c>
      <c r="P809" s="334"/>
      <c r="Q809" s="330"/>
      <c r="R809" s="279" t="str">
        <f>IF(H809&gt;0, rate1(1,$L$52,$L$51,$L$54,L809,$L$53,$L$50,P809),"")</f>
        <v/>
      </c>
      <c r="S809" s="325"/>
      <c r="T809" s="325"/>
      <c r="U809" s="330"/>
      <c r="V809" s="338"/>
      <c r="W809" s="330"/>
      <c r="X809" s="330"/>
      <c r="Y809" s="330"/>
      <c r="Z809" s="110" t="str">
        <f>IF(H809&gt;0, rate1(1,$L$52,$L$51,$L$54,U809,$L$53,$L$50,Y809),"")</f>
        <v/>
      </c>
      <c r="AA809" s="338" t="str">
        <f t="shared" si="472"/>
        <v/>
      </c>
      <c r="AB809" s="338" t="str">
        <f t="shared" si="473"/>
        <v/>
      </c>
      <c r="AC809" s="330" t="str">
        <f t="shared" si="474"/>
        <v/>
      </c>
      <c r="AD809" s="330" t="str">
        <f t="shared" si="475"/>
        <v/>
      </c>
      <c r="AE809" s="330" t="str">
        <f t="shared" si="476"/>
        <v/>
      </c>
      <c r="AF809" s="330" t="str">
        <f t="shared" si="477"/>
        <v/>
      </c>
      <c r="AG809" s="330" t="str">
        <f t="shared" si="478"/>
        <v/>
      </c>
      <c r="AH809" s="330" t="str">
        <f t="shared" si="479"/>
        <v/>
      </c>
      <c r="AI809" s="330" t="str">
        <f t="shared" si="480"/>
        <v/>
      </c>
      <c r="AJ809" s="330" t="str">
        <f t="shared" si="481"/>
        <v/>
      </c>
      <c r="AK809" s="339" t="str">
        <f t="shared" si="482"/>
        <v/>
      </c>
      <c r="AL809" s="44" t="str">
        <f t="shared" si="483"/>
        <v/>
      </c>
    </row>
    <row r="810" spans="2:38" ht="15" x14ac:dyDescent="0.15">
      <c r="B810" s="330" t="str">
        <f t="shared" si="461"/>
        <v/>
      </c>
      <c r="C810" s="330" t="str">
        <f t="shared" si="462"/>
        <v/>
      </c>
      <c r="D810" s="330" t="str">
        <f t="shared" si="463"/>
        <v/>
      </c>
      <c r="E810" s="330" t="str">
        <f t="shared" si="460"/>
        <v xml:space="preserve"> </v>
      </c>
      <c r="F810" s="330" t="str">
        <f t="shared" si="464"/>
        <v/>
      </c>
      <c r="G810" s="330" t="str">
        <f t="shared" si="465"/>
        <v/>
      </c>
      <c r="H810" s="315"/>
      <c r="I810" s="330" t="str">
        <f t="shared" si="466"/>
        <v/>
      </c>
      <c r="J810" s="330">
        <f t="shared" si="459"/>
        <v>859</v>
      </c>
      <c r="K810" s="337" t="str">
        <f t="shared" si="467"/>
        <v/>
      </c>
      <c r="L810" s="325" t="str">
        <f t="shared" si="468"/>
        <v/>
      </c>
      <c r="M810" s="325" t="str">
        <f t="shared" si="469"/>
        <v/>
      </c>
      <c r="N810" s="330" t="str">
        <f t="shared" si="470"/>
        <v/>
      </c>
      <c r="O810" s="330" t="str">
        <f t="shared" si="471"/>
        <v/>
      </c>
      <c r="P810" s="334"/>
      <c r="Q810" s="330"/>
      <c r="R810" s="279" t="str">
        <f>IF(H810&gt;0, rate1(1,$L$52,$L$51,$L$54,L810,$L$53,$L$50,P810),"")</f>
        <v/>
      </c>
      <c r="S810" s="325"/>
      <c r="T810" s="325"/>
      <c r="U810" s="330"/>
      <c r="V810" s="338"/>
      <c r="W810" s="330"/>
      <c r="X810" s="330"/>
      <c r="Y810" s="330"/>
      <c r="Z810" s="110" t="str">
        <f>IF(H810&gt;0, rate1(1,$L$52,$L$51,$L$54,U810,$L$53,$L$50,Y810),"")</f>
        <v/>
      </c>
      <c r="AA810" s="338" t="str">
        <f t="shared" si="472"/>
        <v/>
      </c>
      <c r="AB810" s="338" t="str">
        <f t="shared" si="473"/>
        <v/>
      </c>
      <c r="AC810" s="330" t="str">
        <f t="shared" si="474"/>
        <v/>
      </c>
      <c r="AD810" s="330" t="str">
        <f t="shared" si="475"/>
        <v/>
      </c>
      <c r="AE810" s="330" t="str">
        <f t="shared" si="476"/>
        <v/>
      </c>
      <c r="AF810" s="330" t="str">
        <f t="shared" si="477"/>
        <v/>
      </c>
      <c r="AG810" s="330" t="str">
        <f t="shared" si="478"/>
        <v/>
      </c>
      <c r="AH810" s="330" t="str">
        <f t="shared" si="479"/>
        <v/>
      </c>
      <c r="AI810" s="330" t="str">
        <f t="shared" si="480"/>
        <v/>
      </c>
      <c r="AJ810" s="330" t="str">
        <f t="shared" si="481"/>
        <v/>
      </c>
      <c r="AK810" s="339" t="str">
        <f t="shared" si="482"/>
        <v/>
      </c>
      <c r="AL810" s="44" t="str">
        <f t="shared" si="483"/>
        <v/>
      </c>
    </row>
    <row r="811" spans="2:38" ht="15" x14ac:dyDescent="0.15">
      <c r="B811" s="330" t="str">
        <f t="shared" si="461"/>
        <v/>
      </c>
      <c r="C811" s="330" t="str">
        <f t="shared" si="462"/>
        <v/>
      </c>
      <c r="D811" s="330" t="str">
        <f t="shared" si="463"/>
        <v/>
      </c>
      <c r="E811" s="330" t="str">
        <f t="shared" si="460"/>
        <v xml:space="preserve"> </v>
      </c>
      <c r="F811" s="330" t="str">
        <f t="shared" si="464"/>
        <v/>
      </c>
      <c r="G811" s="330" t="str">
        <f t="shared" si="465"/>
        <v/>
      </c>
      <c r="H811" s="315"/>
      <c r="I811" s="330" t="str">
        <f t="shared" si="466"/>
        <v/>
      </c>
      <c r="J811" s="330">
        <f t="shared" si="459"/>
        <v>859</v>
      </c>
      <c r="K811" s="337" t="str">
        <f t="shared" si="467"/>
        <v/>
      </c>
      <c r="L811" s="325" t="str">
        <f t="shared" si="468"/>
        <v/>
      </c>
      <c r="M811" s="325" t="str">
        <f t="shared" si="469"/>
        <v/>
      </c>
      <c r="N811" s="330" t="str">
        <f t="shared" si="470"/>
        <v/>
      </c>
      <c r="O811" s="330" t="str">
        <f t="shared" si="471"/>
        <v/>
      </c>
      <c r="P811" s="334"/>
      <c r="Q811" s="330"/>
      <c r="R811" s="279" t="str">
        <f>IF(H811&gt;0, rate1(1,$L$52,$L$51,$L$54,L811,$L$53,$L$50,P811),"")</f>
        <v/>
      </c>
      <c r="S811" s="325"/>
      <c r="T811" s="325"/>
      <c r="U811" s="330"/>
      <c r="V811" s="338"/>
      <c r="W811" s="330"/>
      <c r="X811" s="330"/>
      <c r="Y811" s="330"/>
      <c r="Z811" s="110" t="str">
        <f>IF(H811&gt;0, rate1(1,$L$52,$L$51,$L$54,U811,$L$53,$L$50,Y811),"")</f>
        <v/>
      </c>
      <c r="AA811" s="338" t="str">
        <f t="shared" si="472"/>
        <v/>
      </c>
      <c r="AB811" s="338" t="str">
        <f t="shared" si="473"/>
        <v/>
      </c>
      <c r="AC811" s="330" t="str">
        <f t="shared" si="474"/>
        <v/>
      </c>
      <c r="AD811" s="330" t="str">
        <f t="shared" si="475"/>
        <v/>
      </c>
      <c r="AE811" s="330" t="str">
        <f t="shared" si="476"/>
        <v/>
      </c>
      <c r="AF811" s="330" t="str">
        <f t="shared" si="477"/>
        <v/>
      </c>
      <c r="AG811" s="330" t="str">
        <f t="shared" si="478"/>
        <v/>
      </c>
      <c r="AH811" s="330" t="str">
        <f t="shared" si="479"/>
        <v/>
      </c>
      <c r="AI811" s="330" t="str">
        <f t="shared" si="480"/>
        <v/>
      </c>
      <c r="AJ811" s="330" t="str">
        <f t="shared" si="481"/>
        <v/>
      </c>
      <c r="AK811" s="339" t="str">
        <f t="shared" si="482"/>
        <v/>
      </c>
      <c r="AL811" s="44" t="str">
        <f t="shared" si="483"/>
        <v/>
      </c>
    </row>
    <row r="812" spans="2:38" ht="15" x14ac:dyDescent="0.15">
      <c r="B812" s="330" t="str">
        <f t="shared" si="461"/>
        <v/>
      </c>
      <c r="C812" s="330" t="str">
        <f t="shared" si="462"/>
        <v/>
      </c>
      <c r="D812" s="330" t="str">
        <f t="shared" si="463"/>
        <v/>
      </c>
      <c r="E812" s="330" t="str">
        <f t="shared" si="460"/>
        <v xml:space="preserve"> </v>
      </c>
      <c r="F812" s="330" t="str">
        <f t="shared" si="464"/>
        <v/>
      </c>
      <c r="G812" s="330" t="str">
        <f t="shared" si="465"/>
        <v/>
      </c>
      <c r="H812" s="315"/>
      <c r="I812" s="330" t="str">
        <f t="shared" si="466"/>
        <v/>
      </c>
      <c r="J812" s="330">
        <f t="shared" si="459"/>
        <v>859</v>
      </c>
      <c r="K812" s="337" t="str">
        <f t="shared" si="467"/>
        <v/>
      </c>
      <c r="L812" s="325" t="str">
        <f t="shared" si="468"/>
        <v/>
      </c>
      <c r="M812" s="325" t="str">
        <f t="shared" si="469"/>
        <v/>
      </c>
      <c r="N812" s="330" t="str">
        <f t="shared" si="470"/>
        <v/>
      </c>
      <c r="O812" s="330" t="str">
        <f t="shared" si="471"/>
        <v/>
      </c>
      <c r="P812" s="334"/>
      <c r="Q812" s="330"/>
      <c r="R812" s="279" t="str">
        <f>IF(H812&gt;0, rate1(1,$L$52,$L$51,$L$54,L812,$L$53,$L$50,P812),"")</f>
        <v/>
      </c>
      <c r="S812" s="325"/>
      <c r="T812" s="325"/>
      <c r="U812" s="330"/>
      <c r="V812" s="338"/>
      <c r="W812" s="330"/>
      <c r="X812" s="330"/>
      <c r="Y812" s="330"/>
      <c r="Z812" s="110" t="str">
        <f>IF(H812&gt;0, rate1(1,$L$52,$L$51,$L$54,U812,$L$53,$L$50,Y812),"")</f>
        <v/>
      </c>
      <c r="AA812" s="338" t="str">
        <f t="shared" si="472"/>
        <v/>
      </c>
      <c r="AB812" s="338" t="str">
        <f t="shared" si="473"/>
        <v/>
      </c>
      <c r="AC812" s="330" t="str">
        <f t="shared" si="474"/>
        <v/>
      </c>
      <c r="AD812" s="330" t="str">
        <f t="shared" si="475"/>
        <v/>
      </c>
      <c r="AE812" s="330" t="str">
        <f t="shared" si="476"/>
        <v/>
      </c>
      <c r="AF812" s="330" t="str">
        <f t="shared" si="477"/>
        <v/>
      </c>
      <c r="AG812" s="330" t="str">
        <f t="shared" si="478"/>
        <v/>
      </c>
      <c r="AH812" s="330" t="str">
        <f t="shared" si="479"/>
        <v/>
      </c>
      <c r="AI812" s="330" t="str">
        <f t="shared" si="480"/>
        <v/>
      </c>
      <c r="AJ812" s="330" t="str">
        <f t="shared" si="481"/>
        <v/>
      </c>
      <c r="AK812" s="339" t="str">
        <f t="shared" si="482"/>
        <v/>
      </c>
      <c r="AL812" s="44" t="str">
        <f t="shared" si="483"/>
        <v/>
      </c>
    </row>
    <row r="813" spans="2:38" ht="15" x14ac:dyDescent="0.15">
      <c r="B813" s="330" t="str">
        <f t="shared" si="461"/>
        <v/>
      </c>
      <c r="C813" s="330" t="str">
        <f t="shared" si="462"/>
        <v/>
      </c>
      <c r="D813" s="330" t="str">
        <f t="shared" si="463"/>
        <v/>
      </c>
      <c r="E813" s="330" t="str">
        <f t="shared" si="460"/>
        <v xml:space="preserve"> </v>
      </c>
      <c r="F813" s="330" t="str">
        <f t="shared" si="464"/>
        <v/>
      </c>
      <c r="G813" s="330" t="str">
        <f t="shared" si="465"/>
        <v/>
      </c>
      <c r="H813" s="315"/>
      <c r="I813" s="330" t="str">
        <f t="shared" si="466"/>
        <v/>
      </c>
      <c r="J813" s="330">
        <f t="shared" si="459"/>
        <v>859</v>
      </c>
      <c r="K813" s="337" t="str">
        <f t="shared" si="467"/>
        <v/>
      </c>
      <c r="L813" s="325" t="str">
        <f t="shared" si="468"/>
        <v/>
      </c>
      <c r="M813" s="325" t="str">
        <f t="shared" si="469"/>
        <v/>
      </c>
      <c r="N813" s="330" t="str">
        <f t="shared" si="470"/>
        <v/>
      </c>
      <c r="O813" s="330" t="str">
        <f t="shared" si="471"/>
        <v/>
      </c>
      <c r="P813" s="334"/>
      <c r="Q813" s="330"/>
      <c r="R813" s="279" t="str">
        <f>IF(H813&gt;0, rate1(1,$L$52,$L$51,$L$54,L813,$L$53,$L$50,P813),"")</f>
        <v/>
      </c>
      <c r="S813" s="325"/>
      <c r="T813" s="325"/>
      <c r="U813" s="330"/>
      <c r="V813" s="338"/>
      <c r="W813" s="330"/>
      <c r="X813" s="330"/>
      <c r="Y813" s="330"/>
      <c r="Z813" s="110" t="str">
        <f>IF(H813&gt;0, rate1(1,$L$52,$L$51,$L$54,U813,$L$53,$L$50,Y813),"")</f>
        <v/>
      </c>
      <c r="AA813" s="338" t="str">
        <f t="shared" si="472"/>
        <v/>
      </c>
      <c r="AB813" s="338" t="str">
        <f t="shared" si="473"/>
        <v/>
      </c>
      <c r="AC813" s="330" t="str">
        <f t="shared" si="474"/>
        <v/>
      </c>
      <c r="AD813" s="330" t="str">
        <f t="shared" si="475"/>
        <v/>
      </c>
      <c r="AE813" s="330" t="str">
        <f t="shared" si="476"/>
        <v/>
      </c>
      <c r="AF813" s="330" t="str">
        <f t="shared" si="477"/>
        <v/>
      </c>
      <c r="AG813" s="330" t="str">
        <f t="shared" si="478"/>
        <v/>
      </c>
      <c r="AH813" s="330" t="str">
        <f t="shared" si="479"/>
        <v/>
      </c>
      <c r="AI813" s="330" t="str">
        <f t="shared" si="480"/>
        <v/>
      </c>
      <c r="AJ813" s="330" t="str">
        <f t="shared" si="481"/>
        <v/>
      </c>
      <c r="AK813" s="339" t="str">
        <f t="shared" si="482"/>
        <v/>
      </c>
      <c r="AL813" s="44" t="str">
        <f t="shared" si="483"/>
        <v/>
      </c>
    </row>
    <row r="814" spans="2:38" ht="15" x14ac:dyDescent="0.15">
      <c r="B814" s="330" t="str">
        <f t="shared" si="461"/>
        <v/>
      </c>
      <c r="C814" s="330" t="str">
        <f t="shared" si="462"/>
        <v/>
      </c>
      <c r="D814" s="330" t="str">
        <f t="shared" si="463"/>
        <v/>
      </c>
      <c r="E814" s="330" t="str">
        <f t="shared" si="460"/>
        <v xml:space="preserve"> </v>
      </c>
      <c r="F814" s="330" t="str">
        <f t="shared" si="464"/>
        <v/>
      </c>
      <c r="G814" s="330" t="str">
        <f t="shared" si="465"/>
        <v/>
      </c>
      <c r="H814" s="315"/>
      <c r="I814" s="330" t="str">
        <f t="shared" si="466"/>
        <v/>
      </c>
      <c r="J814" s="330">
        <f t="shared" si="459"/>
        <v>859</v>
      </c>
      <c r="K814" s="337" t="str">
        <f t="shared" si="467"/>
        <v/>
      </c>
      <c r="L814" s="325" t="str">
        <f t="shared" si="468"/>
        <v/>
      </c>
      <c r="M814" s="325" t="str">
        <f t="shared" si="469"/>
        <v/>
      </c>
      <c r="N814" s="330" t="str">
        <f t="shared" si="470"/>
        <v/>
      </c>
      <c r="O814" s="330" t="str">
        <f t="shared" si="471"/>
        <v/>
      </c>
      <c r="P814" s="334"/>
      <c r="Q814" s="330"/>
      <c r="R814" s="279" t="str">
        <f>IF(H814&gt;0, rate1(1,$L$52,$L$51,$L$54,L814,$L$53,$L$50,P814),"")</f>
        <v/>
      </c>
      <c r="S814" s="325"/>
      <c r="T814" s="325"/>
      <c r="U814" s="330"/>
      <c r="V814" s="338"/>
      <c r="W814" s="330"/>
      <c r="X814" s="330"/>
      <c r="Y814" s="330"/>
      <c r="Z814" s="110" t="str">
        <f>IF(H814&gt;0, rate1(1,$L$52,$L$51,$L$54,U814,$L$53,$L$50,Y814),"")</f>
        <v/>
      </c>
      <c r="AA814" s="338" t="str">
        <f t="shared" si="472"/>
        <v/>
      </c>
      <c r="AB814" s="338" t="str">
        <f t="shared" si="473"/>
        <v/>
      </c>
      <c r="AC814" s="330" t="str">
        <f t="shared" si="474"/>
        <v/>
      </c>
      <c r="AD814" s="330" t="str">
        <f t="shared" si="475"/>
        <v/>
      </c>
      <c r="AE814" s="330" t="str">
        <f t="shared" si="476"/>
        <v/>
      </c>
      <c r="AF814" s="330" t="str">
        <f t="shared" si="477"/>
        <v/>
      </c>
      <c r="AG814" s="330" t="str">
        <f t="shared" si="478"/>
        <v/>
      </c>
      <c r="AH814" s="330" t="str">
        <f t="shared" si="479"/>
        <v/>
      </c>
      <c r="AI814" s="330" t="str">
        <f t="shared" si="480"/>
        <v/>
      </c>
      <c r="AJ814" s="330" t="str">
        <f t="shared" si="481"/>
        <v/>
      </c>
      <c r="AK814" s="339" t="str">
        <f t="shared" si="482"/>
        <v/>
      </c>
      <c r="AL814" s="44" t="str">
        <f t="shared" si="483"/>
        <v/>
      </c>
    </row>
    <row r="815" spans="2:38" ht="15" x14ac:dyDescent="0.15">
      <c r="B815" s="330" t="str">
        <f t="shared" si="461"/>
        <v/>
      </c>
      <c r="C815" s="330" t="str">
        <f t="shared" si="462"/>
        <v/>
      </c>
      <c r="D815" s="330" t="str">
        <f t="shared" si="463"/>
        <v/>
      </c>
      <c r="E815" s="330" t="str">
        <f t="shared" si="460"/>
        <v xml:space="preserve"> </v>
      </c>
      <c r="F815" s="330" t="str">
        <f t="shared" si="464"/>
        <v/>
      </c>
      <c r="G815" s="330" t="str">
        <f t="shared" si="465"/>
        <v/>
      </c>
      <c r="H815" s="315"/>
      <c r="I815" s="330" t="str">
        <f t="shared" si="466"/>
        <v/>
      </c>
      <c r="J815" s="330">
        <f t="shared" si="459"/>
        <v>859</v>
      </c>
      <c r="K815" s="337" t="str">
        <f t="shared" si="467"/>
        <v/>
      </c>
      <c r="L815" s="325" t="str">
        <f t="shared" si="468"/>
        <v/>
      </c>
      <c r="M815" s="325" t="str">
        <f t="shared" si="469"/>
        <v/>
      </c>
      <c r="N815" s="330" t="str">
        <f t="shared" si="470"/>
        <v/>
      </c>
      <c r="O815" s="330" t="str">
        <f t="shared" si="471"/>
        <v/>
      </c>
      <c r="P815" s="334"/>
      <c r="Q815" s="330"/>
      <c r="R815" s="279" t="str">
        <f>IF(H815&gt;0, rate1(1,$L$52,$L$51,$L$54,L815,$L$53,$L$50,P815),"")</f>
        <v/>
      </c>
      <c r="S815" s="325"/>
      <c r="T815" s="325"/>
      <c r="U815" s="330"/>
      <c r="V815" s="338"/>
      <c r="W815" s="330"/>
      <c r="X815" s="330"/>
      <c r="Y815" s="330"/>
      <c r="Z815" s="110" t="str">
        <f>IF(H815&gt;0, rate1(1,$L$52,$L$51,$L$54,U815,$L$53,$L$50,Y815),"")</f>
        <v/>
      </c>
      <c r="AA815" s="338" t="str">
        <f t="shared" si="472"/>
        <v/>
      </c>
      <c r="AB815" s="338" t="str">
        <f t="shared" si="473"/>
        <v/>
      </c>
      <c r="AC815" s="330" t="str">
        <f t="shared" si="474"/>
        <v/>
      </c>
      <c r="AD815" s="330" t="str">
        <f t="shared" si="475"/>
        <v/>
      </c>
      <c r="AE815" s="330" t="str">
        <f t="shared" si="476"/>
        <v/>
      </c>
      <c r="AF815" s="330" t="str">
        <f t="shared" si="477"/>
        <v/>
      </c>
      <c r="AG815" s="330" t="str">
        <f t="shared" si="478"/>
        <v/>
      </c>
      <c r="AH815" s="330" t="str">
        <f t="shared" si="479"/>
        <v/>
      </c>
      <c r="AI815" s="330" t="str">
        <f t="shared" si="480"/>
        <v/>
      </c>
      <c r="AJ815" s="330" t="str">
        <f t="shared" si="481"/>
        <v/>
      </c>
      <c r="AK815" s="339" t="str">
        <f t="shared" si="482"/>
        <v/>
      </c>
      <c r="AL815" s="44" t="str">
        <f t="shared" si="483"/>
        <v/>
      </c>
    </row>
    <row r="816" spans="2:38" ht="15" x14ac:dyDescent="0.15">
      <c r="B816" s="330" t="str">
        <f t="shared" si="461"/>
        <v/>
      </c>
      <c r="C816" s="330" t="str">
        <f t="shared" si="462"/>
        <v/>
      </c>
      <c r="D816" s="330" t="str">
        <f t="shared" si="463"/>
        <v/>
      </c>
      <c r="E816" s="330" t="str">
        <f t="shared" si="460"/>
        <v xml:space="preserve"> </v>
      </c>
      <c r="F816" s="330" t="str">
        <f t="shared" si="464"/>
        <v/>
      </c>
      <c r="G816" s="330" t="str">
        <f t="shared" si="465"/>
        <v/>
      </c>
      <c r="H816" s="315"/>
      <c r="I816" s="330" t="str">
        <f t="shared" si="466"/>
        <v/>
      </c>
      <c r="J816" s="330">
        <f t="shared" si="459"/>
        <v>859</v>
      </c>
      <c r="K816" s="337" t="str">
        <f t="shared" si="467"/>
        <v/>
      </c>
      <c r="L816" s="325" t="str">
        <f t="shared" si="468"/>
        <v/>
      </c>
      <c r="M816" s="325" t="str">
        <f t="shared" si="469"/>
        <v/>
      </c>
      <c r="N816" s="330" t="str">
        <f t="shared" si="470"/>
        <v/>
      </c>
      <c r="O816" s="330" t="str">
        <f t="shared" si="471"/>
        <v/>
      </c>
      <c r="P816" s="334"/>
      <c r="Q816" s="330"/>
      <c r="R816" s="279" t="str">
        <f>IF(H816&gt;0, rate1(1,$L$52,$L$51,$L$54,L816,$L$53,$L$50,P816),"")</f>
        <v/>
      </c>
      <c r="S816" s="325"/>
      <c r="T816" s="325"/>
      <c r="U816" s="330"/>
      <c r="V816" s="338"/>
      <c r="W816" s="330"/>
      <c r="X816" s="330"/>
      <c r="Y816" s="330"/>
      <c r="Z816" s="110" t="str">
        <f>IF(H816&gt;0, rate1(1,$L$52,$L$51,$L$54,U816,$L$53,$L$50,Y816),"")</f>
        <v/>
      </c>
      <c r="AA816" s="338" t="str">
        <f t="shared" si="472"/>
        <v/>
      </c>
      <c r="AB816" s="338" t="str">
        <f t="shared" si="473"/>
        <v/>
      </c>
      <c r="AC816" s="330" t="str">
        <f t="shared" si="474"/>
        <v/>
      </c>
      <c r="AD816" s="330" t="str">
        <f t="shared" si="475"/>
        <v/>
      </c>
      <c r="AE816" s="330" t="str">
        <f t="shared" si="476"/>
        <v/>
      </c>
      <c r="AF816" s="330" t="str">
        <f t="shared" si="477"/>
        <v/>
      </c>
      <c r="AG816" s="330" t="str">
        <f t="shared" si="478"/>
        <v/>
      </c>
      <c r="AH816" s="330" t="str">
        <f t="shared" si="479"/>
        <v/>
      </c>
      <c r="AI816" s="330" t="str">
        <f t="shared" si="480"/>
        <v/>
      </c>
      <c r="AJ816" s="330" t="str">
        <f t="shared" si="481"/>
        <v/>
      </c>
      <c r="AK816" s="339" t="str">
        <f t="shared" si="482"/>
        <v/>
      </c>
      <c r="AL816" s="44" t="str">
        <f t="shared" si="483"/>
        <v/>
      </c>
    </row>
    <row r="817" spans="2:38" ht="15" x14ac:dyDescent="0.15">
      <c r="B817" s="330" t="str">
        <f t="shared" si="461"/>
        <v/>
      </c>
      <c r="C817" s="330" t="str">
        <f t="shared" si="462"/>
        <v/>
      </c>
      <c r="D817" s="330" t="str">
        <f t="shared" si="463"/>
        <v/>
      </c>
      <c r="E817" s="330" t="str">
        <f t="shared" si="460"/>
        <v xml:space="preserve"> </v>
      </c>
      <c r="F817" s="330" t="str">
        <f t="shared" si="464"/>
        <v/>
      </c>
      <c r="G817" s="330" t="str">
        <f t="shared" si="465"/>
        <v/>
      </c>
      <c r="H817" s="315"/>
      <c r="I817" s="330" t="str">
        <f t="shared" si="466"/>
        <v/>
      </c>
      <c r="J817" s="330">
        <f t="shared" si="459"/>
        <v>859</v>
      </c>
      <c r="K817" s="337" t="str">
        <f t="shared" si="467"/>
        <v/>
      </c>
      <c r="L817" s="325" t="str">
        <f t="shared" si="468"/>
        <v/>
      </c>
      <c r="M817" s="325" t="str">
        <f t="shared" si="469"/>
        <v/>
      </c>
      <c r="N817" s="330" t="str">
        <f t="shared" si="470"/>
        <v/>
      </c>
      <c r="O817" s="330" t="str">
        <f t="shared" si="471"/>
        <v/>
      </c>
      <c r="P817" s="334"/>
      <c r="Q817" s="330"/>
      <c r="R817" s="279" t="str">
        <f>IF(H817&gt;0, rate1(1,$L$52,$L$51,$L$54,L817,$L$53,$L$50,P817),"")</f>
        <v/>
      </c>
      <c r="S817" s="325"/>
      <c r="T817" s="325"/>
      <c r="U817" s="330"/>
      <c r="V817" s="338"/>
      <c r="W817" s="330"/>
      <c r="X817" s="330"/>
      <c r="Y817" s="330"/>
      <c r="Z817" s="110" t="str">
        <f>IF(H817&gt;0, rate1(1,$L$52,$L$51,$L$54,U817,$L$53,$L$50,Y817),"")</f>
        <v/>
      </c>
      <c r="AA817" s="338" t="str">
        <f t="shared" si="472"/>
        <v/>
      </c>
      <c r="AB817" s="338" t="str">
        <f t="shared" si="473"/>
        <v/>
      </c>
      <c r="AC817" s="330" t="str">
        <f t="shared" si="474"/>
        <v/>
      </c>
      <c r="AD817" s="330" t="str">
        <f t="shared" si="475"/>
        <v/>
      </c>
      <c r="AE817" s="330" t="str">
        <f t="shared" si="476"/>
        <v/>
      </c>
      <c r="AF817" s="330" t="str">
        <f t="shared" si="477"/>
        <v/>
      </c>
      <c r="AG817" s="330" t="str">
        <f t="shared" si="478"/>
        <v/>
      </c>
      <c r="AH817" s="330" t="str">
        <f t="shared" si="479"/>
        <v/>
      </c>
      <c r="AI817" s="330" t="str">
        <f t="shared" si="480"/>
        <v/>
      </c>
      <c r="AJ817" s="330" t="str">
        <f t="shared" si="481"/>
        <v/>
      </c>
      <c r="AK817" s="339" t="str">
        <f t="shared" si="482"/>
        <v/>
      </c>
      <c r="AL817" s="44" t="str">
        <f t="shared" si="483"/>
        <v/>
      </c>
    </row>
    <row r="818" spans="2:38" ht="15" x14ac:dyDescent="0.15">
      <c r="B818" s="330" t="str">
        <f t="shared" si="461"/>
        <v/>
      </c>
      <c r="C818" s="330" t="str">
        <f t="shared" si="462"/>
        <v/>
      </c>
      <c r="D818" s="330" t="str">
        <f t="shared" si="463"/>
        <v/>
      </c>
      <c r="E818" s="330" t="str">
        <f t="shared" si="460"/>
        <v xml:space="preserve"> </v>
      </c>
      <c r="F818" s="330" t="str">
        <f t="shared" si="464"/>
        <v/>
      </c>
      <c r="G818" s="330" t="str">
        <f t="shared" si="465"/>
        <v/>
      </c>
      <c r="H818" s="315"/>
      <c r="I818" s="330" t="str">
        <f t="shared" si="466"/>
        <v/>
      </c>
      <c r="J818" s="330">
        <f t="shared" si="459"/>
        <v>859</v>
      </c>
      <c r="K818" s="337" t="str">
        <f t="shared" si="467"/>
        <v/>
      </c>
      <c r="L818" s="325" t="str">
        <f t="shared" si="468"/>
        <v/>
      </c>
      <c r="M818" s="325" t="str">
        <f t="shared" si="469"/>
        <v/>
      </c>
      <c r="N818" s="330" t="str">
        <f t="shared" si="470"/>
        <v/>
      </c>
      <c r="O818" s="330" t="str">
        <f t="shared" si="471"/>
        <v/>
      </c>
      <c r="P818" s="334"/>
      <c r="Q818" s="330"/>
      <c r="R818" s="279" t="str">
        <f>IF(H818&gt;0, rate1(1,$L$52,$L$51,$L$54,L818,$L$53,$L$50,P818),"")</f>
        <v/>
      </c>
      <c r="S818" s="325"/>
      <c r="T818" s="325"/>
      <c r="U818" s="330"/>
      <c r="V818" s="338"/>
      <c r="W818" s="330"/>
      <c r="X818" s="330"/>
      <c r="Y818" s="330"/>
      <c r="Z818" s="110" t="str">
        <f>IF(H818&gt;0, rate1(1,$L$52,$L$51,$L$54,U818,$L$53,$L$50,Y818),"")</f>
        <v/>
      </c>
      <c r="AA818" s="338" t="str">
        <f t="shared" si="472"/>
        <v/>
      </c>
      <c r="AB818" s="338" t="str">
        <f t="shared" si="473"/>
        <v/>
      </c>
      <c r="AC818" s="330" t="str">
        <f t="shared" si="474"/>
        <v/>
      </c>
      <c r="AD818" s="330" t="str">
        <f t="shared" si="475"/>
        <v/>
      </c>
      <c r="AE818" s="330" t="str">
        <f t="shared" si="476"/>
        <v/>
      </c>
      <c r="AF818" s="330" t="str">
        <f t="shared" si="477"/>
        <v/>
      </c>
      <c r="AG818" s="330" t="str">
        <f t="shared" si="478"/>
        <v/>
      </c>
      <c r="AH818" s="330" t="str">
        <f t="shared" si="479"/>
        <v/>
      </c>
      <c r="AI818" s="330" t="str">
        <f t="shared" si="480"/>
        <v/>
      </c>
      <c r="AJ818" s="330" t="str">
        <f t="shared" si="481"/>
        <v/>
      </c>
      <c r="AK818" s="339" t="str">
        <f t="shared" si="482"/>
        <v/>
      </c>
      <c r="AL818" s="44" t="str">
        <f t="shared" si="483"/>
        <v/>
      </c>
    </row>
    <row r="819" spans="2:38" ht="15" x14ac:dyDescent="0.15">
      <c r="B819" s="330" t="str">
        <f t="shared" si="461"/>
        <v/>
      </c>
      <c r="C819" s="330" t="str">
        <f t="shared" si="462"/>
        <v/>
      </c>
      <c r="D819" s="330" t="str">
        <f t="shared" si="463"/>
        <v/>
      </c>
      <c r="E819" s="330" t="str">
        <f t="shared" si="460"/>
        <v xml:space="preserve"> </v>
      </c>
      <c r="F819" s="330" t="str">
        <f t="shared" si="464"/>
        <v/>
      </c>
      <c r="G819" s="330" t="str">
        <f t="shared" si="465"/>
        <v/>
      </c>
      <c r="H819" s="315"/>
      <c r="I819" s="330" t="str">
        <f t="shared" si="466"/>
        <v/>
      </c>
      <c r="J819" s="330">
        <f t="shared" si="459"/>
        <v>859</v>
      </c>
      <c r="K819" s="337" t="str">
        <f t="shared" si="467"/>
        <v/>
      </c>
      <c r="L819" s="325" t="str">
        <f t="shared" si="468"/>
        <v/>
      </c>
      <c r="M819" s="325" t="str">
        <f t="shared" si="469"/>
        <v/>
      </c>
      <c r="N819" s="330" t="str">
        <f t="shared" si="470"/>
        <v/>
      </c>
      <c r="O819" s="330" t="str">
        <f t="shared" si="471"/>
        <v/>
      </c>
      <c r="P819" s="334"/>
      <c r="Q819" s="330"/>
      <c r="R819" s="279" t="str">
        <f>IF(H819&gt;0, rate1(1,$L$52,$L$51,$L$54,L819,$L$53,$L$50,P819),"")</f>
        <v/>
      </c>
      <c r="S819" s="325"/>
      <c r="T819" s="325"/>
      <c r="U819" s="330"/>
      <c r="V819" s="338"/>
      <c r="W819" s="330"/>
      <c r="X819" s="330"/>
      <c r="Y819" s="330"/>
      <c r="Z819" s="110" t="str">
        <f>IF(H819&gt;0, rate1(1,$L$52,$L$51,$L$54,U819,$L$53,$L$50,Y819),"")</f>
        <v/>
      </c>
      <c r="AA819" s="338" t="str">
        <f t="shared" si="472"/>
        <v/>
      </c>
      <c r="AB819" s="338" t="str">
        <f t="shared" si="473"/>
        <v/>
      </c>
      <c r="AC819" s="330" t="str">
        <f t="shared" si="474"/>
        <v/>
      </c>
      <c r="AD819" s="330" t="str">
        <f t="shared" si="475"/>
        <v/>
      </c>
      <c r="AE819" s="330" t="str">
        <f t="shared" si="476"/>
        <v/>
      </c>
      <c r="AF819" s="330" t="str">
        <f t="shared" si="477"/>
        <v/>
      </c>
      <c r="AG819" s="330" t="str">
        <f t="shared" si="478"/>
        <v/>
      </c>
      <c r="AH819" s="330" t="str">
        <f t="shared" si="479"/>
        <v/>
      </c>
      <c r="AI819" s="330" t="str">
        <f t="shared" si="480"/>
        <v/>
      </c>
      <c r="AJ819" s="330" t="str">
        <f t="shared" si="481"/>
        <v/>
      </c>
      <c r="AK819" s="339" t="str">
        <f t="shared" si="482"/>
        <v/>
      </c>
      <c r="AL819" s="44" t="str">
        <f t="shared" si="483"/>
        <v/>
      </c>
    </row>
    <row r="820" spans="2:38" ht="15" x14ac:dyDescent="0.15">
      <c r="B820" s="330" t="str">
        <f t="shared" si="461"/>
        <v/>
      </c>
      <c r="C820" s="330" t="str">
        <f t="shared" si="462"/>
        <v/>
      </c>
      <c r="D820" s="330" t="str">
        <f t="shared" si="463"/>
        <v/>
      </c>
      <c r="E820" s="330" t="str">
        <f t="shared" si="460"/>
        <v xml:space="preserve"> </v>
      </c>
      <c r="F820" s="330" t="str">
        <f t="shared" si="464"/>
        <v/>
      </c>
      <c r="G820" s="330" t="str">
        <f t="shared" si="465"/>
        <v/>
      </c>
      <c r="H820" s="315"/>
      <c r="I820" s="330" t="str">
        <f t="shared" si="466"/>
        <v/>
      </c>
      <c r="J820" s="330">
        <f t="shared" si="459"/>
        <v>859</v>
      </c>
      <c r="K820" s="337" t="str">
        <f t="shared" si="467"/>
        <v/>
      </c>
      <c r="L820" s="325" t="str">
        <f t="shared" si="468"/>
        <v/>
      </c>
      <c r="M820" s="325" t="str">
        <f t="shared" si="469"/>
        <v/>
      </c>
      <c r="N820" s="330" t="str">
        <f t="shared" si="470"/>
        <v/>
      </c>
      <c r="O820" s="330" t="str">
        <f t="shared" si="471"/>
        <v/>
      </c>
      <c r="P820" s="334"/>
      <c r="Q820" s="330"/>
      <c r="R820" s="279" t="str">
        <f>IF(H820&gt;0, rate1(1,$L$52,$L$51,$L$54,L820,$L$53,$L$50,P820),"")</f>
        <v/>
      </c>
      <c r="S820" s="325"/>
      <c r="T820" s="325"/>
      <c r="U820" s="330"/>
      <c r="V820" s="338"/>
      <c r="W820" s="330"/>
      <c r="X820" s="330"/>
      <c r="Y820" s="330"/>
      <c r="Z820" s="110" t="str">
        <f>IF(H820&gt;0, rate1(1,$L$52,$L$51,$L$54,U820,$L$53,$L$50,Y820),"")</f>
        <v/>
      </c>
      <c r="AA820" s="338" t="str">
        <f t="shared" si="472"/>
        <v/>
      </c>
      <c r="AB820" s="338" t="str">
        <f t="shared" si="473"/>
        <v/>
      </c>
      <c r="AC820" s="330" t="str">
        <f t="shared" si="474"/>
        <v/>
      </c>
      <c r="AD820" s="330" t="str">
        <f t="shared" si="475"/>
        <v/>
      </c>
      <c r="AE820" s="330" t="str">
        <f t="shared" si="476"/>
        <v/>
      </c>
      <c r="AF820" s="330" t="str">
        <f t="shared" si="477"/>
        <v/>
      </c>
      <c r="AG820" s="330" t="str">
        <f t="shared" si="478"/>
        <v/>
      </c>
      <c r="AH820" s="330" t="str">
        <f t="shared" si="479"/>
        <v/>
      </c>
      <c r="AI820" s="330" t="str">
        <f t="shared" si="480"/>
        <v/>
      </c>
      <c r="AJ820" s="330" t="str">
        <f t="shared" si="481"/>
        <v/>
      </c>
      <c r="AK820" s="339" t="str">
        <f t="shared" si="482"/>
        <v/>
      </c>
      <c r="AL820" s="44" t="str">
        <f t="shared" si="483"/>
        <v/>
      </c>
    </row>
    <row r="821" spans="2:38" ht="15" x14ac:dyDescent="0.15">
      <c r="B821" s="330" t="str">
        <f t="shared" si="461"/>
        <v/>
      </c>
      <c r="C821" s="330" t="str">
        <f t="shared" si="462"/>
        <v/>
      </c>
      <c r="D821" s="330" t="str">
        <f t="shared" si="463"/>
        <v/>
      </c>
      <c r="E821" s="330" t="str">
        <f t="shared" si="460"/>
        <v xml:space="preserve"> </v>
      </c>
      <c r="F821" s="330" t="str">
        <f t="shared" si="464"/>
        <v/>
      </c>
      <c r="G821" s="330" t="str">
        <f t="shared" si="465"/>
        <v/>
      </c>
      <c r="H821" s="315"/>
      <c r="I821" s="330" t="str">
        <f t="shared" si="466"/>
        <v/>
      </c>
      <c r="J821" s="330">
        <f t="shared" si="459"/>
        <v>859</v>
      </c>
      <c r="K821" s="337" t="str">
        <f t="shared" si="467"/>
        <v/>
      </c>
      <c r="L821" s="325" t="str">
        <f t="shared" si="468"/>
        <v/>
      </c>
      <c r="M821" s="325" t="str">
        <f t="shared" si="469"/>
        <v/>
      </c>
      <c r="N821" s="330" t="str">
        <f t="shared" si="470"/>
        <v/>
      </c>
      <c r="O821" s="330" t="str">
        <f t="shared" si="471"/>
        <v/>
      </c>
      <c r="P821" s="334"/>
      <c r="Q821" s="330"/>
      <c r="R821" s="279" t="str">
        <f>IF(H821&gt;0, rate1(1,$L$52,$L$51,$L$54,L821,$L$53,$L$50,P821),"")</f>
        <v/>
      </c>
      <c r="S821" s="325"/>
      <c r="T821" s="325"/>
      <c r="U821" s="330"/>
      <c r="V821" s="338"/>
      <c r="W821" s="330"/>
      <c r="X821" s="330"/>
      <c r="Y821" s="330"/>
      <c r="Z821" s="110" t="str">
        <f>IF(H821&gt;0, rate1(1,$L$52,$L$51,$L$54,U821,$L$53,$L$50,Y821),"")</f>
        <v/>
      </c>
      <c r="AA821" s="338" t="str">
        <f t="shared" si="472"/>
        <v/>
      </c>
      <c r="AB821" s="338" t="str">
        <f t="shared" si="473"/>
        <v/>
      </c>
      <c r="AC821" s="330" t="str">
        <f t="shared" si="474"/>
        <v/>
      </c>
      <c r="AD821" s="330" t="str">
        <f t="shared" si="475"/>
        <v/>
      </c>
      <c r="AE821" s="330" t="str">
        <f t="shared" si="476"/>
        <v/>
      </c>
      <c r="AF821" s="330" t="str">
        <f t="shared" si="477"/>
        <v/>
      </c>
      <c r="AG821" s="330" t="str">
        <f t="shared" si="478"/>
        <v/>
      </c>
      <c r="AH821" s="330" t="str">
        <f t="shared" si="479"/>
        <v/>
      </c>
      <c r="AI821" s="330" t="str">
        <f t="shared" si="480"/>
        <v/>
      </c>
      <c r="AJ821" s="330" t="str">
        <f t="shared" si="481"/>
        <v/>
      </c>
      <c r="AK821" s="339" t="str">
        <f t="shared" si="482"/>
        <v/>
      </c>
      <c r="AL821" s="44" t="str">
        <f t="shared" si="483"/>
        <v/>
      </c>
    </row>
    <row r="822" spans="2:38" ht="15" x14ac:dyDescent="0.15">
      <c r="B822" s="330" t="str">
        <f t="shared" si="461"/>
        <v/>
      </c>
      <c r="C822" s="330" t="str">
        <f t="shared" si="462"/>
        <v/>
      </c>
      <c r="D822" s="330" t="str">
        <f t="shared" si="463"/>
        <v/>
      </c>
      <c r="E822" s="330" t="str">
        <f t="shared" si="460"/>
        <v xml:space="preserve"> </v>
      </c>
      <c r="F822" s="330" t="str">
        <f t="shared" si="464"/>
        <v/>
      </c>
      <c r="G822" s="330" t="str">
        <f t="shared" si="465"/>
        <v/>
      </c>
      <c r="H822" s="315"/>
      <c r="I822" s="330" t="str">
        <f t="shared" si="466"/>
        <v/>
      </c>
      <c r="J822" s="330">
        <f t="shared" si="459"/>
        <v>859</v>
      </c>
      <c r="K822" s="337" t="str">
        <f t="shared" si="467"/>
        <v/>
      </c>
      <c r="L822" s="325" t="str">
        <f t="shared" si="468"/>
        <v/>
      </c>
      <c r="M822" s="325" t="str">
        <f t="shared" si="469"/>
        <v/>
      </c>
      <c r="N822" s="330" t="str">
        <f t="shared" si="470"/>
        <v/>
      </c>
      <c r="O822" s="330" t="str">
        <f t="shared" si="471"/>
        <v/>
      </c>
      <c r="P822" s="334"/>
      <c r="Q822" s="330"/>
      <c r="R822" s="279" t="str">
        <f>IF(H822&gt;0, rate1(1,$L$52,$L$51,$L$54,L822,$L$53,$L$50,P822),"")</f>
        <v/>
      </c>
      <c r="S822" s="325"/>
      <c r="T822" s="325"/>
      <c r="U822" s="330"/>
      <c r="V822" s="338"/>
      <c r="W822" s="330"/>
      <c r="X822" s="330"/>
      <c r="Y822" s="330"/>
      <c r="Z822" s="110" t="str">
        <f>IF(H822&gt;0, rate1(1,$L$52,$L$51,$L$54,U822,$L$53,$L$50,Y822),"")</f>
        <v/>
      </c>
      <c r="AA822" s="338" t="str">
        <f t="shared" si="472"/>
        <v/>
      </c>
      <c r="AB822" s="338" t="str">
        <f t="shared" si="473"/>
        <v/>
      </c>
      <c r="AC822" s="330" t="str">
        <f t="shared" si="474"/>
        <v/>
      </c>
      <c r="AD822" s="330" t="str">
        <f t="shared" si="475"/>
        <v/>
      </c>
      <c r="AE822" s="330" t="str">
        <f t="shared" si="476"/>
        <v/>
      </c>
      <c r="AF822" s="330" t="str">
        <f t="shared" si="477"/>
        <v/>
      </c>
      <c r="AG822" s="330" t="str">
        <f t="shared" si="478"/>
        <v/>
      </c>
      <c r="AH822" s="330" t="str">
        <f t="shared" si="479"/>
        <v/>
      </c>
      <c r="AI822" s="330" t="str">
        <f t="shared" si="480"/>
        <v/>
      </c>
      <c r="AJ822" s="330" t="str">
        <f t="shared" si="481"/>
        <v/>
      </c>
      <c r="AK822" s="339" t="str">
        <f t="shared" si="482"/>
        <v/>
      </c>
      <c r="AL822" s="44" t="str">
        <f t="shared" si="483"/>
        <v/>
      </c>
    </row>
    <row r="823" spans="2:38" ht="15" x14ac:dyDescent="0.15">
      <c r="B823" s="330" t="str">
        <f t="shared" si="461"/>
        <v/>
      </c>
      <c r="C823" s="330" t="str">
        <f t="shared" si="462"/>
        <v/>
      </c>
      <c r="D823" s="330" t="str">
        <f t="shared" si="463"/>
        <v/>
      </c>
      <c r="E823" s="330" t="str">
        <f t="shared" si="460"/>
        <v xml:space="preserve"> </v>
      </c>
      <c r="F823" s="330" t="str">
        <f t="shared" si="464"/>
        <v/>
      </c>
      <c r="G823" s="330" t="str">
        <f t="shared" si="465"/>
        <v/>
      </c>
      <c r="H823" s="315"/>
      <c r="I823" s="330" t="str">
        <f t="shared" si="466"/>
        <v/>
      </c>
      <c r="J823" s="330">
        <f t="shared" si="459"/>
        <v>859</v>
      </c>
      <c r="K823" s="337" t="str">
        <f t="shared" si="467"/>
        <v/>
      </c>
      <c r="L823" s="325" t="str">
        <f t="shared" si="468"/>
        <v/>
      </c>
      <c r="M823" s="325" t="str">
        <f t="shared" si="469"/>
        <v/>
      </c>
      <c r="N823" s="330" t="str">
        <f t="shared" si="470"/>
        <v/>
      </c>
      <c r="O823" s="330" t="str">
        <f t="shared" si="471"/>
        <v/>
      </c>
      <c r="P823" s="334"/>
      <c r="Q823" s="330"/>
      <c r="R823" s="279" t="str">
        <f>IF(H823&gt;0, rate1(1,$L$52,$L$51,$L$54,L823,$L$53,$L$50,P823),"")</f>
        <v/>
      </c>
      <c r="S823" s="325"/>
      <c r="T823" s="325"/>
      <c r="U823" s="330"/>
      <c r="V823" s="338"/>
      <c r="W823" s="330"/>
      <c r="X823" s="330"/>
      <c r="Y823" s="330"/>
      <c r="Z823" s="110" t="str">
        <f>IF(H823&gt;0, rate1(1,$L$52,$L$51,$L$54,U823,$L$53,$L$50,Y823),"")</f>
        <v/>
      </c>
      <c r="AA823" s="338" t="str">
        <f t="shared" si="472"/>
        <v/>
      </c>
      <c r="AB823" s="338" t="str">
        <f t="shared" si="473"/>
        <v/>
      </c>
      <c r="AC823" s="330" t="str">
        <f t="shared" si="474"/>
        <v/>
      </c>
      <c r="AD823" s="330" t="str">
        <f t="shared" si="475"/>
        <v/>
      </c>
      <c r="AE823" s="330" t="str">
        <f t="shared" si="476"/>
        <v/>
      </c>
      <c r="AF823" s="330" t="str">
        <f t="shared" si="477"/>
        <v/>
      </c>
      <c r="AG823" s="330" t="str">
        <f t="shared" si="478"/>
        <v/>
      </c>
      <c r="AH823" s="330" t="str">
        <f t="shared" si="479"/>
        <v/>
      </c>
      <c r="AI823" s="330" t="str">
        <f t="shared" si="480"/>
        <v/>
      </c>
      <c r="AJ823" s="330" t="str">
        <f t="shared" si="481"/>
        <v/>
      </c>
      <c r="AK823" s="339" t="str">
        <f t="shared" si="482"/>
        <v/>
      </c>
      <c r="AL823" s="44" t="str">
        <f t="shared" si="483"/>
        <v/>
      </c>
    </row>
    <row r="824" spans="2:38" ht="15" x14ac:dyDescent="0.15">
      <c r="B824" s="330" t="str">
        <f t="shared" si="461"/>
        <v/>
      </c>
      <c r="C824" s="330" t="str">
        <f t="shared" si="462"/>
        <v/>
      </c>
      <c r="D824" s="330" t="str">
        <f t="shared" si="463"/>
        <v/>
      </c>
      <c r="E824" s="330" t="str">
        <f t="shared" si="460"/>
        <v xml:space="preserve"> </v>
      </c>
      <c r="F824" s="330" t="str">
        <f t="shared" si="464"/>
        <v/>
      </c>
      <c r="G824" s="330" t="str">
        <f t="shared" si="465"/>
        <v/>
      </c>
      <c r="H824" s="315"/>
      <c r="I824" s="330" t="str">
        <f t="shared" si="466"/>
        <v/>
      </c>
      <c r="J824" s="330">
        <f t="shared" si="459"/>
        <v>859</v>
      </c>
      <c r="K824" s="337" t="str">
        <f t="shared" si="467"/>
        <v/>
      </c>
      <c r="L824" s="325" t="str">
        <f t="shared" si="468"/>
        <v/>
      </c>
      <c r="M824" s="325" t="str">
        <f t="shared" si="469"/>
        <v/>
      </c>
      <c r="N824" s="330" t="str">
        <f t="shared" si="470"/>
        <v/>
      </c>
      <c r="O824" s="330" t="str">
        <f t="shared" si="471"/>
        <v/>
      </c>
      <c r="P824" s="334"/>
      <c r="Q824" s="330"/>
      <c r="R824" s="279" t="str">
        <f>IF(H824&gt;0, rate1(1,$L$52,$L$51,$L$54,L824,$L$53,$L$50,P824),"")</f>
        <v/>
      </c>
      <c r="S824" s="325"/>
      <c r="T824" s="325"/>
      <c r="U824" s="330"/>
      <c r="V824" s="338"/>
      <c r="W824" s="330"/>
      <c r="X824" s="330"/>
      <c r="Y824" s="330"/>
      <c r="Z824" s="110" t="str">
        <f>IF(H824&gt;0, rate1(1,$L$52,$L$51,$L$54,U824,$L$53,$L$50,Y824),"")</f>
        <v/>
      </c>
      <c r="AA824" s="338" t="str">
        <f t="shared" si="472"/>
        <v/>
      </c>
      <c r="AB824" s="338" t="str">
        <f t="shared" si="473"/>
        <v/>
      </c>
      <c r="AC824" s="330" t="str">
        <f t="shared" si="474"/>
        <v/>
      </c>
      <c r="AD824" s="330" t="str">
        <f t="shared" si="475"/>
        <v/>
      </c>
      <c r="AE824" s="330" t="str">
        <f t="shared" si="476"/>
        <v/>
      </c>
      <c r="AF824" s="330" t="str">
        <f t="shared" si="477"/>
        <v/>
      </c>
      <c r="AG824" s="330" t="str">
        <f t="shared" si="478"/>
        <v/>
      </c>
      <c r="AH824" s="330" t="str">
        <f t="shared" si="479"/>
        <v/>
      </c>
      <c r="AI824" s="330" t="str">
        <f t="shared" si="480"/>
        <v/>
      </c>
      <c r="AJ824" s="330" t="str">
        <f t="shared" si="481"/>
        <v/>
      </c>
      <c r="AK824" s="339" t="str">
        <f t="shared" si="482"/>
        <v/>
      </c>
      <c r="AL824" s="44" t="str">
        <f t="shared" si="483"/>
        <v/>
      </c>
    </row>
    <row r="825" spans="2:38" ht="15" x14ac:dyDescent="0.15">
      <c r="B825" s="330" t="str">
        <f t="shared" si="461"/>
        <v/>
      </c>
      <c r="C825" s="330" t="str">
        <f t="shared" si="462"/>
        <v/>
      </c>
      <c r="D825" s="330" t="str">
        <f t="shared" si="463"/>
        <v/>
      </c>
      <c r="E825" s="330" t="str">
        <f t="shared" si="460"/>
        <v xml:space="preserve"> </v>
      </c>
      <c r="F825" s="330" t="str">
        <f t="shared" si="464"/>
        <v/>
      </c>
      <c r="G825" s="330" t="str">
        <f t="shared" si="465"/>
        <v/>
      </c>
      <c r="H825" s="315"/>
      <c r="I825" s="330" t="str">
        <f t="shared" si="466"/>
        <v/>
      </c>
      <c r="J825" s="330">
        <f t="shared" si="459"/>
        <v>859</v>
      </c>
      <c r="K825" s="337" t="str">
        <f t="shared" si="467"/>
        <v/>
      </c>
      <c r="L825" s="325" t="str">
        <f t="shared" si="468"/>
        <v/>
      </c>
      <c r="M825" s="325" t="str">
        <f t="shared" si="469"/>
        <v/>
      </c>
      <c r="N825" s="330" t="str">
        <f t="shared" si="470"/>
        <v/>
      </c>
      <c r="O825" s="330" t="str">
        <f t="shared" si="471"/>
        <v/>
      </c>
      <c r="P825" s="334"/>
      <c r="Q825" s="330"/>
      <c r="R825" s="279" t="str">
        <f>IF(H825&gt;0, rate1(1,$L$52,$L$51,$L$54,L825,$L$53,$L$50,P825),"")</f>
        <v/>
      </c>
      <c r="S825" s="325"/>
      <c r="T825" s="325"/>
      <c r="U825" s="330"/>
      <c r="V825" s="338"/>
      <c r="W825" s="330"/>
      <c r="X825" s="330"/>
      <c r="Y825" s="330"/>
      <c r="Z825" s="110" t="str">
        <f>IF(H825&gt;0, rate1(1,$L$52,$L$51,$L$54,U825,$L$53,$L$50,Y825),"")</f>
        <v/>
      </c>
      <c r="AA825" s="338" t="str">
        <f t="shared" si="472"/>
        <v/>
      </c>
      <c r="AB825" s="338" t="str">
        <f t="shared" si="473"/>
        <v/>
      </c>
      <c r="AC825" s="330" t="str">
        <f t="shared" si="474"/>
        <v/>
      </c>
      <c r="AD825" s="330" t="str">
        <f t="shared" si="475"/>
        <v/>
      </c>
      <c r="AE825" s="330" t="str">
        <f t="shared" si="476"/>
        <v/>
      </c>
      <c r="AF825" s="330" t="str">
        <f t="shared" si="477"/>
        <v/>
      </c>
      <c r="AG825" s="330" t="str">
        <f t="shared" si="478"/>
        <v/>
      </c>
      <c r="AH825" s="330" t="str">
        <f t="shared" si="479"/>
        <v/>
      </c>
      <c r="AI825" s="330" t="str">
        <f t="shared" si="480"/>
        <v/>
      </c>
      <c r="AJ825" s="330" t="str">
        <f t="shared" si="481"/>
        <v/>
      </c>
      <c r="AK825" s="339" t="str">
        <f t="shared" si="482"/>
        <v/>
      </c>
      <c r="AL825" s="44" t="str">
        <f t="shared" si="483"/>
        <v/>
      </c>
    </row>
    <row r="826" spans="2:38" ht="15" x14ac:dyDescent="0.15">
      <c r="B826" s="330" t="str">
        <f t="shared" si="461"/>
        <v/>
      </c>
      <c r="C826" s="330" t="str">
        <f t="shared" si="462"/>
        <v/>
      </c>
      <c r="D826" s="330" t="str">
        <f t="shared" si="463"/>
        <v/>
      </c>
      <c r="E826" s="330" t="str">
        <f t="shared" si="460"/>
        <v xml:space="preserve"> </v>
      </c>
      <c r="F826" s="330" t="str">
        <f t="shared" si="464"/>
        <v/>
      </c>
      <c r="G826" s="330" t="str">
        <f t="shared" si="465"/>
        <v/>
      </c>
      <c r="H826" s="315"/>
      <c r="I826" s="330" t="str">
        <f t="shared" si="466"/>
        <v/>
      </c>
      <c r="J826" s="330">
        <f t="shared" si="459"/>
        <v>859</v>
      </c>
      <c r="K826" s="337" t="str">
        <f t="shared" si="467"/>
        <v/>
      </c>
      <c r="L826" s="325" t="str">
        <f t="shared" si="468"/>
        <v/>
      </c>
      <c r="M826" s="325" t="str">
        <f t="shared" si="469"/>
        <v/>
      </c>
      <c r="N826" s="330" t="str">
        <f t="shared" si="470"/>
        <v/>
      </c>
      <c r="O826" s="330" t="str">
        <f t="shared" si="471"/>
        <v/>
      </c>
      <c r="P826" s="334"/>
      <c r="Q826" s="330"/>
      <c r="R826" s="279" t="str">
        <f>IF(H826&gt;0, rate1(1,$L$52,$L$51,$L$54,L826,$L$53,$L$50,P826),"")</f>
        <v/>
      </c>
      <c r="S826" s="325"/>
      <c r="T826" s="325"/>
      <c r="U826" s="330"/>
      <c r="V826" s="338"/>
      <c r="W826" s="330"/>
      <c r="X826" s="330"/>
      <c r="Y826" s="330"/>
      <c r="Z826" s="110" t="str">
        <f>IF(H826&gt;0, rate1(1,$L$52,$L$51,$L$54,U826,$L$53,$L$50,Y826),"")</f>
        <v/>
      </c>
      <c r="AA826" s="338" t="str">
        <f t="shared" si="472"/>
        <v/>
      </c>
      <c r="AB826" s="338" t="str">
        <f t="shared" si="473"/>
        <v/>
      </c>
      <c r="AC826" s="330" t="str">
        <f t="shared" si="474"/>
        <v/>
      </c>
      <c r="AD826" s="330" t="str">
        <f t="shared" si="475"/>
        <v/>
      </c>
      <c r="AE826" s="330" t="str">
        <f t="shared" si="476"/>
        <v/>
      </c>
      <c r="AF826" s="330" t="str">
        <f t="shared" si="477"/>
        <v/>
      </c>
      <c r="AG826" s="330" t="str">
        <f t="shared" si="478"/>
        <v/>
      </c>
      <c r="AH826" s="330" t="str">
        <f t="shared" si="479"/>
        <v/>
      </c>
      <c r="AI826" s="330" t="str">
        <f t="shared" si="480"/>
        <v/>
      </c>
      <c r="AJ826" s="330" t="str">
        <f t="shared" si="481"/>
        <v/>
      </c>
      <c r="AK826" s="339" t="str">
        <f t="shared" si="482"/>
        <v/>
      </c>
      <c r="AL826" s="44" t="str">
        <f t="shared" si="483"/>
        <v/>
      </c>
    </row>
    <row r="827" spans="2:38" ht="15" x14ac:dyDescent="0.15">
      <c r="B827" s="330" t="str">
        <f t="shared" si="461"/>
        <v/>
      </c>
      <c r="C827" s="330" t="str">
        <f t="shared" si="462"/>
        <v/>
      </c>
      <c r="D827" s="330" t="str">
        <f t="shared" si="463"/>
        <v/>
      </c>
      <c r="E827" s="330" t="str">
        <f t="shared" si="460"/>
        <v xml:space="preserve"> </v>
      </c>
      <c r="F827" s="330" t="str">
        <f t="shared" si="464"/>
        <v/>
      </c>
      <c r="G827" s="330" t="str">
        <f t="shared" si="465"/>
        <v/>
      </c>
      <c r="H827" s="315"/>
      <c r="I827" s="330" t="str">
        <f t="shared" si="466"/>
        <v/>
      </c>
      <c r="J827" s="330">
        <f t="shared" si="459"/>
        <v>859</v>
      </c>
      <c r="K827" s="337" t="str">
        <f t="shared" si="467"/>
        <v/>
      </c>
      <c r="L827" s="325" t="str">
        <f t="shared" si="468"/>
        <v/>
      </c>
      <c r="M827" s="325" t="str">
        <f t="shared" si="469"/>
        <v/>
      </c>
      <c r="N827" s="330" t="str">
        <f t="shared" si="470"/>
        <v/>
      </c>
      <c r="O827" s="330" t="str">
        <f t="shared" si="471"/>
        <v/>
      </c>
      <c r="P827" s="334"/>
      <c r="Q827" s="330"/>
      <c r="R827" s="279" t="str">
        <f>IF(H827&gt;0, rate1(1,$L$52,$L$51,$L$54,L827,$L$53,$L$50,P827),"")</f>
        <v/>
      </c>
      <c r="S827" s="325"/>
      <c r="T827" s="325"/>
      <c r="U827" s="330"/>
      <c r="V827" s="338"/>
      <c r="W827" s="330"/>
      <c r="X827" s="330"/>
      <c r="Y827" s="330"/>
      <c r="Z827" s="110" t="str">
        <f>IF(H827&gt;0, rate1(1,$L$52,$L$51,$L$54,U827,$L$53,$L$50,Y827),"")</f>
        <v/>
      </c>
      <c r="AA827" s="338" t="str">
        <f t="shared" si="472"/>
        <v/>
      </c>
      <c r="AB827" s="338" t="str">
        <f t="shared" si="473"/>
        <v/>
      </c>
      <c r="AC827" s="330" t="str">
        <f t="shared" si="474"/>
        <v/>
      </c>
      <c r="AD827" s="330" t="str">
        <f t="shared" si="475"/>
        <v/>
      </c>
      <c r="AE827" s="330" t="str">
        <f t="shared" si="476"/>
        <v/>
      </c>
      <c r="AF827" s="330" t="str">
        <f t="shared" si="477"/>
        <v/>
      </c>
      <c r="AG827" s="330" t="str">
        <f t="shared" si="478"/>
        <v/>
      </c>
      <c r="AH827" s="330" t="str">
        <f t="shared" si="479"/>
        <v/>
      </c>
      <c r="AI827" s="330" t="str">
        <f t="shared" si="480"/>
        <v/>
      </c>
      <c r="AJ827" s="330" t="str">
        <f t="shared" si="481"/>
        <v/>
      </c>
      <c r="AK827" s="339" t="str">
        <f t="shared" si="482"/>
        <v/>
      </c>
      <c r="AL827" s="44" t="str">
        <f t="shared" si="483"/>
        <v/>
      </c>
    </row>
    <row r="828" spans="2:38" ht="15" x14ac:dyDescent="0.15">
      <c r="B828" s="330" t="str">
        <f t="shared" si="461"/>
        <v/>
      </c>
      <c r="C828" s="330" t="str">
        <f t="shared" si="462"/>
        <v/>
      </c>
      <c r="D828" s="330" t="str">
        <f t="shared" si="463"/>
        <v/>
      </c>
      <c r="E828" s="330" t="str">
        <f t="shared" si="460"/>
        <v xml:space="preserve"> </v>
      </c>
      <c r="F828" s="330" t="str">
        <f t="shared" si="464"/>
        <v/>
      </c>
      <c r="G828" s="330" t="str">
        <f t="shared" si="465"/>
        <v/>
      </c>
      <c r="H828" s="315"/>
      <c r="I828" s="330" t="str">
        <f t="shared" si="466"/>
        <v/>
      </c>
      <c r="J828" s="330">
        <f t="shared" si="459"/>
        <v>859</v>
      </c>
      <c r="K828" s="337" t="str">
        <f t="shared" si="467"/>
        <v/>
      </c>
      <c r="L828" s="325" t="str">
        <f t="shared" si="468"/>
        <v/>
      </c>
      <c r="M828" s="325" t="str">
        <f t="shared" si="469"/>
        <v/>
      </c>
      <c r="N828" s="330" t="str">
        <f t="shared" si="470"/>
        <v/>
      </c>
      <c r="O828" s="330" t="str">
        <f t="shared" si="471"/>
        <v/>
      </c>
      <c r="P828" s="334"/>
      <c r="Q828" s="330"/>
      <c r="R828" s="279" t="str">
        <f>IF(H828&gt;0, rate1(1,$L$52,$L$51,$L$54,L828,$L$53,$L$50,P828),"")</f>
        <v/>
      </c>
      <c r="S828" s="325"/>
      <c r="T828" s="325"/>
      <c r="U828" s="330"/>
      <c r="V828" s="338"/>
      <c r="W828" s="330"/>
      <c r="X828" s="330"/>
      <c r="Y828" s="330"/>
      <c r="Z828" s="110" t="str">
        <f>IF(H828&gt;0, rate1(1,$L$52,$L$51,$L$54,U828,$L$53,$L$50,Y828),"")</f>
        <v/>
      </c>
      <c r="AA828" s="338" t="str">
        <f t="shared" si="472"/>
        <v/>
      </c>
      <c r="AB828" s="338" t="str">
        <f t="shared" si="473"/>
        <v/>
      </c>
      <c r="AC828" s="330" t="str">
        <f t="shared" si="474"/>
        <v/>
      </c>
      <c r="AD828" s="330" t="str">
        <f t="shared" si="475"/>
        <v/>
      </c>
      <c r="AE828" s="330" t="str">
        <f t="shared" si="476"/>
        <v/>
      </c>
      <c r="AF828" s="330" t="str">
        <f t="shared" si="477"/>
        <v/>
      </c>
      <c r="AG828" s="330" t="str">
        <f t="shared" si="478"/>
        <v/>
      </c>
      <c r="AH828" s="330" t="str">
        <f t="shared" si="479"/>
        <v/>
      </c>
      <c r="AI828" s="330" t="str">
        <f t="shared" si="480"/>
        <v/>
      </c>
      <c r="AJ828" s="330" t="str">
        <f t="shared" si="481"/>
        <v/>
      </c>
      <c r="AK828" s="339" t="str">
        <f t="shared" si="482"/>
        <v/>
      </c>
      <c r="AL828" s="44" t="str">
        <f t="shared" si="483"/>
        <v/>
      </c>
    </row>
    <row r="829" spans="2:38" ht="15" x14ac:dyDescent="0.15">
      <c r="B829" s="330" t="str">
        <f t="shared" si="461"/>
        <v/>
      </c>
      <c r="C829" s="330" t="str">
        <f t="shared" si="462"/>
        <v/>
      </c>
      <c r="D829" s="330" t="str">
        <f t="shared" si="463"/>
        <v/>
      </c>
      <c r="E829" s="330" t="str">
        <f t="shared" si="460"/>
        <v xml:space="preserve"> </v>
      </c>
      <c r="F829" s="330" t="str">
        <f t="shared" si="464"/>
        <v/>
      </c>
      <c r="G829" s="330" t="str">
        <f t="shared" si="465"/>
        <v/>
      </c>
      <c r="H829" s="315"/>
      <c r="I829" s="330" t="str">
        <f t="shared" si="466"/>
        <v/>
      </c>
      <c r="J829" s="330">
        <f t="shared" si="459"/>
        <v>859</v>
      </c>
      <c r="K829" s="337" t="str">
        <f t="shared" si="467"/>
        <v/>
      </c>
      <c r="L829" s="325" t="str">
        <f t="shared" si="468"/>
        <v/>
      </c>
      <c r="M829" s="325" t="str">
        <f t="shared" si="469"/>
        <v/>
      </c>
      <c r="N829" s="330" t="str">
        <f t="shared" si="470"/>
        <v/>
      </c>
      <c r="O829" s="330" t="str">
        <f t="shared" si="471"/>
        <v/>
      </c>
      <c r="P829" s="334"/>
      <c r="Q829" s="330"/>
      <c r="R829" s="279" t="str">
        <f>IF(H829&gt;0, rate1(1,$L$52,$L$51,$L$54,L829,$L$53,$L$50,P829),"")</f>
        <v/>
      </c>
      <c r="S829" s="325"/>
      <c r="T829" s="325"/>
      <c r="U829" s="330"/>
      <c r="V829" s="338"/>
      <c r="W829" s="330"/>
      <c r="X829" s="330"/>
      <c r="Y829" s="330"/>
      <c r="Z829" s="110" t="str">
        <f>IF(H829&gt;0, rate1(1,$L$52,$L$51,$L$54,U829,$L$53,$L$50,Y829),"")</f>
        <v/>
      </c>
      <c r="AA829" s="338" t="str">
        <f t="shared" si="472"/>
        <v/>
      </c>
      <c r="AB829" s="338" t="str">
        <f t="shared" si="473"/>
        <v/>
      </c>
      <c r="AC829" s="330" t="str">
        <f t="shared" si="474"/>
        <v/>
      </c>
      <c r="AD829" s="330" t="str">
        <f t="shared" si="475"/>
        <v/>
      </c>
      <c r="AE829" s="330" t="str">
        <f t="shared" si="476"/>
        <v/>
      </c>
      <c r="AF829" s="330" t="str">
        <f t="shared" si="477"/>
        <v/>
      </c>
      <c r="AG829" s="330" t="str">
        <f t="shared" si="478"/>
        <v/>
      </c>
      <c r="AH829" s="330" t="str">
        <f t="shared" si="479"/>
        <v/>
      </c>
      <c r="AI829" s="330" t="str">
        <f t="shared" si="480"/>
        <v/>
      </c>
      <c r="AJ829" s="330" t="str">
        <f t="shared" si="481"/>
        <v/>
      </c>
      <c r="AK829" s="339" t="str">
        <f t="shared" si="482"/>
        <v/>
      </c>
      <c r="AL829" s="44" t="str">
        <f t="shared" si="483"/>
        <v/>
      </c>
    </row>
    <row r="830" spans="2:38" ht="15" x14ac:dyDescent="0.15">
      <c r="B830" s="330" t="str">
        <f t="shared" si="461"/>
        <v/>
      </c>
      <c r="C830" s="330" t="str">
        <f t="shared" si="462"/>
        <v/>
      </c>
      <c r="D830" s="330" t="str">
        <f t="shared" si="463"/>
        <v/>
      </c>
      <c r="E830" s="330" t="str">
        <f t="shared" si="460"/>
        <v xml:space="preserve"> </v>
      </c>
      <c r="F830" s="330" t="str">
        <f t="shared" si="464"/>
        <v/>
      </c>
      <c r="G830" s="330" t="str">
        <f t="shared" si="465"/>
        <v/>
      </c>
      <c r="H830" s="315"/>
      <c r="I830" s="330" t="str">
        <f t="shared" si="466"/>
        <v/>
      </c>
      <c r="J830" s="330">
        <f t="shared" ref="J830:J893" si="484">$B$7</f>
        <v>859</v>
      </c>
      <c r="K830" s="337" t="str">
        <f t="shared" si="467"/>
        <v/>
      </c>
      <c r="L830" s="325" t="str">
        <f t="shared" si="468"/>
        <v/>
      </c>
      <c r="M830" s="325" t="str">
        <f t="shared" si="469"/>
        <v/>
      </c>
      <c r="N830" s="330" t="str">
        <f t="shared" si="470"/>
        <v/>
      </c>
      <c r="O830" s="330" t="str">
        <f t="shared" si="471"/>
        <v/>
      </c>
      <c r="P830" s="334"/>
      <c r="Q830" s="330"/>
      <c r="R830" s="279" t="str">
        <f>IF(H830&gt;0, rate1(1,$L$52,$L$51,$L$54,L830,$L$53,$L$50,P830),"")</f>
        <v/>
      </c>
      <c r="S830" s="325"/>
      <c r="T830" s="325"/>
      <c r="U830" s="330"/>
      <c r="V830" s="338"/>
      <c r="W830" s="330"/>
      <c r="X830" s="330"/>
      <c r="Y830" s="330"/>
      <c r="Z830" s="110" t="str">
        <f>IF(H830&gt;0, rate1(1,$L$52,$L$51,$L$54,U830,$L$53,$L$50,Y830),"")</f>
        <v/>
      </c>
      <c r="AA830" s="338" t="str">
        <f t="shared" si="472"/>
        <v/>
      </c>
      <c r="AB830" s="338" t="str">
        <f t="shared" si="473"/>
        <v/>
      </c>
      <c r="AC830" s="330" t="str">
        <f t="shared" si="474"/>
        <v/>
      </c>
      <c r="AD830" s="330" t="str">
        <f t="shared" si="475"/>
        <v/>
      </c>
      <c r="AE830" s="330" t="str">
        <f t="shared" si="476"/>
        <v/>
      </c>
      <c r="AF830" s="330" t="str">
        <f t="shared" si="477"/>
        <v/>
      </c>
      <c r="AG830" s="330" t="str">
        <f t="shared" si="478"/>
        <v/>
      </c>
      <c r="AH830" s="330" t="str">
        <f t="shared" si="479"/>
        <v/>
      </c>
      <c r="AI830" s="330" t="str">
        <f t="shared" si="480"/>
        <v/>
      </c>
      <c r="AJ830" s="330" t="str">
        <f t="shared" si="481"/>
        <v/>
      </c>
      <c r="AK830" s="339" t="str">
        <f t="shared" si="482"/>
        <v/>
      </c>
      <c r="AL830" s="44" t="str">
        <f t="shared" si="483"/>
        <v/>
      </c>
    </row>
    <row r="831" spans="2:38" ht="15" x14ac:dyDescent="0.15">
      <c r="B831" s="330" t="str">
        <f t="shared" si="461"/>
        <v/>
      </c>
      <c r="C831" s="330" t="str">
        <f t="shared" si="462"/>
        <v/>
      </c>
      <c r="D831" s="330" t="str">
        <f t="shared" si="463"/>
        <v/>
      </c>
      <c r="E831" s="330" t="str">
        <f t="shared" ref="E831:E894" si="485">IF(H831&gt;0,IF(AND(C831&lt;$B$6,C831&gt;$K$12),bb2wang($B$6,$K$12,C831,$H$8,$H$9,I831,$H$10,$H$11,$K$10,$K$11,$H$13),E830)," ")</f>
        <v xml:space="preserve"> </v>
      </c>
      <c r="F831" s="330" t="str">
        <f t="shared" si="464"/>
        <v/>
      </c>
      <c r="G831" s="330" t="str">
        <f t="shared" si="465"/>
        <v/>
      </c>
      <c r="H831" s="315"/>
      <c r="I831" s="330" t="str">
        <f t="shared" si="466"/>
        <v/>
      </c>
      <c r="J831" s="330">
        <f t="shared" si="484"/>
        <v>859</v>
      </c>
      <c r="K831" s="337" t="str">
        <f t="shared" si="467"/>
        <v/>
      </c>
      <c r="L831" s="325" t="str">
        <f t="shared" si="468"/>
        <v/>
      </c>
      <c r="M831" s="325" t="str">
        <f t="shared" si="469"/>
        <v/>
      </c>
      <c r="N831" s="330" t="str">
        <f t="shared" si="470"/>
        <v/>
      </c>
      <c r="O831" s="330" t="str">
        <f t="shared" si="471"/>
        <v/>
      </c>
      <c r="P831" s="334"/>
      <c r="Q831" s="330"/>
      <c r="R831" s="279" t="str">
        <f>IF(H831&gt;0, rate1(1,$L$52,$L$51,$L$54,L831,$L$53,$L$50,P831),"")</f>
        <v/>
      </c>
      <c r="S831" s="325"/>
      <c r="T831" s="325"/>
      <c r="U831" s="330"/>
      <c r="V831" s="338"/>
      <c r="W831" s="330"/>
      <c r="X831" s="330"/>
      <c r="Y831" s="330"/>
      <c r="Z831" s="110" t="str">
        <f>IF(H831&gt;0, rate1(1,$L$52,$L$51,$L$54,U831,$L$53,$L$50,Y831),"")</f>
        <v/>
      </c>
      <c r="AA831" s="338" t="str">
        <f t="shared" si="472"/>
        <v/>
      </c>
      <c r="AB831" s="338" t="str">
        <f t="shared" si="473"/>
        <v/>
      </c>
      <c r="AC831" s="330" t="str">
        <f t="shared" si="474"/>
        <v/>
      </c>
      <c r="AD831" s="330" t="str">
        <f t="shared" si="475"/>
        <v/>
      </c>
      <c r="AE831" s="330" t="str">
        <f t="shared" si="476"/>
        <v/>
      </c>
      <c r="AF831" s="330" t="str">
        <f t="shared" si="477"/>
        <v/>
      </c>
      <c r="AG831" s="330" t="str">
        <f t="shared" si="478"/>
        <v/>
      </c>
      <c r="AH831" s="330" t="str">
        <f t="shared" si="479"/>
        <v/>
      </c>
      <c r="AI831" s="330" t="str">
        <f t="shared" si="480"/>
        <v/>
      </c>
      <c r="AJ831" s="330" t="str">
        <f t="shared" si="481"/>
        <v/>
      </c>
      <c r="AK831" s="339" t="str">
        <f t="shared" si="482"/>
        <v/>
      </c>
      <c r="AL831" s="44" t="str">
        <f t="shared" si="483"/>
        <v/>
      </c>
    </row>
    <row r="832" spans="2:38" ht="15" x14ac:dyDescent="0.15">
      <c r="B832" s="330" t="str">
        <f t="shared" ref="B832:B895" si="486">IF(H832&gt;0, AF831,"")</f>
        <v/>
      </c>
      <c r="C832" s="330" t="str">
        <f t="shared" ref="C832:C895" si="487">IF(H832&gt;0, AG831,"")</f>
        <v/>
      </c>
      <c r="D832" s="330" t="str">
        <f t="shared" ref="D832:D895" si="488">IF(H832&gt;0, AH831,"")</f>
        <v/>
      </c>
      <c r="E832" s="330" t="str">
        <f t="shared" si="485"/>
        <v xml:space="preserve"> </v>
      </c>
      <c r="F832" s="330" t="str">
        <f t="shared" ref="F832:F895" si="489">IF(H832&gt;0, (E832+E831)/2,"")</f>
        <v/>
      </c>
      <c r="G832" s="330" t="str">
        <f t="shared" ref="G832:G895" si="490">IF(H832&gt;0, F832*$S$53*$C$55*(B832-C832+N832)^1.5,"")</f>
        <v/>
      </c>
      <c r="H832" s="315"/>
      <c r="I832" s="330" t="str">
        <f t="shared" ref="I832:I895" si="491">IF(H832&gt;0, (B832-C832)*B$19,"")</f>
        <v/>
      </c>
      <c r="J832" s="330">
        <f t="shared" si="484"/>
        <v>859</v>
      </c>
      <c r="K832" s="337" t="str">
        <f t="shared" ref="K832:K895" si="492">IF(H832&gt;0, IF((1-S831-0.015)&gt;0,1,-1),"")</f>
        <v/>
      </c>
      <c r="L832" s="325" t="str">
        <f t="shared" ref="L832:L895" si="493">IF(H832&gt;0, D832+K832*H832,"")</f>
        <v/>
      </c>
      <c r="M832" s="325" t="str">
        <f t="shared" ref="M832:M895" si="494">IF(H832&gt;0, (D832+L832)/2,"")</f>
        <v/>
      </c>
      <c r="N832" s="330" t="str">
        <f t="shared" ref="N832:N895" si="495">IF(H832&gt;0, 2*($P$53*M832/$S$52/$S$51)^2-(B832-C832)*2,"")</f>
        <v/>
      </c>
      <c r="O832" s="330" t="str">
        <f t="shared" ref="O832:O895" si="496">IF(H832&gt;0, wh(B832,$F$51,$F$52,$F$53),"")</f>
        <v/>
      </c>
      <c r="P832" s="334"/>
      <c r="Q832" s="330"/>
      <c r="R832" s="279" t="str">
        <f>IF(H832&gt;0, rate1(1,$L$52,$L$51,$L$54,L832,$L$53,$L$50,P832),"")</f>
        <v/>
      </c>
      <c r="S832" s="325"/>
      <c r="T832" s="325"/>
      <c r="U832" s="330"/>
      <c r="V832" s="338"/>
      <c r="W832" s="330"/>
      <c r="X832" s="330"/>
      <c r="Y832" s="330"/>
      <c r="Z832" s="110" t="str">
        <f>IF(H832&gt;0, rate1(1,$L$52,$L$51,$L$54,U832,$L$53,$L$50,Y832),"")</f>
        <v/>
      </c>
      <c r="AA832" s="338" t="str">
        <f t="shared" ref="AA832:AA895" si="497">IF(H832&gt;0, X832/O832/Z832,"")</f>
        <v/>
      </c>
      <c r="AB832" s="338" t="str">
        <f t="shared" ref="AB832:AB895" si="498">IF(H832&gt;0, W832/(1-AA832),"")</f>
        <v/>
      </c>
      <c r="AC832" s="330" t="str">
        <f t="shared" ref="AC832:AC895" si="499">IF(H832&gt;0, delta_z(N832,S832,H832,AE831,AB832),"")</f>
        <v/>
      </c>
      <c r="AD832" s="330" t="str">
        <f t="shared" ref="AD832:AD895" si="500">IF(H832&gt;0, H832/AC832*K832,"")</f>
        <v/>
      </c>
      <c r="AE832" s="330" t="str">
        <f t="shared" ref="AE832:AE895" si="501">IF(H832&gt;0, (AD832-AD831)/(AC832+AC831)*2,"")</f>
        <v/>
      </c>
      <c r="AF832" s="330" t="str">
        <f t="shared" ref="AF832:AF895" si="502">IF(H832&gt;0, B832-(AC832-N832),"")</f>
        <v/>
      </c>
      <c r="AG832" s="330" t="str">
        <f t="shared" ref="AG832:AG895" si="503">IF(H832&gt;0, C832-AC832,"")</f>
        <v/>
      </c>
      <c r="AH832" s="330" t="str">
        <f t="shared" ref="AH832:AH895" si="504">IF(H832&gt;0, $S$54*$S$53*$C$55*SQRT(AF832-AG832),"")</f>
        <v/>
      </c>
      <c r="AI832" s="330" t="str">
        <f t="shared" ref="AI832:AI895" si="505">IF(H832&gt;0, AC832/R832*1000000,"")</f>
        <v/>
      </c>
      <c r="AJ832" s="330" t="str">
        <f t="shared" ref="AJ832:AJ895" si="506">IF(H832&gt;0, AJ831+AI832/3600,"")</f>
        <v/>
      </c>
      <c r="AK832" s="339" t="str">
        <f t="shared" ref="AK832:AK895" si="507">IF(H832&gt;0, AK831+AI831*G831/1000000,"")</f>
        <v/>
      </c>
      <c r="AL832" s="44" t="str">
        <f t="shared" ref="AL832:AL895" si="508">IF(H832&gt;0, AL831+AI831*J831/1000000,"")</f>
        <v/>
      </c>
    </row>
    <row r="833" spans="2:38" ht="15" x14ac:dyDescent="0.15">
      <c r="B833" s="330" t="str">
        <f t="shared" si="486"/>
        <v/>
      </c>
      <c r="C833" s="330" t="str">
        <f t="shared" si="487"/>
        <v/>
      </c>
      <c r="D833" s="330" t="str">
        <f t="shared" si="488"/>
        <v/>
      </c>
      <c r="E833" s="330" t="str">
        <f t="shared" si="485"/>
        <v xml:space="preserve"> </v>
      </c>
      <c r="F833" s="330" t="str">
        <f t="shared" si="489"/>
        <v/>
      </c>
      <c r="G833" s="330" t="str">
        <f t="shared" si="490"/>
        <v/>
      </c>
      <c r="H833" s="315"/>
      <c r="I833" s="330" t="str">
        <f t="shared" si="491"/>
        <v/>
      </c>
      <c r="J833" s="330">
        <f t="shared" si="484"/>
        <v>859</v>
      </c>
      <c r="K833" s="337" t="str">
        <f t="shared" si="492"/>
        <v/>
      </c>
      <c r="L833" s="325" t="str">
        <f t="shared" si="493"/>
        <v/>
      </c>
      <c r="M833" s="325" t="str">
        <f t="shared" si="494"/>
        <v/>
      </c>
      <c r="N833" s="330" t="str">
        <f t="shared" si="495"/>
        <v/>
      </c>
      <c r="O833" s="330" t="str">
        <f t="shared" si="496"/>
        <v/>
      </c>
      <c r="P833" s="334"/>
      <c r="Q833" s="330"/>
      <c r="R833" s="279" t="str">
        <f>IF(H833&gt;0, rate1(1,$L$52,$L$51,$L$54,L833,$L$53,$L$50,P833),"")</f>
        <v/>
      </c>
      <c r="S833" s="325"/>
      <c r="T833" s="325"/>
      <c r="U833" s="330"/>
      <c r="V833" s="338"/>
      <c r="W833" s="330"/>
      <c r="X833" s="330"/>
      <c r="Y833" s="330"/>
      <c r="Z833" s="110" t="str">
        <f>IF(H833&gt;0, rate1(1,$L$52,$L$51,$L$54,U833,$L$53,$L$50,Y833),"")</f>
        <v/>
      </c>
      <c r="AA833" s="338" t="str">
        <f t="shared" si="497"/>
        <v/>
      </c>
      <c r="AB833" s="338" t="str">
        <f t="shared" si="498"/>
        <v/>
      </c>
      <c r="AC833" s="330" t="str">
        <f t="shared" si="499"/>
        <v/>
      </c>
      <c r="AD833" s="330" t="str">
        <f t="shared" si="500"/>
        <v/>
      </c>
      <c r="AE833" s="330" t="str">
        <f t="shared" si="501"/>
        <v/>
      </c>
      <c r="AF833" s="330" t="str">
        <f t="shared" si="502"/>
        <v/>
      </c>
      <c r="AG833" s="330" t="str">
        <f t="shared" si="503"/>
        <v/>
      </c>
      <c r="AH833" s="330" t="str">
        <f t="shared" si="504"/>
        <v/>
      </c>
      <c r="AI833" s="330" t="str">
        <f t="shared" si="505"/>
        <v/>
      </c>
      <c r="AJ833" s="330" t="str">
        <f t="shared" si="506"/>
        <v/>
      </c>
      <c r="AK833" s="339" t="str">
        <f t="shared" si="507"/>
        <v/>
      </c>
      <c r="AL833" s="44" t="str">
        <f t="shared" si="508"/>
        <v/>
      </c>
    </row>
    <row r="834" spans="2:38" ht="15" x14ac:dyDescent="0.15">
      <c r="B834" s="330" t="str">
        <f t="shared" si="486"/>
        <v/>
      </c>
      <c r="C834" s="330" t="str">
        <f t="shared" si="487"/>
        <v/>
      </c>
      <c r="D834" s="330" t="str">
        <f t="shared" si="488"/>
        <v/>
      </c>
      <c r="E834" s="330" t="str">
        <f t="shared" si="485"/>
        <v xml:space="preserve"> </v>
      </c>
      <c r="F834" s="330" t="str">
        <f t="shared" si="489"/>
        <v/>
      </c>
      <c r="G834" s="330" t="str">
        <f t="shared" si="490"/>
        <v/>
      </c>
      <c r="H834" s="315"/>
      <c r="I834" s="330" t="str">
        <f t="shared" si="491"/>
        <v/>
      </c>
      <c r="J834" s="330">
        <f t="shared" si="484"/>
        <v>859</v>
      </c>
      <c r="K834" s="337" t="str">
        <f t="shared" si="492"/>
        <v/>
      </c>
      <c r="L834" s="325" t="str">
        <f t="shared" si="493"/>
        <v/>
      </c>
      <c r="M834" s="325" t="str">
        <f t="shared" si="494"/>
        <v/>
      </c>
      <c r="N834" s="330" t="str">
        <f t="shared" si="495"/>
        <v/>
      </c>
      <c r="O834" s="330" t="str">
        <f t="shared" si="496"/>
        <v/>
      </c>
      <c r="P834" s="334"/>
      <c r="Q834" s="330"/>
      <c r="R834" s="279" t="str">
        <f>IF(H834&gt;0, rate1(1,$L$52,$L$51,$L$54,L834,$L$53,$L$50,P834),"")</f>
        <v/>
      </c>
      <c r="S834" s="325"/>
      <c r="T834" s="325"/>
      <c r="U834" s="330"/>
      <c r="V834" s="338"/>
      <c r="W834" s="330"/>
      <c r="X834" s="330"/>
      <c r="Y834" s="330"/>
      <c r="Z834" s="110" t="str">
        <f>IF(H834&gt;0, rate1(1,$L$52,$L$51,$L$54,U834,$L$53,$L$50,Y834),"")</f>
        <v/>
      </c>
      <c r="AA834" s="338" t="str">
        <f t="shared" si="497"/>
        <v/>
      </c>
      <c r="AB834" s="338" t="str">
        <f t="shared" si="498"/>
        <v/>
      </c>
      <c r="AC834" s="330" t="str">
        <f t="shared" si="499"/>
        <v/>
      </c>
      <c r="AD834" s="330" t="str">
        <f t="shared" si="500"/>
        <v/>
      </c>
      <c r="AE834" s="330" t="str">
        <f t="shared" si="501"/>
        <v/>
      </c>
      <c r="AF834" s="330" t="str">
        <f t="shared" si="502"/>
        <v/>
      </c>
      <c r="AG834" s="330" t="str">
        <f t="shared" si="503"/>
        <v/>
      </c>
      <c r="AH834" s="330" t="str">
        <f t="shared" si="504"/>
        <v/>
      </c>
      <c r="AI834" s="330" t="str">
        <f t="shared" si="505"/>
        <v/>
      </c>
      <c r="AJ834" s="330" t="str">
        <f t="shared" si="506"/>
        <v/>
      </c>
      <c r="AK834" s="339" t="str">
        <f t="shared" si="507"/>
        <v/>
      </c>
      <c r="AL834" s="44" t="str">
        <f t="shared" si="508"/>
        <v/>
      </c>
    </row>
    <row r="835" spans="2:38" ht="15" x14ac:dyDescent="0.15">
      <c r="B835" s="330" t="str">
        <f t="shared" si="486"/>
        <v/>
      </c>
      <c r="C835" s="330" t="str">
        <f t="shared" si="487"/>
        <v/>
      </c>
      <c r="D835" s="330" t="str">
        <f t="shared" si="488"/>
        <v/>
      </c>
      <c r="E835" s="330" t="str">
        <f t="shared" si="485"/>
        <v xml:space="preserve"> </v>
      </c>
      <c r="F835" s="330" t="str">
        <f t="shared" si="489"/>
        <v/>
      </c>
      <c r="G835" s="330" t="str">
        <f t="shared" si="490"/>
        <v/>
      </c>
      <c r="H835" s="315"/>
      <c r="I835" s="330" t="str">
        <f t="shared" si="491"/>
        <v/>
      </c>
      <c r="J835" s="330">
        <f t="shared" si="484"/>
        <v>859</v>
      </c>
      <c r="K835" s="337" t="str">
        <f t="shared" si="492"/>
        <v/>
      </c>
      <c r="L835" s="325" t="str">
        <f t="shared" si="493"/>
        <v/>
      </c>
      <c r="M835" s="325" t="str">
        <f t="shared" si="494"/>
        <v/>
      </c>
      <c r="N835" s="330" t="str">
        <f t="shared" si="495"/>
        <v/>
      </c>
      <c r="O835" s="330" t="str">
        <f t="shared" si="496"/>
        <v/>
      </c>
      <c r="P835" s="334"/>
      <c r="Q835" s="330"/>
      <c r="R835" s="279" t="str">
        <f>IF(H835&gt;0, rate1(1,$L$52,$L$51,$L$54,L835,$L$53,$L$50,P835),"")</f>
        <v/>
      </c>
      <c r="S835" s="325"/>
      <c r="T835" s="325"/>
      <c r="U835" s="330"/>
      <c r="V835" s="338"/>
      <c r="W835" s="330"/>
      <c r="X835" s="330"/>
      <c r="Y835" s="330"/>
      <c r="Z835" s="110" t="str">
        <f>IF(H835&gt;0, rate1(1,$L$52,$L$51,$L$54,U835,$L$53,$L$50,Y835),"")</f>
        <v/>
      </c>
      <c r="AA835" s="338" t="str">
        <f t="shared" si="497"/>
        <v/>
      </c>
      <c r="AB835" s="338" t="str">
        <f t="shared" si="498"/>
        <v/>
      </c>
      <c r="AC835" s="330" t="str">
        <f t="shared" si="499"/>
        <v/>
      </c>
      <c r="AD835" s="330" t="str">
        <f t="shared" si="500"/>
        <v/>
      </c>
      <c r="AE835" s="330" t="str">
        <f t="shared" si="501"/>
        <v/>
      </c>
      <c r="AF835" s="330" t="str">
        <f t="shared" si="502"/>
        <v/>
      </c>
      <c r="AG835" s="330" t="str">
        <f t="shared" si="503"/>
        <v/>
      </c>
      <c r="AH835" s="330" t="str">
        <f t="shared" si="504"/>
        <v/>
      </c>
      <c r="AI835" s="330" t="str">
        <f t="shared" si="505"/>
        <v/>
      </c>
      <c r="AJ835" s="330" t="str">
        <f t="shared" si="506"/>
        <v/>
      </c>
      <c r="AK835" s="339" t="str">
        <f t="shared" si="507"/>
        <v/>
      </c>
      <c r="AL835" s="44" t="str">
        <f t="shared" si="508"/>
        <v/>
      </c>
    </row>
    <row r="836" spans="2:38" ht="15" x14ac:dyDescent="0.15">
      <c r="B836" s="330" t="str">
        <f t="shared" si="486"/>
        <v/>
      </c>
      <c r="C836" s="330" t="str">
        <f t="shared" si="487"/>
        <v/>
      </c>
      <c r="D836" s="330" t="str">
        <f t="shared" si="488"/>
        <v/>
      </c>
      <c r="E836" s="330" t="str">
        <f t="shared" si="485"/>
        <v xml:space="preserve"> </v>
      </c>
      <c r="F836" s="330" t="str">
        <f t="shared" si="489"/>
        <v/>
      </c>
      <c r="G836" s="330" t="str">
        <f t="shared" si="490"/>
        <v/>
      </c>
      <c r="H836" s="315"/>
      <c r="I836" s="330" t="str">
        <f t="shared" si="491"/>
        <v/>
      </c>
      <c r="J836" s="330">
        <f t="shared" si="484"/>
        <v>859</v>
      </c>
      <c r="K836" s="337" t="str">
        <f t="shared" si="492"/>
        <v/>
      </c>
      <c r="L836" s="325" t="str">
        <f t="shared" si="493"/>
        <v/>
      </c>
      <c r="M836" s="325" t="str">
        <f t="shared" si="494"/>
        <v/>
      </c>
      <c r="N836" s="330" t="str">
        <f t="shared" si="495"/>
        <v/>
      </c>
      <c r="O836" s="330" t="str">
        <f t="shared" si="496"/>
        <v/>
      </c>
      <c r="P836" s="334"/>
      <c r="Q836" s="330"/>
      <c r="R836" s="279" t="str">
        <f>IF(H836&gt;0, rate1(1,$L$52,$L$51,$L$54,L836,$L$53,$L$50,P836),"")</f>
        <v/>
      </c>
      <c r="S836" s="325"/>
      <c r="T836" s="325"/>
      <c r="U836" s="330"/>
      <c r="V836" s="338"/>
      <c r="W836" s="330"/>
      <c r="X836" s="330"/>
      <c r="Y836" s="330"/>
      <c r="Z836" s="110" t="str">
        <f>IF(H836&gt;0, rate1(1,$L$52,$L$51,$L$54,U836,$L$53,$L$50,Y836),"")</f>
        <v/>
      </c>
      <c r="AA836" s="338" t="str">
        <f t="shared" si="497"/>
        <v/>
      </c>
      <c r="AB836" s="338" t="str">
        <f t="shared" si="498"/>
        <v/>
      </c>
      <c r="AC836" s="330" t="str">
        <f t="shared" si="499"/>
        <v/>
      </c>
      <c r="AD836" s="330" t="str">
        <f t="shared" si="500"/>
        <v/>
      </c>
      <c r="AE836" s="330" t="str">
        <f t="shared" si="501"/>
        <v/>
      </c>
      <c r="AF836" s="330" t="str">
        <f t="shared" si="502"/>
        <v/>
      </c>
      <c r="AG836" s="330" t="str">
        <f t="shared" si="503"/>
        <v/>
      </c>
      <c r="AH836" s="330" t="str">
        <f t="shared" si="504"/>
        <v/>
      </c>
      <c r="AI836" s="330" t="str">
        <f t="shared" si="505"/>
        <v/>
      </c>
      <c r="AJ836" s="330" t="str">
        <f t="shared" si="506"/>
        <v/>
      </c>
      <c r="AK836" s="339" t="str">
        <f t="shared" si="507"/>
        <v/>
      </c>
      <c r="AL836" s="44" t="str">
        <f t="shared" si="508"/>
        <v/>
      </c>
    </row>
    <row r="837" spans="2:38" ht="15" x14ac:dyDescent="0.15">
      <c r="B837" s="330" t="str">
        <f t="shared" si="486"/>
        <v/>
      </c>
      <c r="C837" s="330" t="str">
        <f t="shared" si="487"/>
        <v/>
      </c>
      <c r="D837" s="330" t="str">
        <f t="shared" si="488"/>
        <v/>
      </c>
      <c r="E837" s="330" t="str">
        <f t="shared" si="485"/>
        <v xml:space="preserve"> </v>
      </c>
      <c r="F837" s="330" t="str">
        <f t="shared" si="489"/>
        <v/>
      </c>
      <c r="G837" s="330" t="str">
        <f t="shared" si="490"/>
        <v/>
      </c>
      <c r="H837" s="315"/>
      <c r="I837" s="330" t="str">
        <f t="shared" si="491"/>
        <v/>
      </c>
      <c r="J837" s="330">
        <f t="shared" si="484"/>
        <v>859</v>
      </c>
      <c r="K837" s="337" t="str">
        <f t="shared" si="492"/>
        <v/>
      </c>
      <c r="L837" s="325" t="str">
        <f t="shared" si="493"/>
        <v/>
      </c>
      <c r="M837" s="325" t="str">
        <f t="shared" si="494"/>
        <v/>
      </c>
      <c r="N837" s="330" t="str">
        <f t="shared" si="495"/>
        <v/>
      </c>
      <c r="O837" s="330" t="str">
        <f t="shared" si="496"/>
        <v/>
      </c>
      <c r="P837" s="334"/>
      <c r="Q837" s="330"/>
      <c r="R837" s="279" t="str">
        <f>IF(H837&gt;0, rate1(1,$L$52,$L$51,$L$54,L837,$L$53,$L$50,P837),"")</f>
        <v/>
      </c>
      <c r="S837" s="325"/>
      <c r="T837" s="325"/>
      <c r="U837" s="330"/>
      <c r="V837" s="338"/>
      <c r="W837" s="330"/>
      <c r="X837" s="330"/>
      <c r="Y837" s="330"/>
      <c r="Z837" s="110" t="str">
        <f>IF(H837&gt;0, rate1(1,$L$52,$L$51,$L$54,U837,$L$53,$L$50,Y837),"")</f>
        <v/>
      </c>
      <c r="AA837" s="338" t="str">
        <f t="shared" si="497"/>
        <v/>
      </c>
      <c r="AB837" s="338" t="str">
        <f t="shared" si="498"/>
        <v/>
      </c>
      <c r="AC837" s="330" t="str">
        <f t="shared" si="499"/>
        <v/>
      </c>
      <c r="AD837" s="330" t="str">
        <f t="shared" si="500"/>
        <v/>
      </c>
      <c r="AE837" s="330" t="str">
        <f t="shared" si="501"/>
        <v/>
      </c>
      <c r="AF837" s="330" t="str">
        <f t="shared" si="502"/>
        <v/>
      </c>
      <c r="AG837" s="330" t="str">
        <f t="shared" si="503"/>
        <v/>
      </c>
      <c r="AH837" s="330" t="str">
        <f t="shared" si="504"/>
        <v/>
      </c>
      <c r="AI837" s="330" t="str">
        <f t="shared" si="505"/>
        <v/>
      </c>
      <c r="AJ837" s="330" t="str">
        <f t="shared" si="506"/>
        <v/>
      </c>
      <c r="AK837" s="339" t="str">
        <f t="shared" si="507"/>
        <v/>
      </c>
      <c r="AL837" s="44" t="str">
        <f t="shared" si="508"/>
        <v/>
      </c>
    </row>
    <row r="838" spans="2:38" ht="15" x14ac:dyDescent="0.15">
      <c r="B838" s="330" t="str">
        <f t="shared" si="486"/>
        <v/>
      </c>
      <c r="C838" s="330" t="str">
        <f t="shared" si="487"/>
        <v/>
      </c>
      <c r="D838" s="330" t="str">
        <f t="shared" si="488"/>
        <v/>
      </c>
      <c r="E838" s="330" t="str">
        <f t="shared" si="485"/>
        <v xml:space="preserve"> </v>
      </c>
      <c r="F838" s="330" t="str">
        <f t="shared" si="489"/>
        <v/>
      </c>
      <c r="G838" s="330" t="str">
        <f t="shared" si="490"/>
        <v/>
      </c>
      <c r="H838" s="315"/>
      <c r="I838" s="330" t="str">
        <f t="shared" si="491"/>
        <v/>
      </c>
      <c r="J838" s="330">
        <f t="shared" si="484"/>
        <v>859</v>
      </c>
      <c r="K838" s="337" t="str">
        <f t="shared" si="492"/>
        <v/>
      </c>
      <c r="L838" s="325" t="str">
        <f t="shared" si="493"/>
        <v/>
      </c>
      <c r="M838" s="325" t="str">
        <f t="shared" si="494"/>
        <v/>
      </c>
      <c r="N838" s="330" t="str">
        <f t="shared" si="495"/>
        <v/>
      </c>
      <c r="O838" s="330" t="str">
        <f t="shared" si="496"/>
        <v/>
      </c>
      <c r="P838" s="334"/>
      <c r="Q838" s="330"/>
      <c r="R838" s="279" t="str">
        <f>IF(H838&gt;0, rate1(1,$L$52,$L$51,$L$54,L838,$L$53,$L$50,P838),"")</f>
        <v/>
      </c>
      <c r="S838" s="325"/>
      <c r="T838" s="325"/>
      <c r="U838" s="330"/>
      <c r="V838" s="338"/>
      <c r="W838" s="330"/>
      <c r="X838" s="330"/>
      <c r="Y838" s="330"/>
      <c r="Z838" s="110" t="str">
        <f>IF(H838&gt;0, rate1(1,$L$52,$L$51,$L$54,U838,$L$53,$L$50,Y838),"")</f>
        <v/>
      </c>
      <c r="AA838" s="338" t="str">
        <f t="shared" si="497"/>
        <v/>
      </c>
      <c r="AB838" s="338" t="str">
        <f t="shared" si="498"/>
        <v/>
      </c>
      <c r="AC838" s="330" t="str">
        <f t="shared" si="499"/>
        <v/>
      </c>
      <c r="AD838" s="330" t="str">
        <f t="shared" si="500"/>
        <v/>
      </c>
      <c r="AE838" s="330" t="str">
        <f t="shared" si="501"/>
        <v/>
      </c>
      <c r="AF838" s="330" t="str">
        <f t="shared" si="502"/>
        <v/>
      </c>
      <c r="AG838" s="330" t="str">
        <f t="shared" si="503"/>
        <v/>
      </c>
      <c r="AH838" s="330" t="str">
        <f t="shared" si="504"/>
        <v/>
      </c>
      <c r="AI838" s="330" t="str">
        <f t="shared" si="505"/>
        <v/>
      </c>
      <c r="AJ838" s="330" t="str">
        <f t="shared" si="506"/>
        <v/>
      </c>
      <c r="AK838" s="339" t="str">
        <f t="shared" si="507"/>
        <v/>
      </c>
      <c r="AL838" s="44" t="str">
        <f t="shared" si="508"/>
        <v/>
      </c>
    </row>
    <row r="839" spans="2:38" ht="15" x14ac:dyDescent="0.15">
      <c r="B839" s="330" t="str">
        <f t="shared" si="486"/>
        <v/>
      </c>
      <c r="C839" s="330" t="str">
        <f t="shared" si="487"/>
        <v/>
      </c>
      <c r="D839" s="330" t="str">
        <f t="shared" si="488"/>
        <v/>
      </c>
      <c r="E839" s="330" t="str">
        <f t="shared" si="485"/>
        <v xml:space="preserve"> </v>
      </c>
      <c r="F839" s="330" t="str">
        <f t="shared" si="489"/>
        <v/>
      </c>
      <c r="G839" s="330" t="str">
        <f t="shared" si="490"/>
        <v/>
      </c>
      <c r="H839" s="315"/>
      <c r="I839" s="330" t="str">
        <f t="shared" si="491"/>
        <v/>
      </c>
      <c r="J839" s="330">
        <f t="shared" si="484"/>
        <v>859</v>
      </c>
      <c r="K839" s="337" t="str">
        <f t="shared" si="492"/>
        <v/>
      </c>
      <c r="L839" s="325" t="str">
        <f t="shared" si="493"/>
        <v/>
      </c>
      <c r="M839" s="325" t="str">
        <f t="shared" si="494"/>
        <v/>
      </c>
      <c r="N839" s="330" t="str">
        <f t="shared" si="495"/>
        <v/>
      </c>
      <c r="O839" s="330" t="str">
        <f t="shared" si="496"/>
        <v/>
      </c>
      <c r="P839" s="334"/>
      <c r="Q839" s="330"/>
      <c r="R839" s="279" t="str">
        <f>IF(H839&gt;0, rate1(1,$L$52,$L$51,$L$54,L839,$L$53,$L$50,P839),"")</f>
        <v/>
      </c>
      <c r="S839" s="325"/>
      <c r="T839" s="325"/>
      <c r="U839" s="330"/>
      <c r="V839" s="338"/>
      <c r="W839" s="330"/>
      <c r="X839" s="330"/>
      <c r="Y839" s="330"/>
      <c r="Z839" s="110" t="str">
        <f>IF(H839&gt;0, rate1(1,$L$52,$L$51,$L$54,U839,$L$53,$L$50,Y839),"")</f>
        <v/>
      </c>
      <c r="AA839" s="338" t="str">
        <f t="shared" si="497"/>
        <v/>
      </c>
      <c r="AB839" s="338" t="str">
        <f t="shared" si="498"/>
        <v/>
      </c>
      <c r="AC839" s="330" t="str">
        <f t="shared" si="499"/>
        <v/>
      </c>
      <c r="AD839" s="330" t="str">
        <f t="shared" si="500"/>
        <v/>
      </c>
      <c r="AE839" s="330" t="str">
        <f t="shared" si="501"/>
        <v/>
      </c>
      <c r="AF839" s="330" t="str">
        <f t="shared" si="502"/>
        <v/>
      </c>
      <c r="AG839" s="330" t="str">
        <f t="shared" si="503"/>
        <v/>
      </c>
      <c r="AH839" s="330" t="str">
        <f t="shared" si="504"/>
        <v/>
      </c>
      <c r="AI839" s="330" t="str">
        <f t="shared" si="505"/>
        <v/>
      </c>
      <c r="AJ839" s="330" t="str">
        <f t="shared" si="506"/>
        <v/>
      </c>
      <c r="AK839" s="339" t="str">
        <f t="shared" si="507"/>
        <v/>
      </c>
      <c r="AL839" s="44" t="str">
        <f t="shared" si="508"/>
        <v/>
      </c>
    </row>
    <row r="840" spans="2:38" ht="15" x14ac:dyDescent="0.15">
      <c r="B840" s="330" t="str">
        <f t="shared" si="486"/>
        <v/>
      </c>
      <c r="C840" s="330" t="str">
        <f t="shared" si="487"/>
        <v/>
      </c>
      <c r="D840" s="330" t="str">
        <f t="shared" si="488"/>
        <v/>
      </c>
      <c r="E840" s="330" t="str">
        <f t="shared" si="485"/>
        <v xml:space="preserve"> </v>
      </c>
      <c r="F840" s="330" t="str">
        <f t="shared" si="489"/>
        <v/>
      </c>
      <c r="G840" s="330" t="str">
        <f t="shared" si="490"/>
        <v/>
      </c>
      <c r="H840" s="315"/>
      <c r="I840" s="330" t="str">
        <f t="shared" si="491"/>
        <v/>
      </c>
      <c r="J840" s="330">
        <f t="shared" si="484"/>
        <v>859</v>
      </c>
      <c r="K840" s="337" t="str">
        <f t="shared" si="492"/>
        <v/>
      </c>
      <c r="L840" s="325" t="str">
        <f t="shared" si="493"/>
        <v/>
      </c>
      <c r="M840" s="325" t="str">
        <f t="shared" si="494"/>
        <v/>
      </c>
      <c r="N840" s="330" t="str">
        <f t="shared" si="495"/>
        <v/>
      </c>
      <c r="O840" s="330" t="str">
        <f t="shared" si="496"/>
        <v/>
      </c>
      <c r="P840" s="334"/>
      <c r="Q840" s="330"/>
      <c r="R840" s="279" t="str">
        <f>IF(H840&gt;0, rate1(1,$L$52,$L$51,$L$54,L840,$L$53,$L$50,P840),"")</f>
        <v/>
      </c>
      <c r="S840" s="325"/>
      <c r="T840" s="325"/>
      <c r="U840" s="330"/>
      <c r="V840" s="338"/>
      <c r="W840" s="330"/>
      <c r="X840" s="330"/>
      <c r="Y840" s="330"/>
      <c r="Z840" s="110" t="str">
        <f>IF(H840&gt;0, rate1(1,$L$52,$L$51,$L$54,U840,$L$53,$L$50,Y840),"")</f>
        <v/>
      </c>
      <c r="AA840" s="338" t="str">
        <f t="shared" si="497"/>
        <v/>
      </c>
      <c r="AB840" s="338" t="str">
        <f t="shared" si="498"/>
        <v/>
      </c>
      <c r="AC840" s="330" t="str">
        <f t="shared" si="499"/>
        <v/>
      </c>
      <c r="AD840" s="330" t="str">
        <f t="shared" si="500"/>
        <v/>
      </c>
      <c r="AE840" s="330" t="str">
        <f t="shared" si="501"/>
        <v/>
      </c>
      <c r="AF840" s="330" t="str">
        <f t="shared" si="502"/>
        <v/>
      </c>
      <c r="AG840" s="330" t="str">
        <f t="shared" si="503"/>
        <v/>
      </c>
      <c r="AH840" s="330" t="str">
        <f t="shared" si="504"/>
        <v/>
      </c>
      <c r="AI840" s="330" t="str">
        <f t="shared" si="505"/>
        <v/>
      </c>
      <c r="AJ840" s="330" t="str">
        <f t="shared" si="506"/>
        <v/>
      </c>
      <c r="AK840" s="339" t="str">
        <f t="shared" si="507"/>
        <v/>
      </c>
      <c r="AL840" s="44" t="str">
        <f t="shared" si="508"/>
        <v/>
      </c>
    </row>
    <row r="841" spans="2:38" ht="15" x14ac:dyDescent="0.15">
      <c r="B841" s="330" t="str">
        <f t="shared" si="486"/>
        <v/>
      </c>
      <c r="C841" s="330" t="str">
        <f t="shared" si="487"/>
        <v/>
      </c>
      <c r="D841" s="330" t="str">
        <f t="shared" si="488"/>
        <v/>
      </c>
      <c r="E841" s="330" t="str">
        <f t="shared" si="485"/>
        <v xml:space="preserve"> </v>
      </c>
      <c r="F841" s="330" t="str">
        <f t="shared" si="489"/>
        <v/>
      </c>
      <c r="G841" s="330" t="str">
        <f t="shared" si="490"/>
        <v/>
      </c>
      <c r="H841" s="315"/>
      <c r="I841" s="330" t="str">
        <f t="shared" si="491"/>
        <v/>
      </c>
      <c r="J841" s="330">
        <f t="shared" si="484"/>
        <v>859</v>
      </c>
      <c r="K841" s="337" t="str">
        <f t="shared" si="492"/>
        <v/>
      </c>
      <c r="L841" s="325" t="str">
        <f t="shared" si="493"/>
        <v/>
      </c>
      <c r="M841" s="325" t="str">
        <f t="shared" si="494"/>
        <v/>
      </c>
      <c r="N841" s="330" t="str">
        <f t="shared" si="495"/>
        <v/>
      </c>
      <c r="O841" s="330" t="str">
        <f t="shared" si="496"/>
        <v/>
      </c>
      <c r="P841" s="334"/>
      <c r="Q841" s="330"/>
      <c r="R841" s="279" t="str">
        <f>IF(H841&gt;0, rate1(1,$L$52,$L$51,$L$54,L841,$L$53,$L$50,P841),"")</f>
        <v/>
      </c>
      <c r="S841" s="325"/>
      <c r="T841" s="325"/>
      <c r="U841" s="330"/>
      <c r="V841" s="338"/>
      <c r="W841" s="330"/>
      <c r="X841" s="330"/>
      <c r="Y841" s="330"/>
      <c r="Z841" s="110" t="str">
        <f>IF(H841&gt;0, rate1(1,$L$52,$L$51,$L$54,U841,$L$53,$L$50,Y841),"")</f>
        <v/>
      </c>
      <c r="AA841" s="338" t="str">
        <f t="shared" si="497"/>
        <v/>
      </c>
      <c r="AB841" s="338" t="str">
        <f t="shared" si="498"/>
        <v/>
      </c>
      <c r="AC841" s="330" t="str">
        <f t="shared" si="499"/>
        <v/>
      </c>
      <c r="AD841" s="330" t="str">
        <f t="shared" si="500"/>
        <v/>
      </c>
      <c r="AE841" s="330" t="str">
        <f t="shared" si="501"/>
        <v/>
      </c>
      <c r="AF841" s="330" t="str">
        <f t="shared" si="502"/>
        <v/>
      </c>
      <c r="AG841" s="330" t="str">
        <f t="shared" si="503"/>
        <v/>
      </c>
      <c r="AH841" s="330" t="str">
        <f t="shared" si="504"/>
        <v/>
      </c>
      <c r="AI841" s="330" t="str">
        <f t="shared" si="505"/>
        <v/>
      </c>
      <c r="AJ841" s="330" t="str">
        <f t="shared" si="506"/>
        <v/>
      </c>
      <c r="AK841" s="339" t="str">
        <f t="shared" si="507"/>
        <v/>
      </c>
      <c r="AL841" s="44" t="str">
        <f t="shared" si="508"/>
        <v/>
      </c>
    </row>
    <row r="842" spans="2:38" ht="15" x14ac:dyDescent="0.15">
      <c r="B842" s="330" t="str">
        <f t="shared" si="486"/>
        <v/>
      </c>
      <c r="C842" s="330" t="str">
        <f t="shared" si="487"/>
        <v/>
      </c>
      <c r="D842" s="330" t="str">
        <f t="shared" si="488"/>
        <v/>
      </c>
      <c r="E842" s="330" t="str">
        <f t="shared" si="485"/>
        <v xml:space="preserve"> </v>
      </c>
      <c r="F842" s="330" t="str">
        <f t="shared" si="489"/>
        <v/>
      </c>
      <c r="G842" s="330" t="str">
        <f t="shared" si="490"/>
        <v/>
      </c>
      <c r="H842" s="315"/>
      <c r="I842" s="330" t="str">
        <f t="shared" si="491"/>
        <v/>
      </c>
      <c r="J842" s="330">
        <f t="shared" si="484"/>
        <v>859</v>
      </c>
      <c r="K842" s="337" t="str">
        <f t="shared" si="492"/>
        <v/>
      </c>
      <c r="L842" s="325" t="str">
        <f t="shared" si="493"/>
        <v/>
      </c>
      <c r="M842" s="325" t="str">
        <f t="shared" si="494"/>
        <v/>
      </c>
      <c r="N842" s="330" t="str">
        <f t="shared" si="495"/>
        <v/>
      </c>
      <c r="O842" s="330" t="str">
        <f t="shared" si="496"/>
        <v/>
      </c>
      <c r="P842" s="334"/>
      <c r="Q842" s="330"/>
      <c r="R842" s="279" t="str">
        <f>IF(H842&gt;0, rate1(1,$L$52,$L$51,$L$54,L842,$L$53,$L$50,P842),"")</f>
        <v/>
      </c>
      <c r="S842" s="325"/>
      <c r="T842" s="325"/>
      <c r="U842" s="330"/>
      <c r="V842" s="338"/>
      <c r="W842" s="330"/>
      <c r="X842" s="330"/>
      <c r="Y842" s="330"/>
      <c r="Z842" s="110" t="str">
        <f>IF(H842&gt;0, rate1(1,$L$52,$L$51,$L$54,U842,$L$53,$L$50,Y842),"")</f>
        <v/>
      </c>
      <c r="AA842" s="338" t="str">
        <f t="shared" si="497"/>
        <v/>
      </c>
      <c r="AB842" s="338" t="str">
        <f t="shared" si="498"/>
        <v/>
      </c>
      <c r="AC842" s="330" t="str">
        <f t="shared" si="499"/>
        <v/>
      </c>
      <c r="AD842" s="330" t="str">
        <f t="shared" si="500"/>
        <v/>
      </c>
      <c r="AE842" s="330" t="str">
        <f t="shared" si="501"/>
        <v/>
      </c>
      <c r="AF842" s="330" t="str">
        <f t="shared" si="502"/>
        <v/>
      </c>
      <c r="AG842" s="330" t="str">
        <f t="shared" si="503"/>
        <v/>
      </c>
      <c r="AH842" s="330" t="str">
        <f t="shared" si="504"/>
        <v/>
      </c>
      <c r="AI842" s="330" t="str">
        <f t="shared" si="505"/>
        <v/>
      </c>
      <c r="AJ842" s="330" t="str">
        <f t="shared" si="506"/>
        <v/>
      </c>
      <c r="AK842" s="339" t="str">
        <f t="shared" si="507"/>
        <v/>
      </c>
      <c r="AL842" s="44" t="str">
        <f t="shared" si="508"/>
        <v/>
      </c>
    </row>
    <row r="843" spans="2:38" ht="15" x14ac:dyDescent="0.15">
      <c r="B843" s="330" t="str">
        <f t="shared" si="486"/>
        <v/>
      </c>
      <c r="C843" s="330" t="str">
        <f t="shared" si="487"/>
        <v/>
      </c>
      <c r="D843" s="330" t="str">
        <f t="shared" si="488"/>
        <v/>
      </c>
      <c r="E843" s="330" t="str">
        <f t="shared" si="485"/>
        <v xml:space="preserve"> </v>
      </c>
      <c r="F843" s="330" t="str">
        <f t="shared" si="489"/>
        <v/>
      </c>
      <c r="G843" s="330" t="str">
        <f t="shared" si="490"/>
        <v/>
      </c>
      <c r="H843" s="315"/>
      <c r="I843" s="330" t="str">
        <f t="shared" si="491"/>
        <v/>
      </c>
      <c r="J843" s="330">
        <f t="shared" si="484"/>
        <v>859</v>
      </c>
      <c r="K843" s="337" t="str">
        <f t="shared" si="492"/>
        <v/>
      </c>
      <c r="L843" s="325" t="str">
        <f t="shared" si="493"/>
        <v/>
      </c>
      <c r="M843" s="325" t="str">
        <f t="shared" si="494"/>
        <v/>
      </c>
      <c r="N843" s="330" t="str">
        <f t="shared" si="495"/>
        <v/>
      </c>
      <c r="O843" s="330" t="str">
        <f t="shared" si="496"/>
        <v/>
      </c>
      <c r="P843" s="334"/>
      <c r="Q843" s="330"/>
      <c r="R843" s="279" t="str">
        <f>IF(H843&gt;0, rate1(1,$L$52,$L$51,$L$54,L843,$L$53,$L$50,P843),"")</f>
        <v/>
      </c>
      <c r="S843" s="325"/>
      <c r="T843" s="325"/>
      <c r="U843" s="330"/>
      <c r="V843" s="338"/>
      <c r="W843" s="330"/>
      <c r="X843" s="330"/>
      <c r="Y843" s="330"/>
      <c r="Z843" s="110" t="str">
        <f>IF(H843&gt;0, rate1(1,$L$52,$L$51,$L$54,U843,$L$53,$L$50,Y843),"")</f>
        <v/>
      </c>
      <c r="AA843" s="338" t="str">
        <f t="shared" si="497"/>
        <v/>
      </c>
      <c r="AB843" s="338" t="str">
        <f t="shared" si="498"/>
        <v/>
      </c>
      <c r="AC843" s="330" t="str">
        <f t="shared" si="499"/>
        <v/>
      </c>
      <c r="AD843" s="330" t="str">
        <f t="shared" si="500"/>
        <v/>
      </c>
      <c r="AE843" s="330" t="str">
        <f t="shared" si="501"/>
        <v/>
      </c>
      <c r="AF843" s="330" t="str">
        <f t="shared" si="502"/>
        <v/>
      </c>
      <c r="AG843" s="330" t="str">
        <f t="shared" si="503"/>
        <v/>
      </c>
      <c r="AH843" s="330" t="str">
        <f t="shared" si="504"/>
        <v/>
      </c>
      <c r="AI843" s="330" t="str">
        <f t="shared" si="505"/>
        <v/>
      </c>
      <c r="AJ843" s="330" t="str">
        <f t="shared" si="506"/>
        <v/>
      </c>
      <c r="AK843" s="339" t="str">
        <f t="shared" si="507"/>
        <v/>
      </c>
      <c r="AL843" s="44" t="str">
        <f t="shared" si="508"/>
        <v/>
      </c>
    </row>
    <row r="844" spans="2:38" ht="15" x14ac:dyDescent="0.15">
      <c r="B844" s="330" t="str">
        <f t="shared" si="486"/>
        <v/>
      </c>
      <c r="C844" s="330" t="str">
        <f t="shared" si="487"/>
        <v/>
      </c>
      <c r="D844" s="330" t="str">
        <f t="shared" si="488"/>
        <v/>
      </c>
      <c r="E844" s="330" t="str">
        <f t="shared" si="485"/>
        <v xml:space="preserve"> </v>
      </c>
      <c r="F844" s="330" t="str">
        <f t="shared" si="489"/>
        <v/>
      </c>
      <c r="G844" s="330" t="str">
        <f t="shared" si="490"/>
        <v/>
      </c>
      <c r="H844" s="315"/>
      <c r="I844" s="330" t="str">
        <f t="shared" si="491"/>
        <v/>
      </c>
      <c r="J844" s="330">
        <f t="shared" si="484"/>
        <v>859</v>
      </c>
      <c r="K844" s="337" t="str">
        <f t="shared" si="492"/>
        <v/>
      </c>
      <c r="L844" s="325" t="str">
        <f t="shared" si="493"/>
        <v/>
      </c>
      <c r="M844" s="325" t="str">
        <f t="shared" si="494"/>
        <v/>
      </c>
      <c r="N844" s="330" t="str">
        <f t="shared" si="495"/>
        <v/>
      </c>
      <c r="O844" s="330" t="str">
        <f t="shared" si="496"/>
        <v/>
      </c>
      <c r="P844" s="334"/>
      <c r="Q844" s="330"/>
      <c r="R844" s="279" t="str">
        <f>IF(H844&gt;0, rate1(1,$L$52,$L$51,$L$54,L844,$L$53,$L$50,P844),"")</f>
        <v/>
      </c>
      <c r="S844" s="325"/>
      <c r="T844" s="325"/>
      <c r="U844" s="330"/>
      <c r="V844" s="338"/>
      <c r="W844" s="330"/>
      <c r="X844" s="330"/>
      <c r="Y844" s="330"/>
      <c r="Z844" s="110" t="str">
        <f>IF(H844&gt;0, rate1(1,$L$52,$L$51,$L$54,U844,$L$53,$L$50,Y844),"")</f>
        <v/>
      </c>
      <c r="AA844" s="338" t="str">
        <f t="shared" si="497"/>
        <v/>
      </c>
      <c r="AB844" s="338" t="str">
        <f t="shared" si="498"/>
        <v/>
      </c>
      <c r="AC844" s="330" t="str">
        <f t="shared" si="499"/>
        <v/>
      </c>
      <c r="AD844" s="330" t="str">
        <f t="shared" si="500"/>
        <v/>
      </c>
      <c r="AE844" s="330" t="str">
        <f t="shared" si="501"/>
        <v/>
      </c>
      <c r="AF844" s="330" t="str">
        <f t="shared" si="502"/>
        <v/>
      </c>
      <c r="AG844" s="330" t="str">
        <f t="shared" si="503"/>
        <v/>
      </c>
      <c r="AH844" s="330" t="str">
        <f t="shared" si="504"/>
        <v/>
      </c>
      <c r="AI844" s="330" t="str">
        <f t="shared" si="505"/>
        <v/>
      </c>
      <c r="AJ844" s="330" t="str">
        <f t="shared" si="506"/>
        <v/>
      </c>
      <c r="AK844" s="339" t="str">
        <f t="shared" si="507"/>
        <v/>
      </c>
      <c r="AL844" s="44" t="str">
        <f t="shared" si="508"/>
        <v/>
      </c>
    </row>
    <row r="845" spans="2:38" ht="15" x14ac:dyDescent="0.15">
      <c r="B845" s="330" t="str">
        <f t="shared" si="486"/>
        <v/>
      </c>
      <c r="C845" s="330" t="str">
        <f t="shared" si="487"/>
        <v/>
      </c>
      <c r="D845" s="330" t="str">
        <f t="shared" si="488"/>
        <v/>
      </c>
      <c r="E845" s="330" t="str">
        <f t="shared" si="485"/>
        <v xml:space="preserve"> </v>
      </c>
      <c r="F845" s="330" t="str">
        <f t="shared" si="489"/>
        <v/>
      </c>
      <c r="G845" s="330" t="str">
        <f t="shared" si="490"/>
        <v/>
      </c>
      <c r="H845" s="315"/>
      <c r="I845" s="330" t="str">
        <f t="shared" si="491"/>
        <v/>
      </c>
      <c r="J845" s="330">
        <f t="shared" si="484"/>
        <v>859</v>
      </c>
      <c r="K845" s="337" t="str">
        <f t="shared" si="492"/>
        <v/>
      </c>
      <c r="L845" s="325" t="str">
        <f t="shared" si="493"/>
        <v/>
      </c>
      <c r="M845" s="325" t="str">
        <f t="shared" si="494"/>
        <v/>
      </c>
      <c r="N845" s="330" t="str">
        <f t="shared" si="495"/>
        <v/>
      </c>
      <c r="O845" s="330" t="str">
        <f t="shared" si="496"/>
        <v/>
      </c>
      <c r="P845" s="334"/>
      <c r="Q845" s="330"/>
      <c r="R845" s="279" t="str">
        <f>IF(H845&gt;0, rate1(1,$L$52,$L$51,$L$54,L845,$L$53,$L$50,P845),"")</f>
        <v/>
      </c>
      <c r="S845" s="325"/>
      <c r="T845" s="325"/>
      <c r="U845" s="330"/>
      <c r="V845" s="338"/>
      <c r="W845" s="330"/>
      <c r="X845" s="330"/>
      <c r="Y845" s="330"/>
      <c r="Z845" s="110" t="str">
        <f>IF(H845&gt;0, rate1(1,$L$52,$L$51,$L$54,U845,$L$53,$L$50,Y845),"")</f>
        <v/>
      </c>
      <c r="AA845" s="338" t="str">
        <f t="shared" si="497"/>
        <v/>
      </c>
      <c r="AB845" s="338" t="str">
        <f t="shared" si="498"/>
        <v/>
      </c>
      <c r="AC845" s="330" t="str">
        <f t="shared" si="499"/>
        <v/>
      </c>
      <c r="AD845" s="330" t="str">
        <f t="shared" si="500"/>
        <v/>
      </c>
      <c r="AE845" s="330" t="str">
        <f t="shared" si="501"/>
        <v/>
      </c>
      <c r="AF845" s="330" t="str">
        <f t="shared" si="502"/>
        <v/>
      </c>
      <c r="AG845" s="330" t="str">
        <f t="shared" si="503"/>
        <v/>
      </c>
      <c r="AH845" s="330" t="str">
        <f t="shared" si="504"/>
        <v/>
      </c>
      <c r="AI845" s="330" t="str">
        <f t="shared" si="505"/>
        <v/>
      </c>
      <c r="AJ845" s="330" t="str">
        <f t="shared" si="506"/>
        <v/>
      </c>
      <c r="AK845" s="339" t="str">
        <f t="shared" si="507"/>
        <v/>
      </c>
      <c r="AL845" s="44" t="str">
        <f t="shared" si="508"/>
        <v/>
      </c>
    </row>
    <row r="846" spans="2:38" ht="15" x14ac:dyDescent="0.15">
      <c r="B846" s="330" t="str">
        <f t="shared" si="486"/>
        <v/>
      </c>
      <c r="C846" s="330" t="str">
        <f t="shared" si="487"/>
        <v/>
      </c>
      <c r="D846" s="330" t="str">
        <f t="shared" si="488"/>
        <v/>
      </c>
      <c r="E846" s="330" t="str">
        <f t="shared" si="485"/>
        <v xml:space="preserve"> </v>
      </c>
      <c r="F846" s="330" t="str">
        <f t="shared" si="489"/>
        <v/>
      </c>
      <c r="G846" s="330" t="str">
        <f t="shared" si="490"/>
        <v/>
      </c>
      <c r="H846" s="315"/>
      <c r="I846" s="330" t="str">
        <f t="shared" si="491"/>
        <v/>
      </c>
      <c r="J846" s="330">
        <f t="shared" si="484"/>
        <v>859</v>
      </c>
      <c r="K846" s="337" t="str">
        <f t="shared" si="492"/>
        <v/>
      </c>
      <c r="L846" s="325" t="str">
        <f t="shared" si="493"/>
        <v/>
      </c>
      <c r="M846" s="325" t="str">
        <f t="shared" si="494"/>
        <v/>
      </c>
      <c r="N846" s="330" t="str">
        <f t="shared" si="495"/>
        <v/>
      </c>
      <c r="O846" s="330" t="str">
        <f t="shared" si="496"/>
        <v/>
      </c>
      <c r="P846" s="334"/>
      <c r="Q846" s="330"/>
      <c r="R846" s="279" t="str">
        <f>IF(H846&gt;0, rate1(1,$L$52,$L$51,$L$54,L846,$L$53,$L$50,P846),"")</f>
        <v/>
      </c>
      <c r="S846" s="325"/>
      <c r="T846" s="325"/>
      <c r="U846" s="330"/>
      <c r="V846" s="338"/>
      <c r="W846" s="330"/>
      <c r="X846" s="330"/>
      <c r="Y846" s="330"/>
      <c r="Z846" s="110" t="str">
        <f>IF(H846&gt;0, rate1(1,$L$52,$L$51,$L$54,U846,$L$53,$L$50,Y846),"")</f>
        <v/>
      </c>
      <c r="AA846" s="338" t="str">
        <f t="shared" si="497"/>
        <v/>
      </c>
      <c r="AB846" s="338" t="str">
        <f t="shared" si="498"/>
        <v/>
      </c>
      <c r="AC846" s="330" t="str">
        <f t="shared" si="499"/>
        <v/>
      </c>
      <c r="AD846" s="330" t="str">
        <f t="shared" si="500"/>
        <v/>
      </c>
      <c r="AE846" s="330" t="str">
        <f t="shared" si="501"/>
        <v/>
      </c>
      <c r="AF846" s="330" t="str">
        <f t="shared" si="502"/>
        <v/>
      </c>
      <c r="AG846" s="330" t="str">
        <f t="shared" si="503"/>
        <v/>
      </c>
      <c r="AH846" s="330" t="str">
        <f t="shared" si="504"/>
        <v/>
      </c>
      <c r="AI846" s="330" t="str">
        <f t="shared" si="505"/>
        <v/>
      </c>
      <c r="AJ846" s="330" t="str">
        <f t="shared" si="506"/>
        <v/>
      </c>
      <c r="AK846" s="339" t="str">
        <f t="shared" si="507"/>
        <v/>
      </c>
      <c r="AL846" s="44" t="str">
        <f t="shared" si="508"/>
        <v/>
      </c>
    </row>
    <row r="847" spans="2:38" ht="15" x14ac:dyDescent="0.15">
      <c r="B847" s="330" t="str">
        <f t="shared" si="486"/>
        <v/>
      </c>
      <c r="C847" s="330" t="str">
        <f t="shared" si="487"/>
        <v/>
      </c>
      <c r="D847" s="330" t="str">
        <f t="shared" si="488"/>
        <v/>
      </c>
      <c r="E847" s="330" t="str">
        <f t="shared" si="485"/>
        <v xml:space="preserve"> </v>
      </c>
      <c r="F847" s="330" t="str">
        <f t="shared" si="489"/>
        <v/>
      </c>
      <c r="G847" s="330" t="str">
        <f t="shared" si="490"/>
        <v/>
      </c>
      <c r="H847" s="315"/>
      <c r="I847" s="330" t="str">
        <f t="shared" si="491"/>
        <v/>
      </c>
      <c r="J847" s="330">
        <f t="shared" si="484"/>
        <v>859</v>
      </c>
      <c r="K847" s="337" t="str">
        <f t="shared" si="492"/>
        <v/>
      </c>
      <c r="L847" s="325" t="str">
        <f t="shared" si="493"/>
        <v/>
      </c>
      <c r="M847" s="325" t="str">
        <f t="shared" si="494"/>
        <v/>
      </c>
      <c r="N847" s="330" t="str">
        <f t="shared" si="495"/>
        <v/>
      </c>
      <c r="O847" s="330" t="str">
        <f t="shared" si="496"/>
        <v/>
      </c>
      <c r="P847" s="334"/>
      <c r="Q847" s="330"/>
      <c r="R847" s="279" t="str">
        <f>IF(H847&gt;0, rate1(1,$L$52,$L$51,$L$54,L847,$L$53,$L$50,P847),"")</f>
        <v/>
      </c>
      <c r="S847" s="325"/>
      <c r="T847" s="325"/>
      <c r="U847" s="330"/>
      <c r="V847" s="338"/>
      <c r="W847" s="330"/>
      <c r="X847" s="330"/>
      <c r="Y847" s="330"/>
      <c r="Z847" s="110" t="str">
        <f>IF(H847&gt;0, rate1(1,$L$52,$L$51,$L$54,U847,$L$53,$L$50,Y847),"")</f>
        <v/>
      </c>
      <c r="AA847" s="338" t="str">
        <f t="shared" si="497"/>
        <v/>
      </c>
      <c r="AB847" s="338" t="str">
        <f t="shared" si="498"/>
        <v/>
      </c>
      <c r="AC847" s="330" t="str">
        <f t="shared" si="499"/>
        <v/>
      </c>
      <c r="AD847" s="330" t="str">
        <f t="shared" si="500"/>
        <v/>
      </c>
      <c r="AE847" s="330" t="str">
        <f t="shared" si="501"/>
        <v/>
      </c>
      <c r="AF847" s="330" t="str">
        <f t="shared" si="502"/>
        <v/>
      </c>
      <c r="AG847" s="330" t="str">
        <f t="shared" si="503"/>
        <v/>
      </c>
      <c r="AH847" s="330" t="str">
        <f t="shared" si="504"/>
        <v/>
      </c>
      <c r="AI847" s="330" t="str">
        <f t="shared" si="505"/>
        <v/>
      </c>
      <c r="AJ847" s="330" t="str">
        <f t="shared" si="506"/>
        <v/>
      </c>
      <c r="AK847" s="339" t="str">
        <f t="shared" si="507"/>
        <v/>
      </c>
      <c r="AL847" s="44" t="str">
        <f t="shared" si="508"/>
        <v/>
      </c>
    </row>
    <row r="848" spans="2:38" ht="15" x14ac:dyDescent="0.15">
      <c r="B848" s="330" t="str">
        <f t="shared" si="486"/>
        <v/>
      </c>
      <c r="C848" s="330" t="str">
        <f t="shared" si="487"/>
        <v/>
      </c>
      <c r="D848" s="330" t="str">
        <f t="shared" si="488"/>
        <v/>
      </c>
      <c r="E848" s="330" t="str">
        <f t="shared" si="485"/>
        <v xml:space="preserve"> </v>
      </c>
      <c r="F848" s="330" t="str">
        <f t="shared" si="489"/>
        <v/>
      </c>
      <c r="G848" s="330" t="str">
        <f t="shared" si="490"/>
        <v/>
      </c>
      <c r="H848" s="315"/>
      <c r="I848" s="330" t="str">
        <f t="shared" si="491"/>
        <v/>
      </c>
      <c r="J848" s="330">
        <f t="shared" si="484"/>
        <v>859</v>
      </c>
      <c r="K848" s="337" t="str">
        <f t="shared" si="492"/>
        <v/>
      </c>
      <c r="L848" s="325" t="str">
        <f t="shared" si="493"/>
        <v/>
      </c>
      <c r="M848" s="325" t="str">
        <f t="shared" si="494"/>
        <v/>
      </c>
      <c r="N848" s="330" t="str">
        <f t="shared" si="495"/>
        <v/>
      </c>
      <c r="O848" s="330" t="str">
        <f t="shared" si="496"/>
        <v/>
      </c>
      <c r="P848" s="334"/>
      <c r="Q848" s="330"/>
      <c r="R848" s="279" t="str">
        <f>IF(H848&gt;0, rate1(1,$L$52,$L$51,$L$54,L848,$L$53,$L$50,P848),"")</f>
        <v/>
      </c>
      <c r="S848" s="325"/>
      <c r="T848" s="325"/>
      <c r="U848" s="330"/>
      <c r="V848" s="338"/>
      <c r="W848" s="330"/>
      <c r="X848" s="330"/>
      <c r="Y848" s="330"/>
      <c r="Z848" s="110" t="str">
        <f>IF(H848&gt;0, rate1(1,$L$52,$L$51,$L$54,U848,$L$53,$L$50,Y848),"")</f>
        <v/>
      </c>
      <c r="AA848" s="338" t="str">
        <f t="shared" si="497"/>
        <v/>
      </c>
      <c r="AB848" s="338" t="str">
        <f t="shared" si="498"/>
        <v/>
      </c>
      <c r="AC848" s="330" t="str">
        <f t="shared" si="499"/>
        <v/>
      </c>
      <c r="AD848" s="330" t="str">
        <f t="shared" si="500"/>
        <v/>
      </c>
      <c r="AE848" s="330" t="str">
        <f t="shared" si="501"/>
        <v/>
      </c>
      <c r="AF848" s="330" t="str">
        <f t="shared" si="502"/>
        <v/>
      </c>
      <c r="AG848" s="330" t="str">
        <f t="shared" si="503"/>
        <v/>
      </c>
      <c r="AH848" s="330" t="str">
        <f t="shared" si="504"/>
        <v/>
      </c>
      <c r="AI848" s="330" t="str">
        <f t="shared" si="505"/>
        <v/>
      </c>
      <c r="AJ848" s="330" t="str">
        <f t="shared" si="506"/>
        <v/>
      </c>
      <c r="AK848" s="339" t="str">
        <f t="shared" si="507"/>
        <v/>
      </c>
      <c r="AL848" s="44" t="str">
        <f t="shared" si="508"/>
        <v/>
      </c>
    </row>
    <row r="849" spans="2:38" ht="15" x14ac:dyDescent="0.15">
      <c r="B849" s="330" t="str">
        <f t="shared" si="486"/>
        <v/>
      </c>
      <c r="C849" s="330" t="str">
        <f t="shared" si="487"/>
        <v/>
      </c>
      <c r="D849" s="330" t="str">
        <f t="shared" si="488"/>
        <v/>
      </c>
      <c r="E849" s="330" t="str">
        <f t="shared" si="485"/>
        <v xml:space="preserve"> </v>
      </c>
      <c r="F849" s="330" t="str">
        <f t="shared" si="489"/>
        <v/>
      </c>
      <c r="G849" s="330" t="str">
        <f t="shared" si="490"/>
        <v/>
      </c>
      <c r="H849" s="315"/>
      <c r="I849" s="330" t="str">
        <f t="shared" si="491"/>
        <v/>
      </c>
      <c r="J849" s="330">
        <f t="shared" si="484"/>
        <v>859</v>
      </c>
      <c r="K849" s="337" t="str">
        <f t="shared" si="492"/>
        <v/>
      </c>
      <c r="L849" s="325" t="str">
        <f t="shared" si="493"/>
        <v/>
      </c>
      <c r="M849" s="325" t="str">
        <f t="shared" si="494"/>
        <v/>
      </c>
      <c r="N849" s="330" t="str">
        <f t="shared" si="495"/>
        <v/>
      </c>
      <c r="O849" s="330" t="str">
        <f t="shared" si="496"/>
        <v/>
      </c>
      <c r="P849" s="334"/>
      <c r="Q849" s="330"/>
      <c r="R849" s="279" t="str">
        <f>IF(H849&gt;0, rate1(1,$L$52,$L$51,$L$54,L849,$L$53,$L$50,P849),"")</f>
        <v/>
      </c>
      <c r="S849" s="325"/>
      <c r="T849" s="325"/>
      <c r="U849" s="330"/>
      <c r="V849" s="338"/>
      <c r="W849" s="330"/>
      <c r="X849" s="330"/>
      <c r="Y849" s="330"/>
      <c r="Z849" s="110" t="str">
        <f>IF(H849&gt;0, rate1(1,$L$52,$L$51,$L$54,U849,$L$53,$L$50,Y849),"")</f>
        <v/>
      </c>
      <c r="AA849" s="338" t="str">
        <f t="shared" si="497"/>
        <v/>
      </c>
      <c r="AB849" s="338" t="str">
        <f t="shared" si="498"/>
        <v/>
      </c>
      <c r="AC849" s="330" t="str">
        <f t="shared" si="499"/>
        <v/>
      </c>
      <c r="AD849" s="330" t="str">
        <f t="shared" si="500"/>
        <v/>
      </c>
      <c r="AE849" s="330" t="str">
        <f t="shared" si="501"/>
        <v/>
      </c>
      <c r="AF849" s="330" t="str">
        <f t="shared" si="502"/>
        <v/>
      </c>
      <c r="AG849" s="330" t="str">
        <f t="shared" si="503"/>
        <v/>
      </c>
      <c r="AH849" s="330" t="str">
        <f t="shared" si="504"/>
        <v/>
      </c>
      <c r="AI849" s="330" t="str">
        <f t="shared" si="505"/>
        <v/>
      </c>
      <c r="AJ849" s="330" t="str">
        <f t="shared" si="506"/>
        <v/>
      </c>
      <c r="AK849" s="339" t="str">
        <f t="shared" si="507"/>
        <v/>
      </c>
      <c r="AL849" s="44" t="str">
        <f t="shared" si="508"/>
        <v/>
      </c>
    </row>
    <row r="850" spans="2:38" ht="15" x14ac:dyDescent="0.15">
      <c r="B850" s="330" t="str">
        <f t="shared" si="486"/>
        <v/>
      </c>
      <c r="C850" s="330" t="str">
        <f t="shared" si="487"/>
        <v/>
      </c>
      <c r="D850" s="330" t="str">
        <f t="shared" si="488"/>
        <v/>
      </c>
      <c r="E850" s="330" t="str">
        <f t="shared" si="485"/>
        <v xml:space="preserve"> </v>
      </c>
      <c r="F850" s="330" t="str">
        <f t="shared" si="489"/>
        <v/>
      </c>
      <c r="G850" s="330" t="str">
        <f t="shared" si="490"/>
        <v/>
      </c>
      <c r="H850" s="315"/>
      <c r="I850" s="330" t="str">
        <f t="shared" si="491"/>
        <v/>
      </c>
      <c r="J850" s="330">
        <f t="shared" si="484"/>
        <v>859</v>
      </c>
      <c r="K850" s="337" t="str">
        <f t="shared" si="492"/>
        <v/>
      </c>
      <c r="L850" s="325" t="str">
        <f t="shared" si="493"/>
        <v/>
      </c>
      <c r="M850" s="325" t="str">
        <f t="shared" si="494"/>
        <v/>
      </c>
      <c r="N850" s="330" t="str">
        <f t="shared" si="495"/>
        <v/>
      </c>
      <c r="O850" s="330" t="str">
        <f t="shared" si="496"/>
        <v/>
      </c>
      <c r="P850" s="334"/>
      <c r="Q850" s="330"/>
      <c r="R850" s="279" t="str">
        <f>IF(H850&gt;0, rate1(1,$L$52,$L$51,$L$54,L850,$L$53,$L$50,P850),"")</f>
        <v/>
      </c>
      <c r="S850" s="325"/>
      <c r="T850" s="325"/>
      <c r="U850" s="330"/>
      <c r="V850" s="338"/>
      <c r="W850" s="330"/>
      <c r="X850" s="330"/>
      <c r="Y850" s="330"/>
      <c r="Z850" s="110" t="str">
        <f>IF(H850&gt;0, rate1(1,$L$52,$L$51,$L$54,U850,$L$53,$L$50,Y850),"")</f>
        <v/>
      </c>
      <c r="AA850" s="338" t="str">
        <f t="shared" si="497"/>
        <v/>
      </c>
      <c r="AB850" s="338" t="str">
        <f t="shared" si="498"/>
        <v/>
      </c>
      <c r="AC850" s="330" t="str">
        <f t="shared" si="499"/>
        <v/>
      </c>
      <c r="AD850" s="330" t="str">
        <f t="shared" si="500"/>
        <v/>
      </c>
      <c r="AE850" s="330" t="str">
        <f t="shared" si="501"/>
        <v/>
      </c>
      <c r="AF850" s="330" t="str">
        <f t="shared" si="502"/>
        <v/>
      </c>
      <c r="AG850" s="330" t="str">
        <f t="shared" si="503"/>
        <v/>
      </c>
      <c r="AH850" s="330" t="str">
        <f t="shared" si="504"/>
        <v/>
      </c>
      <c r="AI850" s="330" t="str">
        <f t="shared" si="505"/>
        <v/>
      </c>
      <c r="AJ850" s="330" t="str">
        <f t="shared" si="506"/>
        <v/>
      </c>
      <c r="AK850" s="339" t="str">
        <f t="shared" si="507"/>
        <v/>
      </c>
      <c r="AL850" s="44" t="str">
        <f t="shared" si="508"/>
        <v/>
      </c>
    </row>
    <row r="851" spans="2:38" ht="15" x14ac:dyDescent="0.15">
      <c r="B851" s="330" t="str">
        <f t="shared" si="486"/>
        <v/>
      </c>
      <c r="C851" s="330" t="str">
        <f t="shared" si="487"/>
        <v/>
      </c>
      <c r="D851" s="330" t="str">
        <f t="shared" si="488"/>
        <v/>
      </c>
      <c r="E851" s="330" t="str">
        <f t="shared" si="485"/>
        <v xml:space="preserve"> </v>
      </c>
      <c r="F851" s="330" t="str">
        <f t="shared" si="489"/>
        <v/>
      </c>
      <c r="G851" s="330" t="str">
        <f t="shared" si="490"/>
        <v/>
      </c>
      <c r="H851" s="315"/>
      <c r="I851" s="330" t="str">
        <f t="shared" si="491"/>
        <v/>
      </c>
      <c r="J851" s="330">
        <f t="shared" si="484"/>
        <v>859</v>
      </c>
      <c r="K851" s="337" t="str">
        <f t="shared" si="492"/>
        <v/>
      </c>
      <c r="L851" s="325" t="str">
        <f t="shared" si="493"/>
        <v/>
      </c>
      <c r="M851" s="325" t="str">
        <f t="shared" si="494"/>
        <v/>
      </c>
      <c r="N851" s="330" t="str">
        <f t="shared" si="495"/>
        <v/>
      </c>
      <c r="O851" s="330" t="str">
        <f t="shared" si="496"/>
        <v/>
      </c>
      <c r="P851" s="334"/>
      <c r="Q851" s="330"/>
      <c r="R851" s="279" t="str">
        <f>IF(H851&gt;0, rate1(1,$L$52,$L$51,$L$54,L851,$L$53,$L$50,P851),"")</f>
        <v/>
      </c>
      <c r="S851" s="325"/>
      <c r="T851" s="325"/>
      <c r="U851" s="330"/>
      <c r="V851" s="338"/>
      <c r="W851" s="330"/>
      <c r="X851" s="330"/>
      <c r="Y851" s="330"/>
      <c r="Z851" s="110" t="str">
        <f>IF(H851&gt;0, rate1(1,$L$52,$L$51,$L$54,U851,$L$53,$L$50,Y851),"")</f>
        <v/>
      </c>
      <c r="AA851" s="338" t="str">
        <f t="shared" si="497"/>
        <v/>
      </c>
      <c r="AB851" s="338" t="str">
        <f t="shared" si="498"/>
        <v/>
      </c>
      <c r="AC851" s="330" t="str">
        <f t="shared" si="499"/>
        <v/>
      </c>
      <c r="AD851" s="330" t="str">
        <f t="shared" si="500"/>
        <v/>
      </c>
      <c r="AE851" s="330" t="str">
        <f t="shared" si="501"/>
        <v/>
      </c>
      <c r="AF851" s="330" t="str">
        <f t="shared" si="502"/>
        <v/>
      </c>
      <c r="AG851" s="330" t="str">
        <f t="shared" si="503"/>
        <v/>
      </c>
      <c r="AH851" s="330" t="str">
        <f t="shared" si="504"/>
        <v/>
      </c>
      <c r="AI851" s="330" t="str">
        <f t="shared" si="505"/>
        <v/>
      </c>
      <c r="AJ851" s="330" t="str">
        <f t="shared" si="506"/>
        <v/>
      </c>
      <c r="AK851" s="339" t="str">
        <f t="shared" si="507"/>
        <v/>
      </c>
      <c r="AL851" s="44" t="str">
        <f t="shared" si="508"/>
        <v/>
      </c>
    </row>
    <row r="852" spans="2:38" ht="15" x14ac:dyDescent="0.15">
      <c r="B852" s="330" t="str">
        <f t="shared" si="486"/>
        <v/>
      </c>
      <c r="C852" s="330" t="str">
        <f t="shared" si="487"/>
        <v/>
      </c>
      <c r="D852" s="330" t="str">
        <f t="shared" si="488"/>
        <v/>
      </c>
      <c r="E852" s="330" t="str">
        <f t="shared" si="485"/>
        <v xml:space="preserve"> </v>
      </c>
      <c r="F852" s="330" t="str">
        <f t="shared" si="489"/>
        <v/>
      </c>
      <c r="G852" s="330" t="str">
        <f t="shared" si="490"/>
        <v/>
      </c>
      <c r="H852" s="315"/>
      <c r="I852" s="330" t="str">
        <f t="shared" si="491"/>
        <v/>
      </c>
      <c r="J852" s="330">
        <f t="shared" si="484"/>
        <v>859</v>
      </c>
      <c r="K852" s="337" t="str">
        <f t="shared" si="492"/>
        <v/>
      </c>
      <c r="L852" s="325" t="str">
        <f t="shared" si="493"/>
        <v/>
      </c>
      <c r="M852" s="325" t="str">
        <f t="shared" si="494"/>
        <v/>
      </c>
      <c r="N852" s="330" t="str">
        <f t="shared" si="495"/>
        <v/>
      </c>
      <c r="O852" s="330" t="str">
        <f t="shared" si="496"/>
        <v/>
      </c>
      <c r="P852" s="334"/>
      <c r="Q852" s="330"/>
      <c r="R852" s="279" t="str">
        <f>IF(H852&gt;0, rate1(1,$L$52,$L$51,$L$54,L852,$L$53,$L$50,P852),"")</f>
        <v/>
      </c>
      <c r="S852" s="325"/>
      <c r="T852" s="325"/>
      <c r="U852" s="330"/>
      <c r="V852" s="338"/>
      <c r="W852" s="330"/>
      <c r="X852" s="330"/>
      <c r="Y852" s="330"/>
      <c r="Z852" s="110" t="str">
        <f>IF(H852&gt;0, rate1(1,$L$52,$L$51,$L$54,U852,$L$53,$L$50,Y852),"")</f>
        <v/>
      </c>
      <c r="AA852" s="338" t="str">
        <f t="shared" si="497"/>
        <v/>
      </c>
      <c r="AB852" s="338" t="str">
        <f t="shared" si="498"/>
        <v/>
      </c>
      <c r="AC852" s="330" t="str">
        <f t="shared" si="499"/>
        <v/>
      </c>
      <c r="AD852" s="330" t="str">
        <f t="shared" si="500"/>
        <v/>
      </c>
      <c r="AE852" s="330" t="str">
        <f t="shared" si="501"/>
        <v/>
      </c>
      <c r="AF852" s="330" t="str">
        <f t="shared" si="502"/>
        <v/>
      </c>
      <c r="AG852" s="330" t="str">
        <f t="shared" si="503"/>
        <v/>
      </c>
      <c r="AH852" s="330" t="str">
        <f t="shared" si="504"/>
        <v/>
      </c>
      <c r="AI852" s="330" t="str">
        <f t="shared" si="505"/>
        <v/>
      </c>
      <c r="AJ852" s="330" t="str">
        <f t="shared" si="506"/>
        <v/>
      </c>
      <c r="AK852" s="339" t="str">
        <f t="shared" si="507"/>
        <v/>
      </c>
      <c r="AL852" s="44" t="str">
        <f t="shared" si="508"/>
        <v/>
      </c>
    </row>
    <row r="853" spans="2:38" ht="15" x14ac:dyDescent="0.15">
      <c r="B853" s="330" t="str">
        <f t="shared" si="486"/>
        <v/>
      </c>
      <c r="C853" s="330" t="str">
        <f t="shared" si="487"/>
        <v/>
      </c>
      <c r="D853" s="330" t="str">
        <f t="shared" si="488"/>
        <v/>
      </c>
      <c r="E853" s="330" t="str">
        <f t="shared" si="485"/>
        <v xml:space="preserve"> </v>
      </c>
      <c r="F853" s="330" t="str">
        <f t="shared" si="489"/>
        <v/>
      </c>
      <c r="G853" s="330" t="str">
        <f t="shared" si="490"/>
        <v/>
      </c>
      <c r="H853" s="315"/>
      <c r="I853" s="330" t="str">
        <f t="shared" si="491"/>
        <v/>
      </c>
      <c r="J853" s="330">
        <f t="shared" si="484"/>
        <v>859</v>
      </c>
      <c r="K853" s="337" t="str">
        <f t="shared" si="492"/>
        <v/>
      </c>
      <c r="L853" s="325" t="str">
        <f t="shared" si="493"/>
        <v/>
      </c>
      <c r="M853" s="325" t="str">
        <f t="shared" si="494"/>
        <v/>
      </c>
      <c r="N853" s="330" t="str">
        <f t="shared" si="495"/>
        <v/>
      </c>
      <c r="O853" s="330" t="str">
        <f t="shared" si="496"/>
        <v/>
      </c>
      <c r="P853" s="334"/>
      <c r="Q853" s="330"/>
      <c r="R853" s="279" t="str">
        <f>IF(H853&gt;0, rate1(1,$L$52,$L$51,$L$54,L853,$L$53,$L$50,P853),"")</f>
        <v/>
      </c>
      <c r="S853" s="325"/>
      <c r="T853" s="325"/>
      <c r="U853" s="330"/>
      <c r="V853" s="338"/>
      <c r="W853" s="330"/>
      <c r="X853" s="330"/>
      <c r="Y853" s="330"/>
      <c r="Z853" s="110" t="str">
        <f>IF(H853&gt;0, rate1(1,$L$52,$L$51,$L$54,U853,$L$53,$L$50,Y853),"")</f>
        <v/>
      </c>
      <c r="AA853" s="338" t="str">
        <f t="shared" si="497"/>
        <v/>
      </c>
      <c r="AB853" s="338" t="str">
        <f t="shared" si="498"/>
        <v/>
      </c>
      <c r="AC853" s="330" t="str">
        <f t="shared" si="499"/>
        <v/>
      </c>
      <c r="AD853" s="330" t="str">
        <f t="shared" si="500"/>
        <v/>
      </c>
      <c r="AE853" s="330" t="str">
        <f t="shared" si="501"/>
        <v/>
      </c>
      <c r="AF853" s="330" t="str">
        <f t="shared" si="502"/>
        <v/>
      </c>
      <c r="AG853" s="330" t="str">
        <f t="shared" si="503"/>
        <v/>
      </c>
      <c r="AH853" s="330" t="str">
        <f t="shared" si="504"/>
        <v/>
      </c>
      <c r="AI853" s="330" t="str">
        <f t="shared" si="505"/>
        <v/>
      </c>
      <c r="AJ853" s="330" t="str">
        <f t="shared" si="506"/>
        <v/>
      </c>
      <c r="AK853" s="339" t="str">
        <f t="shared" si="507"/>
        <v/>
      </c>
      <c r="AL853" s="44" t="str">
        <f t="shared" si="508"/>
        <v/>
      </c>
    </row>
    <row r="854" spans="2:38" ht="15" x14ac:dyDescent="0.15">
      <c r="B854" s="330" t="str">
        <f t="shared" si="486"/>
        <v/>
      </c>
      <c r="C854" s="330" t="str">
        <f t="shared" si="487"/>
        <v/>
      </c>
      <c r="D854" s="330" t="str">
        <f t="shared" si="488"/>
        <v/>
      </c>
      <c r="E854" s="330" t="str">
        <f t="shared" si="485"/>
        <v xml:space="preserve"> </v>
      </c>
      <c r="F854" s="330" t="str">
        <f t="shared" si="489"/>
        <v/>
      </c>
      <c r="G854" s="330" t="str">
        <f t="shared" si="490"/>
        <v/>
      </c>
      <c r="H854" s="315"/>
      <c r="I854" s="330" t="str">
        <f t="shared" si="491"/>
        <v/>
      </c>
      <c r="J854" s="330">
        <f t="shared" si="484"/>
        <v>859</v>
      </c>
      <c r="K854" s="337" t="str">
        <f t="shared" si="492"/>
        <v/>
      </c>
      <c r="L854" s="325" t="str">
        <f t="shared" si="493"/>
        <v/>
      </c>
      <c r="M854" s="325" t="str">
        <f t="shared" si="494"/>
        <v/>
      </c>
      <c r="N854" s="330" t="str">
        <f t="shared" si="495"/>
        <v/>
      </c>
      <c r="O854" s="330" t="str">
        <f t="shared" si="496"/>
        <v/>
      </c>
      <c r="P854" s="334"/>
      <c r="Q854" s="330"/>
      <c r="R854" s="279" t="str">
        <f>IF(H854&gt;0, rate1(1,$L$52,$L$51,$L$54,L854,$L$53,$L$50,P854),"")</f>
        <v/>
      </c>
      <c r="S854" s="325"/>
      <c r="T854" s="325"/>
      <c r="U854" s="330"/>
      <c r="V854" s="338"/>
      <c r="W854" s="330"/>
      <c r="X854" s="330"/>
      <c r="Y854" s="330"/>
      <c r="Z854" s="110" t="str">
        <f>IF(H854&gt;0, rate1(1,$L$52,$L$51,$L$54,U854,$L$53,$L$50,Y854),"")</f>
        <v/>
      </c>
      <c r="AA854" s="338" t="str">
        <f t="shared" si="497"/>
        <v/>
      </c>
      <c r="AB854" s="338" t="str">
        <f t="shared" si="498"/>
        <v/>
      </c>
      <c r="AC854" s="330" t="str">
        <f t="shared" si="499"/>
        <v/>
      </c>
      <c r="AD854" s="330" t="str">
        <f t="shared" si="500"/>
        <v/>
      </c>
      <c r="AE854" s="330" t="str">
        <f t="shared" si="501"/>
        <v/>
      </c>
      <c r="AF854" s="330" t="str">
        <f t="shared" si="502"/>
        <v/>
      </c>
      <c r="AG854" s="330" t="str">
        <f t="shared" si="503"/>
        <v/>
      </c>
      <c r="AH854" s="330" t="str">
        <f t="shared" si="504"/>
        <v/>
      </c>
      <c r="AI854" s="330" t="str">
        <f t="shared" si="505"/>
        <v/>
      </c>
      <c r="AJ854" s="330" t="str">
        <f t="shared" si="506"/>
        <v/>
      </c>
      <c r="AK854" s="339" t="str">
        <f t="shared" si="507"/>
        <v/>
      </c>
      <c r="AL854" s="44" t="str">
        <f t="shared" si="508"/>
        <v/>
      </c>
    </row>
    <row r="855" spans="2:38" ht="15" x14ac:dyDescent="0.15">
      <c r="B855" s="330" t="str">
        <f t="shared" si="486"/>
        <v/>
      </c>
      <c r="C855" s="330" t="str">
        <f t="shared" si="487"/>
        <v/>
      </c>
      <c r="D855" s="330" t="str">
        <f t="shared" si="488"/>
        <v/>
      </c>
      <c r="E855" s="330" t="str">
        <f t="shared" si="485"/>
        <v xml:space="preserve"> </v>
      </c>
      <c r="F855" s="330" t="str">
        <f t="shared" si="489"/>
        <v/>
      </c>
      <c r="G855" s="330" t="str">
        <f t="shared" si="490"/>
        <v/>
      </c>
      <c r="H855" s="315"/>
      <c r="I855" s="330" t="str">
        <f t="shared" si="491"/>
        <v/>
      </c>
      <c r="J855" s="330">
        <f t="shared" si="484"/>
        <v>859</v>
      </c>
      <c r="K855" s="337" t="str">
        <f t="shared" si="492"/>
        <v/>
      </c>
      <c r="L855" s="325" t="str">
        <f t="shared" si="493"/>
        <v/>
      </c>
      <c r="M855" s="325" t="str">
        <f t="shared" si="494"/>
        <v/>
      </c>
      <c r="N855" s="330" t="str">
        <f t="shared" si="495"/>
        <v/>
      </c>
      <c r="O855" s="330" t="str">
        <f t="shared" si="496"/>
        <v/>
      </c>
      <c r="P855" s="334"/>
      <c r="Q855" s="330"/>
      <c r="R855" s="279" t="str">
        <f>IF(H855&gt;0, rate1(1,$L$52,$L$51,$L$54,L855,$L$53,$L$50,P855),"")</f>
        <v/>
      </c>
      <c r="S855" s="325"/>
      <c r="T855" s="325"/>
      <c r="U855" s="330"/>
      <c r="V855" s="338"/>
      <c r="W855" s="330"/>
      <c r="X855" s="330"/>
      <c r="Y855" s="330"/>
      <c r="Z855" s="110" t="str">
        <f>IF(H855&gt;0, rate1(1,$L$52,$L$51,$L$54,U855,$L$53,$L$50,Y855),"")</f>
        <v/>
      </c>
      <c r="AA855" s="338" t="str">
        <f t="shared" si="497"/>
        <v/>
      </c>
      <c r="AB855" s="338" t="str">
        <f t="shared" si="498"/>
        <v/>
      </c>
      <c r="AC855" s="330" t="str">
        <f t="shared" si="499"/>
        <v/>
      </c>
      <c r="AD855" s="330" t="str">
        <f t="shared" si="500"/>
        <v/>
      </c>
      <c r="AE855" s="330" t="str">
        <f t="shared" si="501"/>
        <v/>
      </c>
      <c r="AF855" s="330" t="str">
        <f t="shared" si="502"/>
        <v/>
      </c>
      <c r="AG855" s="330" t="str">
        <f t="shared" si="503"/>
        <v/>
      </c>
      <c r="AH855" s="330" t="str">
        <f t="shared" si="504"/>
        <v/>
      </c>
      <c r="AI855" s="330" t="str">
        <f t="shared" si="505"/>
        <v/>
      </c>
      <c r="AJ855" s="330" t="str">
        <f t="shared" si="506"/>
        <v/>
      </c>
      <c r="AK855" s="339" t="str">
        <f t="shared" si="507"/>
        <v/>
      </c>
      <c r="AL855" s="44" t="str">
        <f t="shared" si="508"/>
        <v/>
      </c>
    </row>
    <row r="856" spans="2:38" ht="15" x14ac:dyDescent="0.15">
      <c r="B856" s="330" t="str">
        <f t="shared" si="486"/>
        <v/>
      </c>
      <c r="C856" s="330" t="str">
        <f t="shared" si="487"/>
        <v/>
      </c>
      <c r="D856" s="330" t="str">
        <f t="shared" si="488"/>
        <v/>
      </c>
      <c r="E856" s="330" t="str">
        <f t="shared" si="485"/>
        <v xml:space="preserve"> </v>
      </c>
      <c r="F856" s="330" t="str">
        <f t="shared" si="489"/>
        <v/>
      </c>
      <c r="G856" s="330" t="str">
        <f t="shared" si="490"/>
        <v/>
      </c>
      <c r="H856" s="315"/>
      <c r="I856" s="330" t="str">
        <f t="shared" si="491"/>
        <v/>
      </c>
      <c r="J856" s="330">
        <f t="shared" si="484"/>
        <v>859</v>
      </c>
      <c r="K856" s="337" t="str">
        <f t="shared" si="492"/>
        <v/>
      </c>
      <c r="L856" s="325" t="str">
        <f t="shared" si="493"/>
        <v/>
      </c>
      <c r="M856" s="325" t="str">
        <f t="shared" si="494"/>
        <v/>
      </c>
      <c r="N856" s="330" t="str">
        <f t="shared" si="495"/>
        <v/>
      </c>
      <c r="O856" s="330" t="str">
        <f t="shared" si="496"/>
        <v/>
      </c>
      <c r="P856" s="334"/>
      <c r="Q856" s="330"/>
      <c r="R856" s="279" t="str">
        <f>IF(H856&gt;0, rate1(1,$L$52,$L$51,$L$54,L856,$L$53,$L$50,P856),"")</f>
        <v/>
      </c>
      <c r="S856" s="325"/>
      <c r="T856" s="325"/>
      <c r="U856" s="330"/>
      <c r="V856" s="338"/>
      <c r="W856" s="330"/>
      <c r="X856" s="330"/>
      <c r="Y856" s="330"/>
      <c r="Z856" s="110" t="str">
        <f>IF(H856&gt;0, rate1(1,$L$52,$L$51,$L$54,U856,$L$53,$L$50,Y856),"")</f>
        <v/>
      </c>
      <c r="AA856" s="338" t="str">
        <f t="shared" si="497"/>
        <v/>
      </c>
      <c r="AB856" s="338" t="str">
        <f t="shared" si="498"/>
        <v/>
      </c>
      <c r="AC856" s="330" t="str">
        <f t="shared" si="499"/>
        <v/>
      </c>
      <c r="AD856" s="330" t="str">
        <f t="shared" si="500"/>
        <v/>
      </c>
      <c r="AE856" s="330" t="str">
        <f t="shared" si="501"/>
        <v/>
      </c>
      <c r="AF856" s="330" t="str">
        <f t="shared" si="502"/>
        <v/>
      </c>
      <c r="AG856" s="330" t="str">
        <f t="shared" si="503"/>
        <v/>
      </c>
      <c r="AH856" s="330" t="str">
        <f t="shared" si="504"/>
        <v/>
      </c>
      <c r="AI856" s="330" t="str">
        <f t="shared" si="505"/>
        <v/>
      </c>
      <c r="AJ856" s="330" t="str">
        <f t="shared" si="506"/>
        <v/>
      </c>
      <c r="AK856" s="339" t="str">
        <f t="shared" si="507"/>
        <v/>
      </c>
      <c r="AL856" s="44" t="str">
        <f t="shared" si="508"/>
        <v/>
      </c>
    </row>
    <row r="857" spans="2:38" ht="15" x14ac:dyDescent="0.15">
      <c r="B857" s="330" t="str">
        <f t="shared" si="486"/>
        <v/>
      </c>
      <c r="C857" s="330" t="str">
        <f t="shared" si="487"/>
        <v/>
      </c>
      <c r="D857" s="330" t="str">
        <f t="shared" si="488"/>
        <v/>
      </c>
      <c r="E857" s="330" t="str">
        <f t="shared" si="485"/>
        <v xml:space="preserve"> </v>
      </c>
      <c r="F857" s="330" t="str">
        <f t="shared" si="489"/>
        <v/>
      </c>
      <c r="G857" s="330" t="str">
        <f t="shared" si="490"/>
        <v/>
      </c>
      <c r="H857" s="315"/>
      <c r="I857" s="330" t="str">
        <f t="shared" si="491"/>
        <v/>
      </c>
      <c r="J857" s="330">
        <f t="shared" si="484"/>
        <v>859</v>
      </c>
      <c r="K857" s="337" t="str">
        <f t="shared" si="492"/>
        <v/>
      </c>
      <c r="L857" s="325" t="str">
        <f t="shared" si="493"/>
        <v/>
      </c>
      <c r="M857" s="325" t="str">
        <f t="shared" si="494"/>
        <v/>
      </c>
      <c r="N857" s="330" t="str">
        <f t="shared" si="495"/>
        <v/>
      </c>
      <c r="O857" s="330" t="str">
        <f t="shared" si="496"/>
        <v/>
      </c>
      <c r="P857" s="334"/>
      <c r="Q857" s="330"/>
      <c r="R857" s="279" t="str">
        <f>IF(H857&gt;0, rate1(1,$L$52,$L$51,$L$54,L857,$L$53,$L$50,P857),"")</f>
        <v/>
      </c>
      <c r="S857" s="325"/>
      <c r="T857" s="325"/>
      <c r="U857" s="330"/>
      <c r="V857" s="338"/>
      <c r="W857" s="330"/>
      <c r="X857" s="330"/>
      <c r="Y857" s="330"/>
      <c r="Z857" s="110" t="str">
        <f>IF(H857&gt;0, rate1(1,$L$52,$L$51,$L$54,U857,$L$53,$L$50,Y857),"")</f>
        <v/>
      </c>
      <c r="AA857" s="338" t="str">
        <f t="shared" si="497"/>
        <v/>
      </c>
      <c r="AB857" s="338" t="str">
        <f t="shared" si="498"/>
        <v/>
      </c>
      <c r="AC857" s="330" t="str">
        <f t="shared" si="499"/>
        <v/>
      </c>
      <c r="AD857" s="330" t="str">
        <f t="shared" si="500"/>
        <v/>
      </c>
      <c r="AE857" s="330" t="str">
        <f t="shared" si="501"/>
        <v/>
      </c>
      <c r="AF857" s="330" t="str">
        <f t="shared" si="502"/>
        <v/>
      </c>
      <c r="AG857" s="330" t="str">
        <f t="shared" si="503"/>
        <v/>
      </c>
      <c r="AH857" s="330" t="str">
        <f t="shared" si="504"/>
        <v/>
      </c>
      <c r="AI857" s="330" t="str">
        <f t="shared" si="505"/>
        <v/>
      </c>
      <c r="AJ857" s="330" t="str">
        <f t="shared" si="506"/>
        <v/>
      </c>
      <c r="AK857" s="339" t="str">
        <f t="shared" si="507"/>
        <v/>
      </c>
      <c r="AL857" s="44" t="str">
        <f t="shared" si="508"/>
        <v/>
      </c>
    </row>
    <row r="858" spans="2:38" ht="15" x14ac:dyDescent="0.15">
      <c r="B858" s="330" t="str">
        <f t="shared" si="486"/>
        <v/>
      </c>
      <c r="C858" s="330" t="str">
        <f t="shared" si="487"/>
        <v/>
      </c>
      <c r="D858" s="330" t="str">
        <f t="shared" si="488"/>
        <v/>
      </c>
      <c r="E858" s="330" t="str">
        <f t="shared" si="485"/>
        <v xml:space="preserve"> </v>
      </c>
      <c r="F858" s="330" t="str">
        <f t="shared" si="489"/>
        <v/>
      </c>
      <c r="G858" s="330" t="str">
        <f t="shared" si="490"/>
        <v/>
      </c>
      <c r="H858" s="315"/>
      <c r="I858" s="330" t="str">
        <f t="shared" si="491"/>
        <v/>
      </c>
      <c r="J858" s="330">
        <f t="shared" si="484"/>
        <v>859</v>
      </c>
      <c r="K858" s="337" t="str">
        <f t="shared" si="492"/>
        <v/>
      </c>
      <c r="L858" s="325" t="str">
        <f t="shared" si="493"/>
        <v/>
      </c>
      <c r="M858" s="325" t="str">
        <f t="shared" si="494"/>
        <v/>
      </c>
      <c r="N858" s="330" t="str">
        <f t="shared" si="495"/>
        <v/>
      </c>
      <c r="O858" s="330" t="str">
        <f t="shared" si="496"/>
        <v/>
      </c>
      <c r="P858" s="334"/>
      <c r="Q858" s="330"/>
      <c r="R858" s="279" t="str">
        <f>IF(H858&gt;0, rate1(1,$L$52,$L$51,$L$54,L858,$L$53,$L$50,P858),"")</f>
        <v/>
      </c>
      <c r="S858" s="325"/>
      <c r="T858" s="325"/>
      <c r="U858" s="330"/>
      <c r="V858" s="338"/>
      <c r="W858" s="330"/>
      <c r="X858" s="330"/>
      <c r="Y858" s="330"/>
      <c r="Z858" s="110" t="str">
        <f>IF(H858&gt;0, rate1(1,$L$52,$L$51,$L$54,U858,$L$53,$L$50,Y858),"")</f>
        <v/>
      </c>
      <c r="AA858" s="338" t="str">
        <f t="shared" si="497"/>
        <v/>
      </c>
      <c r="AB858" s="338" t="str">
        <f t="shared" si="498"/>
        <v/>
      </c>
      <c r="AC858" s="330" t="str">
        <f t="shared" si="499"/>
        <v/>
      </c>
      <c r="AD858" s="330" t="str">
        <f t="shared" si="500"/>
        <v/>
      </c>
      <c r="AE858" s="330" t="str">
        <f t="shared" si="501"/>
        <v/>
      </c>
      <c r="AF858" s="330" t="str">
        <f t="shared" si="502"/>
        <v/>
      </c>
      <c r="AG858" s="330" t="str">
        <f t="shared" si="503"/>
        <v/>
      </c>
      <c r="AH858" s="330" t="str">
        <f t="shared" si="504"/>
        <v/>
      </c>
      <c r="AI858" s="330" t="str">
        <f t="shared" si="505"/>
        <v/>
      </c>
      <c r="AJ858" s="330" t="str">
        <f t="shared" si="506"/>
        <v/>
      </c>
      <c r="AK858" s="339" t="str">
        <f t="shared" si="507"/>
        <v/>
      </c>
      <c r="AL858" s="44" t="str">
        <f t="shared" si="508"/>
        <v/>
      </c>
    </row>
    <row r="859" spans="2:38" ht="15" x14ac:dyDescent="0.15">
      <c r="B859" s="330" t="str">
        <f t="shared" si="486"/>
        <v/>
      </c>
      <c r="C859" s="330" t="str">
        <f t="shared" si="487"/>
        <v/>
      </c>
      <c r="D859" s="330" t="str">
        <f t="shared" si="488"/>
        <v/>
      </c>
      <c r="E859" s="330" t="str">
        <f t="shared" si="485"/>
        <v xml:space="preserve"> </v>
      </c>
      <c r="F859" s="330" t="str">
        <f t="shared" si="489"/>
        <v/>
      </c>
      <c r="G859" s="330" t="str">
        <f t="shared" si="490"/>
        <v/>
      </c>
      <c r="H859" s="315"/>
      <c r="I859" s="330" t="str">
        <f t="shared" si="491"/>
        <v/>
      </c>
      <c r="J859" s="330">
        <f t="shared" si="484"/>
        <v>859</v>
      </c>
      <c r="K859" s="337" t="str">
        <f t="shared" si="492"/>
        <v/>
      </c>
      <c r="L859" s="325" t="str">
        <f t="shared" si="493"/>
        <v/>
      </c>
      <c r="M859" s="325" t="str">
        <f t="shared" si="494"/>
        <v/>
      </c>
      <c r="N859" s="330" t="str">
        <f t="shared" si="495"/>
        <v/>
      </c>
      <c r="O859" s="330" t="str">
        <f t="shared" si="496"/>
        <v/>
      </c>
      <c r="P859" s="334"/>
      <c r="Q859" s="330"/>
      <c r="R859" s="279" t="str">
        <f>IF(H859&gt;0, rate1(1,$L$52,$L$51,$L$54,L859,$L$53,$L$50,P859),"")</f>
        <v/>
      </c>
      <c r="S859" s="325"/>
      <c r="T859" s="325"/>
      <c r="U859" s="330"/>
      <c r="V859" s="338"/>
      <c r="W859" s="330"/>
      <c r="X859" s="330"/>
      <c r="Y859" s="330"/>
      <c r="Z859" s="110" t="str">
        <f>IF(H859&gt;0, rate1(1,$L$52,$L$51,$L$54,U859,$L$53,$L$50,Y859),"")</f>
        <v/>
      </c>
      <c r="AA859" s="338" t="str">
        <f t="shared" si="497"/>
        <v/>
      </c>
      <c r="AB859" s="338" t="str">
        <f t="shared" si="498"/>
        <v/>
      </c>
      <c r="AC859" s="330" t="str">
        <f t="shared" si="499"/>
        <v/>
      </c>
      <c r="AD859" s="330" t="str">
        <f t="shared" si="500"/>
        <v/>
      </c>
      <c r="AE859" s="330" t="str">
        <f t="shared" si="501"/>
        <v/>
      </c>
      <c r="AF859" s="330" t="str">
        <f t="shared" si="502"/>
        <v/>
      </c>
      <c r="AG859" s="330" t="str">
        <f t="shared" si="503"/>
        <v/>
      </c>
      <c r="AH859" s="330" t="str">
        <f t="shared" si="504"/>
        <v/>
      </c>
      <c r="AI859" s="330" t="str">
        <f t="shared" si="505"/>
        <v/>
      </c>
      <c r="AJ859" s="330" t="str">
        <f t="shared" si="506"/>
        <v/>
      </c>
      <c r="AK859" s="339" t="str">
        <f t="shared" si="507"/>
        <v/>
      </c>
      <c r="AL859" s="44" t="str">
        <f t="shared" si="508"/>
        <v/>
      </c>
    </row>
    <row r="860" spans="2:38" ht="15" x14ac:dyDescent="0.15">
      <c r="B860" s="330" t="str">
        <f t="shared" si="486"/>
        <v/>
      </c>
      <c r="C860" s="330" t="str">
        <f t="shared" si="487"/>
        <v/>
      </c>
      <c r="D860" s="330" t="str">
        <f t="shared" si="488"/>
        <v/>
      </c>
      <c r="E860" s="330" t="str">
        <f t="shared" si="485"/>
        <v xml:space="preserve"> </v>
      </c>
      <c r="F860" s="330" t="str">
        <f t="shared" si="489"/>
        <v/>
      </c>
      <c r="G860" s="330" t="str">
        <f t="shared" si="490"/>
        <v/>
      </c>
      <c r="H860" s="315"/>
      <c r="I860" s="330" t="str">
        <f t="shared" si="491"/>
        <v/>
      </c>
      <c r="J860" s="330">
        <f t="shared" si="484"/>
        <v>859</v>
      </c>
      <c r="K860" s="337" t="str">
        <f t="shared" si="492"/>
        <v/>
      </c>
      <c r="L860" s="325" t="str">
        <f t="shared" si="493"/>
        <v/>
      </c>
      <c r="M860" s="325" t="str">
        <f t="shared" si="494"/>
        <v/>
      </c>
      <c r="N860" s="330" t="str">
        <f t="shared" si="495"/>
        <v/>
      </c>
      <c r="O860" s="330" t="str">
        <f t="shared" si="496"/>
        <v/>
      </c>
      <c r="P860" s="334"/>
      <c r="Q860" s="330"/>
      <c r="R860" s="279" t="str">
        <f>IF(H860&gt;0, rate1(1,$L$52,$L$51,$L$54,L860,$L$53,$L$50,P860),"")</f>
        <v/>
      </c>
      <c r="S860" s="325"/>
      <c r="T860" s="325"/>
      <c r="U860" s="330"/>
      <c r="V860" s="338"/>
      <c r="W860" s="330"/>
      <c r="X860" s="330"/>
      <c r="Y860" s="330"/>
      <c r="Z860" s="110" t="str">
        <f>IF(H860&gt;0, rate1(1,$L$52,$L$51,$L$54,U860,$L$53,$L$50,Y860),"")</f>
        <v/>
      </c>
      <c r="AA860" s="338" t="str">
        <f t="shared" si="497"/>
        <v/>
      </c>
      <c r="AB860" s="338" t="str">
        <f t="shared" si="498"/>
        <v/>
      </c>
      <c r="AC860" s="330" t="str">
        <f t="shared" si="499"/>
        <v/>
      </c>
      <c r="AD860" s="330" t="str">
        <f t="shared" si="500"/>
        <v/>
      </c>
      <c r="AE860" s="330" t="str">
        <f t="shared" si="501"/>
        <v/>
      </c>
      <c r="AF860" s="330" t="str">
        <f t="shared" si="502"/>
        <v/>
      </c>
      <c r="AG860" s="330" t="str">
        <f t="shared" si="503"/>
        <v/>
      </c>
      <c r="AH860" s="330" t="str">
        <f t="shared" si="504"/>
        <v/>
      </c>
      <c r="AI860" s="330" t="str">
        <f t="shared" si="505"/>
        <v/>
      </c>
      <c r="AJ860" s="330" t="str">
        <f t="shared" si="506"/>
        <v/>
      </c>
      <c r="AK860" s="339" t="str">
        <f t="shared" si="507"/>
        <v/>
      </c>
      <c r="AL860" s="44" t="str">
        <f t="shared" si="508"/>
        <v/>
      </c>
    </row>
    <row r="861" spans="2:38" ht="15" x14ac:dyDescent="0.15">
      <c r="B861" s="330" t="str">
        <f t="shared" si="486"/>
        <v/>
      </c>
      <c r="C861" s="330" t="str">
        <f t="shared" si="487"/>
        <v/>
      </c>
      <c r="D861" s="330" t="str">
        <f t="shared" si="488"/>
        <v/>
      </c>
      <c r="E861" s="330" t="str">
        <f t="shared" si="485"/>
        <v xml:space="preserve"> </v>
      </c>
      <c r="F861" s="330" t="str">
        <f t="shared" si="489"/>
        <v/>
      </c>
      <c r="G861" s="330" t="str">
        <f t="shared" si="490"/>
        <v/>
      </c>
      <c r="H861" s="315"/>
      <c r="I861" s="330" t="str">
        <f t="shared" si="491"/>
        <v/>
      </c>
      <c r="J861" s="330">
        <f t="shared" si="484"/>
        <v>859</v>
      </c>
      <c r="K861" s="337" t="str">
        <f t="shared" si="492"/>
        <v/>
      </c>
      <c r="L861" s="325" t="str">
        <f t="shared" si="493"/>
        <v/>
      </c>
      <c r="M861" s="325" t="str">
        <f t="shared" si="494"/>
        <v/>
      </c>
      <c r="N861" s="330" t="str">
        <f t="shared" si="495"/>
        <v/>
      </c>
      <c r="O861" s="330" t="str">
        <f t="shared" si="496"/>
        <v/>
      </c>
      <c r="P861" s="334"/>
      <c r="Q861" s="330"/>
      <c r="R861" s="279" t="str">
        <f>IF(H861&gt;0, rate1(1,$L$52,$L$51,$L$54,L861,$L$53,$L$50,P861),"")</f>
        <v/>
      </c>
      <c r="S861" s="325"/>
      <c r="T861" s="325"/>
      <c r="U861" s="330"/>
      <c r="V861" s="338"/>
      <c r="W861" s="330"/>
      <c r="X861" s="330"/>
      <c r="Y861" s="330"/>
      <c r="Z861" s="110" t="str">
        <f>IF(H861&gt;0, rate1(1,$L$52,$L$51,$L$54,U861,$L$53,$L$50,Y861),"")</f>
        <v/>
      </c>
      <c r="AA861" s="338" t="str">
        <f t="shared" si="497"/>
        <v/>
      </c>
      <c r="AB861" s="338" t="str">
        <f t="shared" si="498"/>
        <v/>
      </c>
      <c r="AC861" s="330" t="str">
        <f t="shared" si="499"/>
        <v/>
      </c>
      <c r="AD861" s="330" t="str">
        <f t="shared" si="500"/>
        <v/>
      </c>
      <c r="AE861" s="330" t="str">
        <f t="shared" si="501"/>
        <v/>
      </c>
      <c r="AF861" s="330" t="str">
        <f t="shared" si="502"/>
        <v/>
      </c>
      <c r="AG861" s="330" t="str">
        <f t="shared" si="503"/>
        <v/>
      </c>
      <c r="AH861" s="330" t="str">
        <f t="shared" si="504"/>
        <v/>
      </c>
      <c r="AI861" s="330" t="str">
        <f t="shared" si="505"/>
        <v/>
      </c>
      <c r="AJ861" s="330" t="str">
        <f t="shared" si="506"/>
        <v/>
      </c>
      <c r="AK861" s="339" t="str">
        <f t="shared" si="507"/>
        <v/>
      </c>
      <c r="AL861" s="44" t="str">
        <f t="shared" si="508"/>
        <v/>
      </c>
    </row>
    <row r="862" spans="2:38" ht="15" x14ac:dyDescent="0.15">
      <c r="B862" s="330" t="str">
        <f t="shared" si="486"/>
        <v/>
      </c>
      <c r="C862" s="330" t="str">
        <f t="shared" si="487"/>
        <v/>
      </c>
      <c r="D862" s="330" t="str">
        <f t="shared" si="488"/>
        <v/>
      </c>
      <c r="E862" s="330" t="str">
        <f t="shared" si="485"/>
        <v xml:space="preserve"> </v>
      </c>
      <c r="F862" s="330" t="str">
        <f t="shared" si="489"/>
        <v/>
      </c>
      <c r="G862" s="330" t="str">
        <f t="shared" si="490"/>
        <v/>
      </c>
      <c r="H862" s="315"/>
      <c r="I862" s="330" t="str">
        <f t="shared" si="491"/>
        <v/>
      </c>
      <c r="J862" s="330">
        <f t="shared" si="484"/>
        <v>859</v>
      </c>
      <c r="K862" s="337" t="str">
        <f t="shared" si="492"/>
        <v/>
      </c>
      <c r="L862" s="325" t="str">
        <f t="shared" si="493"/>
        <v/>
      </c>
      <c r="M862" s="325" t="str">
        <f t="shared" si="494"/>
        <v/>
      </c>
      <c r="N862" s="330" t="str">
        <f t="shared" si="495"/>
        <v/>
      </c>
      <c r="O862" s="330" t="str">
        <f t="shared" si="496"/>
        <v/>
      </c>
      <c r="P862" s="334"/>
      <c r="Q862" s="330"/>
      <c r="R862" s="279" t="str">
        <f>IF(H862&gt;0, rate1(1,$L$52,$L$51,$L$54,L862,$L$53,$L$50,P862),"")</f>
        <v/>
      </c>
      <c r="S862" s="325"/>
      <c r="T862" s="325"/>
      <c r="U862" s="330"/>
      <c r="V862" s="338"/>
      <c r="W862" s="330"/>
      <c r="X862" s="330"/>
      <c r="Y862" s="330"/>
      <c r="Z862" s="110" t="str">
        <f>IF(H862&gt;0, rate1(1,$L$52,$L$51,$L$54,U862,$L$53,$L$50,Y862),"")</f>
        <v/>
      </c>
      <c r="AA862" s="338" t="str">
        <f t="shared" si="497"/>
        <v/>
      </c>
      <c r="AB862" s="338" t="str">
        <f t="shared" si="498"/>
        <v/>
      </c>
      <c r="AC862" s="330" t="str">
        <f t="shared" si="499"/>
        <v/>
      </c>
      <c r="AD862" s="330" t="str">
        <f t="shared" si="500"/>
        <v/>
      </c>
      <c r="AE862" s="330" t="str">
        <f t="shared" si="501"/>
        <v/>
      </c>
      <c r="AF862" s="330" t="str">
        <f t="shared" si="502"/>
        <v/>
      </c>
      <c r="AG862" s="330" t="str">
        <f t="shared" si="503"/>
        <v/>
      </c>
      <c r="AH862" s="330" t="str">
        <f t="shared" si="504"/>
        <v/>
      </c>
      <c r="AI862" s="330" t="str">
        <f t="shared" si="505"/>
        <v/>
      </c>
      <c r="AJ862" s="330" t="str">
        <f t="shared" si="506"/>
        <v/>
      </c>
      <c r="AK862" s="339" t="str">
        <f t="shared" si="507"/>
        <v/>
      </c>
      <c r="AL862" s="44" t="str">
        <f t="shared" si="508"/>
        <v/>
      </c>
    </row>
    <row r="863" spans="2:38" ht="15" x14ac:dyDescent="0.15">
      <c r="B863" s="330" t="str">
        <f t="shared" si="486"/>
        <v/>
      </c>
      <c r="C863" s="330" t="str">
        <f t="shared" si="487"/>
        <v/>
      </c>
      <c r="D863" s="330" t="str">
        <f t="shared" si="488"/>
        <v/>
      </c>
      <c r="E863" s="330" t="str">
        <f t="shared" si="485"/>
        <v xml:space="preserve"> </v>
      </c>
      <c r="F863" s="330" t="str">
        <f t="shared" si="489"/>
        <v/>
      </c>
      <c r="G863" s="330" t="str">
        <f t="shared" si="490"/>
        <v/>
      </c>
      <c r="H863" s="315"/>
      <c r="I863" s="330" t="str">
        <f t="shared" si="491"/>
        <v/>
      </c>
      <c r="J863" s="330">
        <f t="shared" si="484"/>
        <v>859</v>
      </c>
      <c r="K863" s="337" t="str">
        <f t="shared" si="492"/>
        <v/>
      </c>
      <c r="L863" s="325" t="str">
        <f t="shared" si="493"/>
        <v/>
      </c>
      <c r="M863" s="325" t="str">
        <f t="shared" si="494"/>
        <v/>
      </c>
      <c r="N863" s="330" t="str">
        <f t="shared" si="495"/>
        <v/>
      </c>
      <c r="O863" s="330" t="str">
        <f t="shared" si="496"/>
        <v/>
      </c>
      <c r="P863" s="334"/>
      <c r="Q863" s="330"/>
      <c r="R863" s="279" t="str">
        <f>IF(H863&gt;0, rate1(1,$L$52,$L$51,$L$54,L863,$L$53,$L$50,P863),"")</f>
        <v/>
      </c>
      <c r="S863" s="325"/>
      <c r="T863" s="325"/>
      <c r="U863" s="330"/>
      <c r="V863" s="338"/>
      <c r="W863" s="330"/>
      <c r="X863" s="330"/>
      <c r="Y863" s="330"/>
      <c r="Z863" s="110" t="str">
        <f>IF(H863&gt;0, rate1(1,$L$52,$L$51,$L$54,U863,$L$53,$L$50,Y863),"")</f>
        <v/>
      </c>
      <c r="AA863" s="338" t="str">
        <f t="shared" si="497"/>
        <v/>
      </c>
      <c r="AB863" s="338" t="str">
        <f t="shared" si="498"/>
        <v/>
      </c>
      <c r="AC863" s="330" t="str">
        <f t="shared" si="499"/>
        <v/>
      </c>
      <c r="AD863" s="330" t="str">
        <f t="shared" si="500"/>
        <v/>
      </c>
      <c r="AE863" s="330" t="str">
        <f t="shared" si="501"/>
        <v/>
      </c>
      <c r="AF863" s="330" t="str">
        <f t="shared" si="502"/>
        <v/>
      </c>
      <c r="AG863" s="330" t="str">
        <f t="shared" si="503"/>
        <v/>
      </c>
      <c r="AH863" s="330" t="str">
        <f t="shared" si="504"/>
        <v/>
      </c>
      <c r="AI863" s="330" t="str">
        <f t="shared" si="505"/>
        <v/>
      </c>
      <c r="AJ863" s="330" t="str">
        <f t="shared" si="506"/>
        <v/>
      </c>
      <c r="AK863" s="339" t="str">
        <f t="shared" si="507"/>
        <v/>
      </c>
      <c r="AL863" s="44" t="str">
        <f t="shared" si="508"/>
        <v/>
      </c>
    </row>
    <row r="864" spans="2:38" ht="15" x14ac:dyDescent="0.15">
      <c r="B864" s="330" t="str">
        <f t="shared" si="486"/>
        <v/>
      </c>
      <c r="C864" s="330" t="str">
        <f t="shared" si="487"/>
        <v/>
      </c>
      <c r="D864" s="330" t="str">
        <f t="shared" si="488"/>
        <v/>
      </c>
      <c r="E864" s="330" t="str">
        <f t="shared" si="485"/>
        <v xml:space="preserve"> </v>
      </c>
      <c r="F864" s="330" t="str">
        <f t="shared" si="489"/>
        <v/>
      </c>
      <c r="G864" s="330" t="str">
        <f t="shared" si="490"/>
        <v/>
      </c>
      <c r="H864" s="315"/>
      <c r="I864" s="330" t="str">
        <f t="shared" si="491"/>
        <v/>
      </c>
      <c r="J864" s="330">
        <f t="shared" si="484"/>
        <v>859</v>
      </c>
      <c r="K864" s="337" t="str">
        <f t="shared" si="492"/>
        <v/>
      </c>
      <c r="L864" s="325" t="str">
        <f t="shared" si="493"/>
        <v/>
      </c>
      <c r="M864" s="325" t="str">
        <f t="shared" si="494"/>
        <v/>
      </c>
      <c r="N864" s="330" t="str">
        <f t="shared" si="495"/>
        <v/>
      </c>
      <c r="O864" s="330" t="str">
        <f t="shared" si="496"/>
        <v/>
      </c>
      <c r="P864" s="334"/>
      <c r="Q864" s="330"/>
      <c r="R864" s="279" t="str">
        <f>IF(H864&gt;0, rate1(1,$L$52,$L$51,$L$54,L864,$L$53,$L$50,P864),"")</f>
        <v/>
      </c>
      <c r="S864" s="325"/>
      <c r="T864" s="325"/>
      <c r="U864" s="330"/>
      <c r="V864" s="338"/>
      <c r="W864" s="330"/>
      <c r="X864" s="330"/>
      <c r="Y864" s="330"/>
      <c r="Z864" s="110" t="str">
        <f>IF(H864&gt;0, rate1(1,$L$52,$L$51,$L$54,U864,$L$53,$L$50,Y864),"")</f>
        <v/>
      </c>
      <c r="AA864" s="338" t="str">
        <f t="shared" si="497"/>
        <v/>
      </c>
      <c r="AB864" s="338" t="str">
        <f t="shared" si="498"/>
        <v/>
      </c>
      <c r="AC864" s="330" t="str">
        <f t="shared" si="499"/>
        <v/>
      </c>
      <c r="AD864" s="330" t="str">
        <f t="shared" si="500"/>
        <v/>
      </c>
      <c r="AE864" s="330" t="str">
        <f t="shared" si="501"/>
        <v/>
      </c>
      <c r="AF864" s="330" t="str">
        <f t="shared" si="502"/>
        <v/>
      </c>
      <c r="AG864" s="330" t="str">
        <f t="shared" si="503"/>
        <v/>
      </c>
      <c r="AH864" s="330" t="str">
        <f t="shared" si="504"/>
        <v/>
      </c>
      <c r="AI864" s="330" t="str">
        <f t="shared" si="505"/>
        <v/>
      </c>
      <c r="AJ864" s="330" t="str">
        <f t="shared" si="506"/>
        <v/>
      </c>
      <c r="AK864" s="339" t="str">
        <f t="shared" si="507"/>
        <v/>
      </c>
      <c r="AL864" s="44" t="str">
        <f t="shared" si="508"/>
        <v/>
      </c>
    </row>
    <row r="865" spans="2:38" ht="15" x14ac:dyDescent="0.15">
      <c r="B865" s="330" t="str">
        <f t="shared" si="486"/>
        <v/>
      </c>
      <c r="C865" s="330" t="str">
        <f t="shared" si="487"/>
        <v/>
      </c>
      <c r="D865" s="330" t="str">
        <f t="shared" si="488"/>
        <v/>
      </c>
      <c r="E865" s="330" t="str">
        <f t="shared" si="485"/>
        <v xml:space="preserve"> </v>
      </c>
      <c r="F865" s="330" t="str">
        <f t="shared" si="489"/>
        <v/>
      </c>
      <c r="G865" s="330" t="str">
        <f t="shared" si="490"/>
        <v/>
      </c>
      <c r="H865" s="315"/>
      <c r="I865" s="330" t="str">
        <f t="shared" si="491"/>
        <v/>
      </c>
      <c r="J865" s="330">
        <f t="shared" si="484"/>
        <v>859</v>
      </c>
      <c r="K865" s="337" t="str">
        <f t="shared" si="492"/>
        <v/>
      </c>
      <c r="L865" s="325" t="str">
        <f t="shared" si="493"/>
        <v/>
      </c>
      <c r="M865" s="325" t="str">
        <f t="shared" si="494"/>
        <v/>
      </c>
      <c r="N865" s="330" t="str">
        <f t="shared" si="495"/>
        <v/>
      </c>
      <c r="O865" s="330" t="str">
        <f t="shared" si="496"/>
        <v/>
      </c>
      <c r="P865" s="334"/>
      <c r="Q865" s="330"/>
      <c r="R865" s="279" t="str">
        <f>IF(H865&gt;0, rate1(1,$L$52,$L$51,$L$54,L865,$L$53,$L$50,P865),"")</f>
        <v/>
      </c>
      <c r="S865" s="325"/>
      <c r="T865" s="325"/>
      <c r="U865" s="330"/>
      <c r="V865" s="338"/>
      <c r="W865" s="330"/>
      <c r="X865" s="330"/>
      <c r="Y865" s="330"/>
      <c r="Z865" s="110" t="str">
        <f>IF(H865&gt;0, rate1(1,$L$52,$L$51,$L$54,U865,$L$53,$L$50,Y865),"")</f>
        <v/>
      </c>
      <c r="AA865" s="338" t="str">
        <f t="shared" si="497"/>
        <v/>
      </c>
      <c r="AB865" s="338" t="str">
        <f t="shared" si="498"/>
        <v/>
      </c>
      <c r="AC865" s="330" t="str">
        <f t="shared" si="499"/>
        <v/>
      </c>
      <c r="AD865" s="330" t="str">
        <f t="shared" si="500"/>
        <v/>
      </c>
      <c r="AE865" s="330" t="str">
        <f t="shared" si="501"/>
        <v/>
      </c>
      <c r="AF865" s="330" t="str">
        <f t="shared" si="502"/>
        <v/>
      </c>
      <c r="AG865" s="330" t="str">
        <f t="shared" si="503"/>
        <v/>
      </c>
      <c r="AH865" s="330" t="str">
        <f t="shared" si="504"/>
        <v/>
      </c>
      <c r="AI865" s="330" t="str">
        <f t="shared" si="505"/>
        <v/>
      </c>
      <c r="AJ865" s="330" t="str">
        <f t="shared" si="506"/>
        <v/>
      </c>
      <c r="AK865" s="339" t="str">
        <f t="shared" si="507"/>
        <v/>
      </c>
      <c r="AL865" s="44" t="str">
        <f t="shared" si="508"/>
        <v/>
      </c>
    </row>
    <row r="866" spans="2:38" ht="15" x14ac:dyDescent="0.15">
      <c r="B866" s="330" t="str">
        <f t="shared" si="486"/>
        <v/>
      </c>
      <c r="C866" s="330" t="str">
        <f t="shared" si="487"/>
        <v/>
      </c>
      <c r="D866" s="330" t="str">
        <f t="shared" si="488"/>
        <v/>
      </c>
      <c r="E866" s="330" t="str">
        <f t="shared" si="485"/>
        <v xml:space="preserve"> </v>
      </c>
      <c r="F866" s="330" t="str">
        <f t="shared" si="489"/>
        <v/>
      </c>
      <c r="G866" s="330" t="str">
        <f t="shared" si="490"/>
        <v/>
      </c>
      <c r="H866" s="315"/>
      <c r="I866" s="330" t="str">
        <f t="shared" si="491"/>
        <v/>
      </c>
      <c r="J866" s="330">
        <f t="shared" si="484"/>
        <v>859</v>
      </c>
      <c r="K866" s="337" t="str">
        <f t="shared" si="492"/>
        <v/>
      </c>
      <c r="L866" s="325" t="str">
        <f t="shared" si="493"/>
        <v/>
      </c>
      <c r="M866" s="325" t="str">
        <f t="shared" si="494"/>
        <v/>
      </c>
      <c r="N866" s="330" t="str">
        <f t="shared" si="495"/>
        <v/>
      </c>
      <c r="O866" s="330" t="str">
        <f t="shared" si="496"/>
        <v/>
      </c>
      <c r="P866" s="334"/>
      <c r="Q866" s="330"/>
      <c r="R866" s="279" t="str">
        <f>IF(H866&gt;0, rate1(1,$L$52,$L$51,$L$54,L866,$L$53,$L$50,P866),"")</f>
        <v/>
      </c>
      <c r="S866" s="325"/>
      <c r="T866" s="325"/>
      <c r="U866" s="330"/>
      <c r="V866" s="338"/>
      <c r="W866" s="330"/>
      <c r="X866" s="330"/>
      <c r="Y866" s="330"/>
      <c r="Z866" s="110" t="str">
        <f>IF(H866&gt;0, rate1(1,$L$52,$L$51,$L$54,U866,$L$53,$L$50,Y866),"")</f>
        <v/>
      </c>
      <c r="AA866" s="338" t="str">
        <f t="shared" si="497"/>
        <v/>
      </c>
      <c r="AB866" s="338" t="str">
        <f t="shared" si="498"/>
        <v/>
      </c>
      <c r="AC866" s="330" t="str">
        <f t="shared" si="499"/>
        <v/>
      </c>
      <c r="AD866" s="330" t="str">
        <f t="shared" si="500"/>
        <v/>
      </c>
      <c r="AE866" s="330" t="str">
        <f t="shared" si="501"/>
        <v/>
      </c>
      <c r="AF866" s="330" t="str">
        <f t="shared" si="502"/>
        <v/>
      </c>
      <c r="AG866" s="330" t="str">
        <f t="shared" si="503"/>
        <v/>
      </c>
      <c r="AH866" s="330" t="str">
        <f t="shared" si="504"/>
        <v/>
      </c>
      <c r="AI866" s="330" t="str">
        <f t="shared" si="505"/>
        <v/>
      </c>
      <c r="AJ866" s="330" t="str">
        <f t="shared" si="506"/>
        <v/>
      </c>
      <c r="AK866" s="339" t="str">
        <f t="shared" si="507"/>
        <v/>
      </c>
      <c r="AL866" s="44" t="str">
        <f t="shared" si="508"/>
        <v/>
      </c>
    </row>
    <row r="867" spans="2:38" ht="15" x14ac:dyDescent="0.15">
      <c r="B867" s="330" t="str">
        <f t="shared" si="486"/>
        <v/>
      </c>
      <c r="C867" s="330" t="str">
        <f t="shared" si="487"/>
        <v/>
      </c>
      <c r="D867" s="330" t="str">
        <f t="shared" si="488"/>
        <v/>
      </c>
      <c r="E867" s="330" t="str">
        <f t="shared" si="485"/>
        <v xml:space="preserve"> </v>
      </c>
      <c r="F867" s="330" t="str">
        <f t="shared" si="489"/>
        <v/>
      </c>
      <c r="G867" s="330" t="str">
        <f t="shared" si="490"/>
        <v/>
      </c>
      <c r="H867" s="315"/>
      <c r="I867" s="330" t="str">
        <f t="shared" si="491"/>
        <v/>
      </c>
      <c r="J867" s="330">
        <f t="shared" si="484"/>
        <v>859</v>
      </c>
      <c r="K867" s="337" t="str">
        <f t="shared" si="492"/>
        <v/>
      </c>
      <c r="L867" s="325" t="str">
        <f t="shared" si="493"/>
        <v/>
      </c>
      <c r="M867" s="325" t="str">
        <f t="shared" si="494"/>
        <v/>
      </c>
      <c r="N867" s="330" t="str">
        <f t="shared" si="495"/>
        <v/>
      </c>
      <c r="O867" s="330" t="str">
        <f t="shared" si="496"/>
        <v/>
      </c>
      <c r="P867" s="334"/>
      <c r="Q867" s="330"/>
      <c r="R867" s="279" t="str">
        <f>IF(H867&gt;0, rate1(1,$L$52,$L$51,$L$54,L867,$L$53,$L$50,P867),"")</f>
        <v/>
      </c>
      <c r="S867" s="325"/>
      <c r="T867" s="325"/>
      <c r="U867" s="330"/>
      <c r="V867" s="338"/>
      <c r="W867" s="330"/>
      <c r="X867" s="330"/>
      <c r="Y867" s="330"/>
      <c r="Z867" s="110" t="str">
        <f>IF(H867&gt;0, rate1(1,$L$52,$L$51,$L$54,U867,$L$53,$L$50,Y867),"")</f>
        <v/>
      </c>
      <c r="AA867" s="338" t="str">
        <f t="shared" si="497"/>
        <v/>
      </c>
      <c r="AB867" s="338" t="str">
        <f t="shared" si="498"/>
        <v/>
      </c>
      <c r="AC867" s="330" t="str">
        <f t="shared" si="499"/>
        <v/>
      </c>
      <c r="AD867" s="330" t="str">
        <f t="shared" si="500"/>
        <v/>
      </c>
      <c r="AE867" s="330" t="str">
        <f t="shared" si="501"/>
        <v/>
      </c>
      <c r="AF867" s="330" t="str">
        <f t="shared" si="502"/>
        <v/>
      </c>
      <c r="AG867" s="330" t="str">
        <f t="shared" si="503"/>
        <v/>
      </c>
      <c r="AH867" s="330" t="str">
        <f t="shared" si="504"/>
        <v/>
      </c>
      <c r="AI867" s="330" t="str">
        <f t="shared" si="505"/>
        <v/>
      </c>
      <c r="AJ867" s="330" t="str">
        <f t="shared" si="506"/>
        <v/>
      </c>
      <c r="AK867" s="339" t="str">
        <f t="shared" si="507"/>
        <v/>
      </c>
      <c r="AL867" s="44" t="str">
        <f t="shared" si="508"/>
        <v/>
      </c>
    </row>
    <row r="868" spans="2:38" ht="15" x14ac:dyDescent="0.15">
      <c r="B868" s="330" t="str">
        <f t="shared" si="486"/>
        <v/>
      </c>
      <c r="C868" s="330" t="str">
        <f t="shared" si="487"/>
        <v/>
      </c>
      <c r="D868" s="330" t="str">
        <f t="shared" si="488"/>
        <v/>
      </c>
      <c r="E868" s="330" t="str">
        <f t="shared" si="485"/>
        <v xml:space="preserve"> </v>
      </c>
      <c r="F868" s="330" t="str">
        <f t="shared" si="489"/>
        <v/>
      </c>
      <c r="G868" s="330" t="str">
        <f t="shared" si="490"/>
        <v/>
      </c>
      <c r="H868" s="315"/>
      <c r="I868" s="330" t="str">
        <f t="shared" si="491"/>
        <v/>
      </c>
      <c r="J868" s="330">
        <f t="shared" si="484"/>
        <v>859</v>
      </c>
      <c r="K868" s="337" t="str">
        <f t="shared" si="492"/>
        <v/>
      </c>
      <c r="L868" s="325" t="str">
        <f t="shared" si="493"/>
        <v/>
      </c>
      <c r="M868" s="325" t="str">
        <f t="shared" si="494"/>
        <v/>
      </c>
      <c r="N868" s="330" t="str">
        <f t="shared" si="495"/>
        <v/>
      </c>
      <c r="O868" s="330" t="str">
        <f t="shared" si="496"/>
        <v/>
      </c>
      <c r="P868" s="334"/>
      <c r="Q868" s="330"/>
      <c r="R868" s="279" t="str">
        <f>IF(H868&gt;0, rate1(1,$L$52,$L$51,$L$54,L868,$L$53,$L$50,P868),"")</f>
        <v/>
      </c>
      <c r="S868" s="325"/>
      <c r="T868" s="325"/>
      <c r="U868" s="330"/>
      <c r="V868" s="338"/>
      <c r="W868" s="330"/>
      <c r="X868" s="330"/>
      <c r="Y868" s="330"/>
      <c r="Z868" s="110" t="str">
        <f>IF(H868&gt;0, rate1(1,$L$52,$L$51,$L$54,U868,$L$53,$L$50,Y868),"")</f>
        <v/>
      </c>
      <c r="AA868" s="338" t="str">
        <f t="shared" si="497"/>
        <v/>
      </c>
      <c r="AB868" s="338" t="str">
        <f t="shared" si="498"/>
        <v/>
      </c>
      <c r="AC868" s="330" t="str">
        <f t="shared" si="499"/>
        <v/>
      </c>
      <c r="AD868" s="330" t="str">
        <f t="shared" si="500"/>
        <v/>
      </c>
      <c r="AE868" s="330" t="str">
        <f t="shared" si="501"/>
        <v/>
      </c>
      <c r="AF868" s="330" t="str">
        <f t="shared" si="502"/>
        <v/>
      </c>
      <c r="AG868" s="330" t="str">
        <f t="shared" si="503"/>
        <v/>
      </c>
      <c r="AH868" s="330" t="str">
        <f t="shared" si="504"/>
        <v/>
      </c>
      <c r="AI868" s="330" t="str">
        <f t="shared" si="505"/>
        <v/>
      </c>
      <c r="AJ868" s="330" t="str">
        <f t="shared" si="506"/>
        <v/>
      </c>
      <c r="AK868" s="339" t="str">
        <f t="shared" si="507"/>
        <v/>
      </c>
      <c r="AL868" s="44" t="str">
        <f t="shared" si="508"/>
        <v/>
      </c>
    </row>
    <row r="869" spans="2:38" ht="15" x14ac:dyDescent="0.15">
      <c r="B869" s="330" t="str">
        <f t="shared" si="486"/>
        <v/>
      </c>
      <c r="C869" s="330" t="str">
        <f t="shared" si="487"/>
        <v/>
      </c>
      <c r="D869" s="330" t="str">
        <f t="shared" si="488"/>
        <v/>
      </c>
      <c r="E869" s="330" t="str">
        <f t="shared" si="485"/>
        <v xml:space="preserve"> </v>
      </c>
      <c r="F869" s="330" t="str">
        <f t="shared" si="489"/>
        <v/>
      </c>
      <c r="G869" s="330" t="str">
        <f t="shared" si="490"/>
        <v/>
      </c>
      <c r="H869" s="315"/>
      <c r="I869" s="330" t="str">
        <f t="shared" si="491"/>
        <v/>
      </c>
      <c r="J869" s="330">
        <f t="shared" si="484"/>
        <v>859</v>
      </c>
      <c r="K869" s="337" t="str">
        <f t="shared" si="492"/>
        <v/>
      </c>
      <c r="L869" s="325" t="str">
        <f t="shared" si="493"/>
        <v/>
      </c>
      <c r="M869" s="325" t="str">
        <f t="shared" si="494"/>
        <v/>
      </c>
      <c r="N869" s="330" t="str">
        <f t="shared" si="495"/>
        <v/>
      </c>
      <c r="O869" s="330" t="str">
        <f t="shared" si="496"/>
        <v/>
      </c>
      <c r="P869" s="334"/>
      <c r="Q869" s="330"/>
      <c r="R869" s="279" t="str">
        <f>IF(H869&gt;0, rate1(1,$L$52,$L$51,$L$54,L869,$L$53,$L$50,P869),"")</f>
        <v/>
      </c>
      <c r="S869" s="325"/>
      <c r="T869" s="325"/>
      <c r="U869" s="330"/>
      <c r="V869" s="338"/>
      <c r="W869" s="330"/>
      <c r="X869" s="330"/>
      <c r="Y869" s="330"/>
      <c r="Z869" s="110" t="str">
        <f>IF(H869&gt;0, rate1(1,$L$52,$L$51,$L$54,U869,$L$53,$L$50,Y869),"")</f>
        <v/>
      </c>
      <c r="AA869" s="338" t="str">
        <f t="shared" si="497"/>
        <v/>
      </c>
      <c r="AB869" s="338" t="str">
        <f t="shared" si="498"/>
        <v/>
      </c>
      <c r="AC869" s="330" t="str">
        <f t="shared" si="499"/>
        <v/>
      </c>
      <c r="AD869" s="330" t="str">
        <f t="shared" si="500"/>
        <v/>
      </c>
      <c r="AE869" s="330" t="str">
        <f t="shared" si="501"/>
        <v/>
      </c>
      <c r="AF869" s="330" t="str">
        <f t="shared" si="502"/>
        <v/>
      </c>
      <c r="AG869" s="330" t="str">
        <f t="shared" si="503"/>
        <v/>
      </c>
      <c r="AH869" s="330" t="str">
        <f t="shared" si="504"/>
        <v/>
      </c>
      <c r="AI869" s="330" t="str">
        <f t="shared" si="505"/>
        <v/>
      </c>
      <c r="AJ869" s="330" t="str">
        <f t="shared" si="506"/>
        <v/>
      </c>
      <c r="AK869" s="339" t="str">
        <f t="shared" si="507"/>
        <v/>
      </c>
      <c r="AL869" s="44" t="str">
        <f t="shared" si="508"/>
        <v/>
      </c>
    </row>
    <row r="870" spans="2:38" ht="15" x14ac:dyDescent="0.15">
      <c r="B870" s="330" t="str">
        <f t="shared" si="486"/>
        <v/>
      </c>
      <c r="C870" s="330" t="str">
        <f t="shared" si="487"/>
        <v/>
      </c>
      <c r="D870" s="330" t="str">
        <f t="shared" si="488"/>
        <v/>
      </c>
      <c r="E870" s="330" t="str">
        <f t="shared" si="485"/>
        <v xml:space="preserve"> </v>
      </c>
      <c r="F870" s="330" t="str">
        <f t="shared" si="489"/>
        <v/>
      </c>
      <c r="G870" s="330" t="str">
        <f t="shared" si="490"/>
        <v/>
      </c>
      <c r="H870" s="315"/>
      <c r="I870" s="330" t="str">
        <f t="shared" si="491"/>
        <v/>
      </c>
      <c r="J870" s="330">
        <f t="shared" si="484"/>
        <v>859</v>
      </c>
      <c r="K870" s="337" t="str">
        <f t="shared" si="492"/>
        <v/>
      </c>
      <c r="L870" s="325" t="str">
        <f t="shared" si="493"/>
        <v/>
      </c>
      <c r="M870" s="325" t="str">
        <f t="shared" si="494"/>
        <v/>
      </c>
      <c r="N870" s="330" t="str">
        <f t="shared" si="495"/>
        <v/>
      </c>
      <c r="O870" s="330" t="str">
        <f t="shared" si="496"/>
        <v/>
      </c>
      <c r="P870" s="334"/>
      <c r="Q870" s="330"/>
      <c r="R870" s="279" t="str">
        <f>IF(H870&gt;0, rate1(1,$L$52,$L$51,$L$54,L870,$L$53,$L$50,P870),"")</f>
        <v/>
      </c>
      <c r="S870" s="325"/>
      <c r="T870" s="325"/>
      <c r="U870" s="330"/>
      <c r="V870" s="338"/>
      <c r="W870" s="330"/>
      <c r="X870" s="330"/>
      <c r="Y870" s="330"/>
      <c r="Z870" s="110" t="str">
        <f>IF(H870&gt;0, rate1(1,$L$52,$L$51,$L$54,U870,$L$53,$L$50,Y870),"")</f>
        <v/>
      </c>
      <c r="AA870" s="338" t="str">
        <f t="shared" si="497"/>
        <v/>
      </c>
      <c r="AB870" s="338" t="str">
        <f t="shared" si="498"/>
        <v/>
      </c>
      <c r="AC870" s="330" t="str">
        <f t="shared" si="499"/>
        <v/>
      </c>
      <c r="AD870" s="330" t="str">
        <f t="shared" si="500"/>
        <v/>
      </c>
      <c r="AE870" s="330" t="str">
        <f t="shared" si="501"/>
        <v/>
      </c>
      <c r="AF870" s="330" t="str">
        <f t="shared" si="502"/>
        <v/>
      </c>
      <c r="AG870" s="330" t="str">
        <f t="shared" si="503"/>
        <v/>
      </c>
      <c r="AH870" s="330" t="str">
        <f t="shared" si="504"/>
        <v/>
      </c>
      <c r="AI870" s="330" t="str">
        <f t="shared" si="505"/>
        <v/>
      </c>
      <c r="AJ870" s="330" t="str">
        <f t="shared" si="506"/>
        <v/>
      </c>
      <c r="AK870" s="339" t="str">
        <f t="shared" si="507"/>
        <v/>
      </c>
      <c r="AL870" s="44" t="str">
        <f t="shared" si="508"/>
        <v/>
      </c>
    </row>
    <row r="871" spans="2:38" ht="15" x14ac:dyDescent="0.15">
      <c r="B871" s="330" t="str">
        <f t="shared" si="486"/>
        <v/>
      </c>
      <c r="C871" s="330" t="str">
        <f t="shared" si="487"/>
        <v/>
      </c>
      <c r="D871" s="330" t="str">
        <f t="shared" si="488"/>
        <v/>
      </c>
      <c r="E871" s="330" t="str">
        <f t="shared" si="485"/>
        <v xml:space="preserve"> </v>
      </c>
      <c r="F871" s="330" t="str">
        <f t="shared" si="489"/>
        <v/>
      </c>
      <c r="G871" s="330" t="str">
        <f t="shared" si="490"/>
        <v/>
      </c>
      <c r="H871" s="315"/>
      <c r="I871" s="330" t="str">
        <f t="shared" si="491"/>
        <v/>
      </c>
      <c r="J871" s="330">
        <f t="shared" si="484"/>
        <v>859</v>
      </c>
      <c r="K871" s="337" t="str">
        <f t="shared" si="492"/>
        <v/>
      </c>
      <c r="L871" s="325" t="str">
        <f t="shared" si="493"/>
        <v/>
      </c>
      <c r="M871" s="325" t="str">
        <f t="shared" si="494"/>
        <v/>
      </c>
      <c r="N871" s="330" t="str">
        <f t="shared" si="495"/>
        <v/>
      </c>
      <c r="O871" s="330" t="str">
        <f t="shared" si="496"/>
        <v/>
      </c>
      <c r="P871" s="334"/>
      <c r="Q871" s="330"/>
      <c r="R871" s="279" t="str">
        <f>IF(H871&gt;0, rate1(1,$L$52,$L$51,$L$54,L871,$L$53,$L$50,P871),"")</f>
        <v/>
      </c>
      <c r="S871" s="325"/>
      <c r="T871" s="325"/>
      <c r="U871" s="330"/>
      <c r="V871" s="338"/>
      <c r="W871" s="330"/>
      <c r="X871" s="330"/>
      <c r="Y871" s="330"/>
      <c r="Z871" s="110" t="str">
        <f>IF(H871&gt;0, rate1(1,$L$52,$L$51,$L$54,U871,$L$53,$L$50,Y871),"")</f>
        <v/>
      </c>
      <c r="AA871" s="338" t="str">
        <f t="shared" si="497"/>
        <v/>
      </c>
      <c r="AB871" s="338" t="str">
        <f t="shared" si="498"/>
        <v/>
      </c>
      <c r="AC871" s="330" t="str">
        <f t="shared" si="499"/>
        <v/>
      </c>
      <c r="AD871" s="330" t="str">
        <f t="shared" si="500"/>
        <v/>
      </c>
      <c r="AE871" s="330" t="str">
        <f t="shared" si="501"/>
        <v/>
      </c>
      <c r="AF871" s="330" t="str">
        <f t="shared" si="502"/>
        <v/>
      </c>
      <c r="AG871" s="330" t="str">
        <f t="shared" si="503"/>
        <v/>
      </c>
      <c r="AH871" s="330" t="str">
        <f t="shared" si="504"/>
        <v/>
      </c>
      <c r="AI871" s="330" t="str">
        <f t="shared" si="505"/>
        <v/>
      </c>
      <c r="AJ871" s="330" t="str">
        <f t="shared" si="506"/>
        <v/>
      </c>
      <c r="AK871" s="339" t="str">
        <f t="shared" si="507"/>
        <v/>
      </c>
      <c r="AL871" s="44" t="str">
        <f t="shared" si="508"/>
        <v/>
      </c>
    </row>
    <row r="872" spans="2:38" ht="15" x14ac:dyDescent="0.15">
      <c r="B872" s="330" t="str">
        <f t="shared" si="486"/>
        <v/>
      </c>
      <c r="C872" s="330" t="str">
        <f t="shared" si="487"/>
        <v/>
      </c>
      <c r="D872" s="330" t="str">
        <f t="shared" si="488"/>
        <v/>
      </c>
      <c r="E872" s="330" t="str">
        <f t="shared" si="485"/>
        <v xml:space="preserve"> </v>
      </c>
      <c r="F872" s="330" t="str">
        <f t="shared" si="489"/>
        <v/>
      </c>
      <c r="G872" s="330" t="str">
        <f t="shared" si="490"/>
        <v/>
      </c>
      <c r="H872" s="315"/>
      <c r="I872" s="330" t="str">
        <f t="shared" si="491"/>
        <v/>
      </c>
      <c r="J872" s="330">
        <f t="shared" si="484"/>
        <v>859</v>
      </c>
      <c r="K872" s="337" t="str">
        <f t="shared" si="492"/>
        <v/>
      </c>
      <c r="L872" s="325" t="str">
        <f t="shared" si="493"/>
        <v/>
      </c>
      <c r="M872" s="325" t="str">
        <f t="shared" si="494"/>
        <v/>
      </c>
      <c r="N872" s="330" t="str">
        <f t="shared" si="495"/>
        <v/>
      </c>
      <c r="O872" s="330" t="str">
        <f t="shared" si="496"/>
        <v/>
      </c>
      <c r="P872" s="334"/>
      <c r="Q872" s="330"/>
      <c r="R872" s="279" t="str">
        <f>IF(H872&gt;0, rate1(1,$L$52,$L$51,$L$54,L872,$L$53,$L$50,P872),"")</f>
        <v/>
      </c>
      <c r="S872" s="325"/>
      <c r="T872" s="325"/>
      <c r="U872" s="330"/>
      <c r="V872" s="338"/>
      <c r="W872" s="330"/>
      <c r="X872" s="330"/>
      <c r="Y872" s="330"/>
      <c r="Z872" s="110" t="str">
        <f>IF(H872&gt;0, rate1(1,$L$52,$L$51,$L$54,U872,$L$53,$L$50,Y872),"")</f>
        <v/>
      </c>
      <c r="AA872" s="338" t="str">
        <f t="shared" si="497"/>
        <v/>
      </c>
      <c r="AB872" s="338" t="str">
        <f t="shared" si="498"/>
        <v/>
      </c>
      <c r="AC872" s="330" t="str">
        <f t="shared" si="499"/>
        <v/>
      </c>
      <c r="AD872" s="330" t="str">
        <f t="shared" si="500"/>
        <v/>
      </c>
      <c r="AE872" s="330" t="str">
        <f t="shared" si="501"/>
        <v/>
      </c>
      <c r="AF872" s="330" t="str">
        <f t="shared" si="502"/>
        <v/>
      </c>
      <c r="AG872" s="330" t="str">
        <f t="shared" si="503"/>
        <v/>
      </c>
      <c r="AH872" s="330" t="str">
        <f t="shared" si="504"/>
        <v/>
      </c>
      <c r="AI872" s="330" t="str">
        <f t="shared" si="505"/>
        <v/>
      </c>
      <c r="AJ872" s="330" t="str">
        <f t="shared" si="506"/>
        <v/>
      </c>
      <c r="AK872" s="339" t="str">
        <f t="shared" si="507"/>
        <v/>
      </c>
      <c r="AL872" s="44" t="str">
        <f t="shared" si="508"/>
        <v/>
      </c>
    </row>
    <row r="873" spans="2:38" ht="15" x14ac:dyDescent="0.15">
      <c r="B873" s="330" t="str">
        <f t="shared" si="486"/>
        <v/>
      </c>
      <c r="C873" s="330" t="str">
        <f t="shared" si="487"/>
        <v/>
      </c>
      <c r="D873" s="330" t="str">
        <f t="shared" si="488"/>
        <v/>
      </c>
      <c r="E873" s="330" t="str">
        <f t="shared" si="485"/>
        <v xml:space="preserve"> </v>
      </c>
      <c r="F873" s="330" t="str">
        <f t="shared" si="489"/>
        <v/>
      </c>
      <c r="G873" s="330" t="str">
        <f t="shared" si="490"/>
        <v/>
      </c>
      <c r="H873" s="315"/>
      <c r="I873" s="330" t="str">
        <f t="shared" si="491"/>
        <v/>
      </c>
      <c r="J873" s="330">
        <f t="shared" si="484"/>
        <v>859</v>
      </c>
      <c r="K873" s="337" t="str">
        <f t="shared" si="492"/>
        <v/>
      </c>
      <c r="L873" s="325" t="str">
        <f t="shared" si="493"/>
        <v/>
      </c>
      <c r="M873" s="325" t="str">
        <f t="shared" si="494"/>
        <v/>
      </c>
      <c r="N873" s="330" t="str">
        <f t="shared" si="495"/>
        <v/>
      </c>
      <c r="O873" s="330" t="str">
        <f t="shared" si="496"/>
        <v/>
      </c>
      <c r="P873" s="334"/>
      <c r="Q873" s="330"/>
      <c r="R873" s="279" t="str">
        <f>IF(H873&gt;0, rate1(1,$L$52,$L$51,$L$54,L873,$L$53,$L$50,P873),"")</f>
        <v/>
      </c>
      <c r="S873" s="325"/>
      <c r="T873" s="325"/>
      <c r="U873" s="330"/>
      <c r="V873" s="338"/>
      <c r="W873" s="330"/>
      <c r="X873" s="330"/>
      <c r="Y873" s="330"/>
      <c r="Z873" s="110" t="str">
        <f>IF(H873&gt;0, rate1(1,$L$52,$L$51,$L$54,U873,$L$53,$L$50,Y873),"")</f>
        <v/>
      </c>
      <c r="AA873" s="338" t="str">
        <f t="shared" si="497"/>
        <v/>
      </c>
      <c r="AB873" s="338" t="str">
        <f t="shared" si="498"/>
        <v/>
      </c>
      <c r="AC873" s="330" t="str">
        <f t="shared" si="499"/>
        <v/>
      </c>
      <c r="AD873" s="330" t="str">
        <f t="shared" si="500"/>
        <v/>
      </c>
      <c r="AE873" s="330" t="str">
        <f t="shared" si="501"/>
        <v/>
      </c>
      <c r="AF873" s="330" t="str">
        <f t="shared" si="502"/>
        <v/>
      </c>
      <c r="AG873" s="330" t="str">
        <f t="shared" si="503"/>
        <v/>
      </c>
      <c r="AH873" s="330" t="str">
        <f t="shared" si="504"/>
        <v/>
      </c>
      <c r="AI873" s="330" t="str">
        <f t="shared" si="505"/>
        <v/>
      </c>
      <c r="AJ873" s="330" t="str">
        <f t="shared" si="506"/>
        <v/>
      </c>
      <c r="AK873" s="339" t="str">
        <f t="shared" si="507"/>
        <v/>
      </c>
      <c r="AL873" s="44" t="str">
        <f t="shared" si="508"/>
        <v/>
      </c>
    </row>
    <row r="874" spans="2:38" ht="15" x14ac:dyDescent="0.15">
      <c r="B874" s="330" t="str">
        <f t="shared" si="486"/>
        <v/>
      </c>
      <c r="C874" s="330" t="str">
        <f t="shared" si="487"/>
        <v/>
      </c>
      <c r="D874" s="330" t="str">
        <f t="shared" si="488"/>
        <v/>
      </c>
      <c r="E874" s="330" t="str">
        <f t="shared" si="485"/>
        <v xml:space="preserve"> </v>
      </c>
      <c r="F874" s="330" t="str">
        <f t="shared" si="489"/>
        <v/>
      </c>
      <c r="G874" s="330" t="str">
        <f t="shared" si="490"/>
        <v/>
      </c>
      <c r="H874" s="315"/>
      <c r="I874" s="330" t="str">
        <f t="shared" si="491"/>
        <v/>
      </c>
      <c r="J874" s="330">
        <f t="shared" si="484"/>
        <v>859</v>
      </c>
      <c r="K874" s="337" t="str">
        <f t="shared" si="492"/>
        <v/>
      </c>
      <c r="L874" s="325" t="str">
        <f t="shared" si="493"/>
        <v/>
      </c>
      <c r="M874" s="325" t="str">
        <f t="shared" si="494"/>
        <v/>
      </c>
      <c r="N874" s="330" t="str">
        <f t="shared" si="495"/>
        <v/>
      </c>
      <c r="O874" s="330" t="str">
        <f t="shared" si="496"/>
        <v/>
      </c>
      <c r="P874" s="334"/>
      <c r="Q874" s="330"/>
      <c r="R874" s="279" t="str">
        <f>IF(H874&gt;0, rate1(1,$L$52,$L$51,$L$54,L874,$L$53,$L$50,P874),"")</f>
        <v/>
      </c>
      <c r="S874" s="325"/>
      <c r="T874" s="325"/>
      <c r="U874" s="330"/>
      <c r="V874" s="338"/>
      <c r="W874" s="330"/>
      <c r="X874" s="330"/>
      <c r="Y874" s="330"/>
      <c r="Z874" s="110" t="str">
        <f>IF(H874&gt;0, rate1(1,$L$52,$L$51,$L$54,U874,$L$53,$L$50,Y874),"")</f>
        <v/>
      </c>
      <c r="AA874" s="338" t="str">
        <f t="shared" si="497"/>
        <v/>
      </c>
      <c r="AB874" s="338" t="str">
        <f t="shared" si="498"/>
        <v/>
      </c>
      <c r="AC874" s="330" t="str">
        <f t="shared" si="499"/>
        <v/>
      </c>
      <c r="AD874" s="330" t="str">
        <f t="shared" si="500"/>
        <v/>
      </c>
      <c r="AE874" s="330" t="str">
        <f t="shared" si="501"/>
        <v/>
      </c>
      <c r="AF874" s="330" t="str">
        <f t="shared" si="502"/>
        <v/>
      </c>
      <c r="AG874" s="330" t="str">
        <f t="shared" si="503"/>
        <v/>
      </c>
      <c r="AH874" s="330" t="str">
        <f t="shared" si="504"/>
        <v/>
      </c>
      <c r="AI874" s="330" t="str">
        <f t="shared" si="505"/>
        <v/>
      </c>
      <c r="AJ874" s="330" t="str">
        <f t="shared" si="506"/>
        <v/>
      </c>
      <c r="AK874" s="339" t="str">
        <f t="shared" si="507"/>
        <v/>
      </c>
      <c r="AL874" s="44" t="str">
        <f t="shared" si="508"/>
        <v/>
      </c>
    </row>
    <row r="875" spans="2:38" ht="15" x14ac:dyDescent="0.15">
      <c r="B875" s="330" t="str">
        <f t="shared" si="486"/>
        <v/>
      </c>
      <c r="C875" s="330" t="str">
        <f t="shared" si="487"/>
        <v/>
      </c>
      <c r="D875" s="330" t="str">
        <f t="shared" si="488"/>
        <v/>
      </c>
      <c r="E875" s="330" t="str">
        <f t="shared" si="485"/>
        <v xml:space="preserve"> </v>
      </c>
      <c r="F875" s="330" t="str">
        <f t="shared" si="489"/>
        <v/>
      </c>
      <c r="G875" s="330" t="str">
        <f t="shared" si="490"/>
        <v/>
      </c>
      <c r="H875" s="315"/>
      <c r="I875" s="330" t="str">
        <f t="shared" si="491"/>
        <v/>
      </c>
      <c r="J875" s="330">
        <f t="shared" si="484"/>
        <v>859</v>
      </c>
      <c r="K875" s="337" t="str">
        <f t="shared" si="492"/>
        <v/>
      </c>
      <c r="L875" s="325" t="str">
        <f t="shared" si="493"/>
        <v/>
      </c>
      <c r="M875" s="325" t="str">
        <f t="shared" si="494"/>
        <v/>
      </c>
      <c r="N875" s="330" t="str">
        <f t="shared" si="495"/>
        <v/>
      </c>
      <c r="O875" s="330" t="str">
        <f t="shared" si="496"/>
        <v/>
      </c>
      <c r="P875" s="334"/>
      <c r="Q875" s="330"/>
      <c r="R875" s="279" t="str">
        <f>IF(H875&gt;0, rate1(1,$L$52,$L$51,$L$54,L875,$L$53,$L$50,P875),"")</f>
        <v/>
      </c>
      <c r="S875" s="325"/>
      <c r="T875" s="325"/>
      <c r="U875" s="330"/>
      <c r="V875" s="338"/>
      <c r="W875" s="330"/>
      <c r="X875" s="330"/>
      <c r="Y875" s="330"/>
      <c r="Z875" s="110" t="str">
        <f>IF(H875&gt;0, rate1(1,$L$52,$L$51,$L$54,U875,$L$53,$L$50,Y875),"")</f>
        <v/>
      </c>
      <c r="AA875" s="338" t="str">
        <f t="shared" si="497"/>
        <v/>
      </c>
      <c r="AB875" s="338" t="str">
        <f t="shared" si="498"/>
        <v/>
      </c>
      <c r="AC875" s="330" t="str">
        <f t="shared" si="499"/>
        <v/>
      </c>
      <c r="AD875" s="330" t="str">
        <f t="shared" si="500"/>
        <v/>
      </c>
      <c r="AE875" s="330" t="str">
        <f t="shared" si="501"/>
        <v/>
      </c>
      <c r="AF875" s="330" t="str">
        <f t="shared" si="502"/>
        <v/>
      </c>
      <c r="AG875" s="330" t="str">
        <f t="shared" si="503"/>
        <v/>
      </c>
      <c r="AH875" s="330" t="str">
        <f t="shared" si="504"/>
        <v/>
      </c>
      <c r="AI875" s="330" t="str">
        <f t="shared" si="505"/>
        <v/>
      </c>
      <c r="AJ875" s="330" t="str">
        <f t="shared" si="506"/>
        <v/>
      </c>
      <c r="AK875" s="339" t="str">
        <f t="shared" si="507"/>
        <v/>
      </c>
      <c r="AL875" s="44" t="str">
        <f t="shared" si="508"/>
        <v/>
      </c>
    </row>
    <row r="876" spans="2:38" ht="15" x14ac:dyDescent="0.15">
      <c r="B876" s="330" t="str">
        <f t="shared" si="486"/>
        <v/>
      </c>
      <c r="C876" s="330" t="str">
        <f t="shared" si="487"/>
        <v/>
      </c>
      <c r="D876" s="330" t="str">
        <f t="shared" si="488"/>
        <v/>
      </c>
      <c r="E876" s="330" t="str">
        <f t="shared" si="485"/>
        <v xml:space="preserve"> </v>
      </c>
      <c r="F876" s="330" t="str">
        <f t="shared" si="489"/>
        <v/>
      </c>
      <c r="G876" s="330" t="str">
        <f t="shared" si="490"/>
        <v/>
      </c>
      <c r="H876" s="315"/>
      <c r="I876" s="330" t="str">
        <f t="shared" si="491"/>
        <v/>
      </c>
      <c r="J876" s="330">
        <f t="shared" si="484"/>
        <v>859</v>
      </c>
      <c r="K876" s="337" t="str">
        <f t="shared" si="492"/>
        <v/>
      </c>
      <c r="L876" s="325" t="str">
        <f t="shared" si="493"/>
        <v/>
      </c>
      <c r="M876" s="325" t="str">
        <f t="shared" si="494"/>
        <v/>
      </c>
      <c r="N876" s="330" t="str">
        <f t="shared" si="495"/>
        <v/>
      </c>
      <c r="O876" s="330" t="str">
        <f t="shared" si="496"/>
        <v/>
      </c>
      <c r="P876" s="334"/>
      <c r="Q876" s="330"/>
      <c r="R876" s="279" t="str">
        <f>IF(H876&gt;0, rate1(1,$L$52,$L$51,$L$54,L876,$L$53,$L$50,P876),"")</f>
        <v/>
      </c>
      <c r="S876" s="325"/>
      <c r="T876" s="325"/>
      <c r="U876" s="330"/>
      <c r="V876" s="338"/>
      <c r="W876" s="330"/>
      <c r="X876" s="330"/>
      <c r="Y876" s="330"/>
      <c r="Z876" s="110" t="str">
        <f>IF(H876&gt;0, rate1(1,$L$52,$L$51,$L$54,U876,$L$53,$L$50,Y876),"")</f>
        <v/>
      </c>
      <c r="AA876" s="338" t="str">
        <f t="shared" si="497"/>
        <v/>
      </c>
      <c r="AB876" s="338" t="str">
        <f t="shared" si="498"/>
        <v/>
      </c>
      <c r="AC876" s="330" t="str">
        <f t="shared" si="499"/>
        <v/>
      </c>
      <c r="AD876" s="330" t="str">
        <f t="shared" si="500"/>
        <v/>
      </c>
      <c r="AE876" s="330" t="str">
        <f t="shared" si="501"/>
        <v/>
      </c>
      <c r="AF876" s="330" t="str">
        <f t="shared" si="502"/>
        <v/>
      </c>
      <c r="AG876" s="330" t="str">
        <f t="shared" si="503"/>
        <v/>
      </c>
      <c r="AH876" s="330" t="str">
        <f t="shared" si="504"/>
        <v/>
      </c>
      <c r="AI876" s="330" t="str">
        <f t="shared" si="505"/>
        <v/>
      </c>
      <c r="AJ876" s="330" t="str">
        <f t="shared" si="506"/>
        <v/>
      </c>
      <c r="AK876" s="339" t="str">
        <f t="shared" si="507"/>
        <v/>
      </c>
      <c r="AL876" s="44" t="str">
        <f t="shared" si="508"/>
        <v/>
      </c>
    </row>
    <row r="877" spans="2:38" ht="15" x14ac:dyDescent="0.15">
      <c r="B877" s="330" t="str">
        <f t="shared" si="486"/>
        <v/>
      </c>
      <c r="C877" s="330" t="str">
        <f t="shared" si="487"/>
        <v/>
      </c>
      <c r="D877" s="330" t="str">
        <f t="shared" si="488"/>
        <v/>
      </c>
      <c r="E877" s="330" t="str">
        <f t="shared" si="485"/>
        <v xml:space="preserve"> </v>
      </c>
      <c r="F877" s="330" t="str">
        <f t="shared" si="489"/>
        <v/>
      </c>
      <c r="G877" s="330" t="str">
        <f t="shared" si="490"/>
        <v/>
      </c>
      <c r="H877" s="315"/>
      <c r="I877" s="330" t="str">
        <f t="shared" si="491"/>
        <v/>
      </c>
      <c r="J877" s="330">
        <f t="shared" si="484"/>
        <v>859</v>
      </c>
      <c r="K877" s="337" t="str">
        <f t="shared" si="492"/>
        <v/>
      </c>
      <c r="L877" s="325" t="str">
        <f t="shared" si="493"/>
        <v/>
      </c>
      <c r="M877" s="325" t="str">
        <f t="shared" si="494"/>
        <v/>
      </c>
      <c r="N877" s="330" t="str">
        <f t="shared" si="495"/>
        <v/>
      </c>
      <c r="O877" s="330" t="str">
        <f t="shared" si="496"/>
        <v/>
      </c>
      <c r="P877" s="334"/>
      <c r="Q877" s="330"/>
      <c r="R877" s="279" t="str">
        <f>IF(H877&gt;0, rate1(1,$L$52,$L$51,$L$54,L877,$L$53,$L$50,P877),"")</f>
        <v/>
      </c>
      <c r="S877" s="325"/>
      <c r="T877" s="325"/>
      <c r="U877" s="330"/>
      <c r="V877" s="338"/>
      <c r="W877" s="330"/>
      <c r="X877" s="330"/>
      <c r="Y877" s="330"/>
      <c r="Z877" s="110" t="str">
        <f>IF(H877&gt;0, rate1(1,$L$52,$L$51,$L$54,U877,$L$53,$L$50,Y877),"")</f>
        <v/>
      </c>
      <c r="AA877" s="338" t="str">
        <f t="shared" si="497"/>
        <v/>
      </c>
      <c r="AB877" s="338" t="str">
        <f t="shared" si="498"/>
        <v/>
      </c>
      <c r="AC877" s="330" t="str">
        <f t="shared" si="499"/>
        <v/>
      </c>
      <c r="AD877" s="330" t="str">
        <f t="shared" si="500"/>
        <v/>
      </c>
      <c r="AE877" s="330" t="str">
        <f t="shared" si="501"/>
        <v/>
      </c>
      <c r="AF877" s="330" t="str">
        <f t="shared" si="502"/>
        <v/>
      </c>
      <c r="AG877" s="330" t="str">
        <f t="shared" si="503"/>
        <v/>
      </c>
      <c r="AH877" s="330" t="str">
        <f t="shared" si="504"/>
        <v/>
      </c>
      <c r="AI877" s="330" t="str">
        <f t="shared" si="505"/>
        <v/>
      </c>
      <c r="AJ877" s="330" t="str">
        <f t="shared" si="506"/>
        <v/>
      </c>
      <c r="AK877" s="339" t="str">
        <f t="shared" si="507"/>
        <v/>
      </c>
      <c r="AL877" s="44" t="str">
        <f t="shared" si="508"/>
        <v/>
      </c>
    </row>
    <row r="878" spans="2:38" ht="15" x14ac:dyDescent="0.15">
      <c r="B878" s="330" t="str">
        <f t="shared" si="486"/>
        <v/>
      </c>
      <c r="C878" s="330" t="str">
        <f t="shared" si="487"/>
        <v/>
      </c>
      <c r="D878" s="330" t="str">
        <f t="shared" si="488"/>
        <v/>
      </c>
      <c r="E878" s="330" t="str">
        <f t="shared" si="485"/>
        <v xml:space="preserve"> </v>
      </c>
      <c r="F878" s="330" t="str">
        <f t="shared" si="489"/>
        <v/>
      </c>
      <c r="G878" s="330" t="str">
        <f t="shared" si="490"/>
        <v/>
      </c>
      <c r="H878" s="315"/>
      <c r="I878" s="330" t="str">
        <f t="shared" si="491"/>
        <v/>
      </c>
      <c r="J878" s="330">
        <f t="shared" si="484"/>
        <v>859</v>
      </c>
      <c r="K878" s="337" t="str">
        <f t="shared" si="492"/>
        <v/>
      </c>
      <c r="L878" s="325" t="str">
        <f t="shared" si="493"/>
        <v/>
      </c>
      <c r="M878" s="325" t="str">
        <f t="shared" si="494"/>
        <v/>
      </c>
      <c r="N878" s="330" t="str">
        <f t="shared" si="495"/>
        <v/>
      </c>
      <c r="O878" s="330" t="str">
        <f t="shared" si="496"/>
        <v/>
      </c>
      <c r="P878" s="334"/>
      <c r="Q878" s="330"/>
      <c r="R878" s="279" t="str">
        <f>IF(H878&gt;0, rate1(1,$L$52,$L$51,$L$54,L878,$L$53,$L$50,P878),"")</f>
        <v/>
      </c>
      <c r="S878" s="325"/>
      <c r="T878" s="325"/>
      <c r="U878" s="330"/>
      <c r="V878" s="338"/>
      <c r="W878" s="330"/>
      <c r="X878" s="330"/>
      <c r="Y878" s="330"/>
      <c r="Z878" s="110" t="str">
        <f>IF(H878&gt;0, rate1(1,$L$52,$L$51,$L$54,U878,$L$53,$L$50,Y878),"")</f>
        <v/>
      </c>
      <c r="AA878" s="338" t="str">
        <f t="shared" si="497"/>
        <v/>
      </c>
      <c r="AB878" s="338" t="str">
        <f t="shared" si="498"/>
        <v/>
      </c>
      <c r="AC878" s="330" t="str">
        <f t="shared" si="499"/>
        <v/>
      </c>
      <c r="AD878" s="330" t="str">
        <f t="shared" si="500"/>
        <v/>
      </c>
      <c r="AE878" s="330" t="str">
        <f t="shared" si="501"/>
        <v/>
      </c>
      <c r="AF878" s="330" t="str">
        <f t="shared" si="502"/>
        <v/>
      </c>
      <c r="AG878" s="330" t="str">
        <f t="shared" si="503"/>
        <v/>
      </c>
      <c r="AH878" s="330" t="str">
        <f t="shared" si="504"/>
        <v/>
      </c>
      <c r="AI878" s="330" t="str">
        <f t="shared" si="505"/>
        <v/>
      </c>
      <c r="AJ878" s="330" t="str">
        <f t="shared" si="506"/>
        <v/>
      </c>
      <c r="AK878" s="339" t="str">
        <f t="shared" si="507"/>
        <v/>
      </c>
      <c r="AL878" s="44" t="str">
        <f t="shared" si="508"/>
        <v/>
      </c>
    </row>
    <row r="879" spans="2:38" ht="15" x14ac:dyDescent="0.15">
      <c r="B879" s="330" t="str">
        <f t="shared" si="486"/>
        <v/>
      </c>
      <c r="C879" s="330" t="str">
        <f t="shared" si="487"/>
        <v/>
      </c>
      <c r="D879" s="330" t="str">
        <f t="shared" si="488"/>
        <v/>
      </c>
      <c r="E879" s="330" t="str">
        <f t="shared" si="485"/>
        <v xml:space="preserve"> </v>
      </c>
      <c r="F879" s="330" t="str">
        <f t="shared" si="489"/>
        <v/>
      </c>
      <c r="G879" s="330" t="str">
        <f t="shared" si="490"/>
        <v/>
      </c>
      <c r="H879" s="315"/>
      <c r="I879" s="330" t="str">
        <f t="shared" si="491"/>
        <v/>
      </c>
      <c r="J879" s="330">
        <f t="shared" si="484"/>
        <v>859</v>
      </c>
      <c r="K879" s="337" t="str">
        <f t="shared" si="492"/>
        <v/>
      </c>
      <c r="L879" s="325" t="str">
        <f t="shared" si="493"/>
        <v/>
      </c>
      <c r="M879" s="325" t="str">
        <f t="shared" si="494"/>
        <v/>
      </c>
      <c r="N879" s="330" t="str">
        <f t="shared" si="495"/>
        <v/>
      </c>
      <c r="O879" s="330" t="str">
        <f t="shared" si="496"/>
        <v/>
      </c>
      <c r="P879" s="334"/>
      <c r="Q879" s="330"/>
      <c r="R879" s="279" t="str">
        <f>IF(H879&gt;0, rate1(1,$L$52,$L$51,$L$54,L879,$L$53,$L$50,P879),"")</f>
        <v/>
      </c>
      <c r="S879" s="325"/>
      <c r="T879" s="325"/>
      <c r="U879" s="330"/>
      <c r="V879" s="338"/>
      <c r="W879" s="330"/>
      <c r="X879" s="330"/>
      <c r="Y879" s="330"/>
      <c r="Z879" s="110" t="str">
        <f>IF(H879&gt;0, rate1(1,$L$52,$L$51,$L$54,U879,$L$53,$L$50,Y879),"")</f>
        <v/>
      </c>
      <c r="AA879" s="338" t="str">
        <f t="shared" si="497"/>
        <v/>
      </c>
      <c r="AB879" s="338" t="str">
        <f t="shared" si="498"/>
        <v/>
      </c>
      <c r="AC879" s="330" t="str">
        <f t="shared" si="499"/>
        <v/>
      </c>
      <c r="AD879" s="330" t="str">
        <f t="shared" si="500"/>
        <v/>
      </c>
      <c r="AE879" s="330" t="str">
        <f t="shared" si="501"/>
        <v/>
      </c>
      <c r="AF879" s="330" t="str">
        <f t="shared" si="502"/>
        <v/>
      </c>
      <c r="AG879" s="330" t="str">
        <f t="shared" si="503"/>
        <v/>
      </c>
      <c r="AH879" s="330" t="str">
        <f t="shared" si="504"/>
        <v/>
      </c>
      <c r="AI879" s="330" t="str">
        <f t="shared" si="505"/>
        <v/>
      </c>
      <c r="AJ879" s="330" t="str">
        <f t="shared" si="506"/>
        <v/>
      </c>
      <c r="AK879" s="339" t="str">
        <f t="shared" si="507"/>
        <v/>
      </c>
      <c r="AL879" s="44" t="str">
        <f t="shared" si="508"/>
        <v/>
      </c>
    </row>
    <row r="880" spans="2:38" ht="15" x14ac:dyDescent="0.15">
      <c r="B880" s="330" t="str">
        <f t="shared" si="486"/>
        <v/>
      </c>
      <c r="C880" s="330" t="str">
        <f t="shared" si="487"/>
        <v/>
      </c>
      <c r="D880" s="330" t="str">
        <f t="shared" si="488"/>
        <v/>
      </c>
      <c r="E880" s="330" t="str">
        <f t="shared" si="485"/>
        <v xml:space="preserve"> </v>
      </c>
      <c r="F880" s="330" t="str">
        <f t="shared" si="489"/>
        <v/>
      </c>
      <c r="G880" s="330" t="str">
        <f t="shared" si="490"/>
        <v/>
      </c>
      <c r="H880" s="315"/>
      <c r="I880" s="330" t="str">
        <f t="shared" si="491"/>
        <v/>
      </c>
      <c r="J880" s="330">
        <f t="shared" si="484"/>
        <v>859</v>
      </c>
      <c r="K880" s="337" t="str">
        <f t="shared" si="492"/>
        <v/>
      </c>
      <c r="L880" s="325" t="str">
        <f t="shared" si="493"/>
        <v/>
      </c>
      <c r="M880" s="325" t="str">
        <f t="shared" si="494"/>
        <v/>
      </c>
      <c r="N880" s="330" t="str">
        <f t="shared" si="495"/>
        <v/>
      </c>
      <c r="O880" s="330" t="str">
        <f t="shared" si="496"/>
        <v/>
      </c>
      <c r="P880" s="334"/>
      <c r="Q880" s="330"/>
      <c r="R880" s="279" t="str">
        <f>IF(H880&gt;0, rate1(1,$L$52,$L$51,$L$54,L880,$L$53,$L$50,P880),"")</f>
        <v/>
      </c>
      <c r="S880" s="325"/>
      <c r="T880" s="325"/>
      <c r="U880" s="330"/>
      <c r="V880" s="338"/>
      <c r="W880" s="330"/>
      <c r="X880" s="330"/>
      <c r="Y880" s="330"/>
      <c r="Z880" s="110" t="str">
        <f>IF(H880&gt;0, rate1(1,$L$52,$L$51,$L$54,U880,$L$53,$L$50,Y880),"")</f>
        <v/>
      </c>
      <c r="AA880" s="338" t="str">
        <f t="shared" si="497"/>
        <v/>
      </c>
      <c r="AB880" s="338" t="str">
        <f t="shared" si="498"/>
        <v/>
      </c>
      <c r="AC880" s="330" t="str">
        <f t="shared" si="499"/>
        <v/>
      </c>
      <c r="AD880" s="330" t="str">
        <f t="shared" si="500"/>
        <v/>
      </c>
      <c r="AE880" s="330" t="str">
        <f t="shared" si="501"/>
        <v/>
      </c>
      <c r="AF880" s="330" t="str">
        <f t="shared" si="502"/>
        <v/>
      </c>
      <c r="AG880" s="330" t="str">
        <f t="shared" si="503"/>
        <v/>
      </c>
      <c r="AH880" s="330" t="str">
        <f t="shared" si="504"/>
        <v/>
      </c>
      <c r="AI880" s="330" t="str">
        <f t="shared" si="505"/>
        <v/>
      </c>
      <c r="AJ880" s="330" t="str">
        <f t="shared" si="506"/>
        <v/>
      </c>
      <c r="AK880" s="339" t="str">
        <f t="shared" si="507"/>
        <v/>
      </c>
      <c r="AL880" s="44" t="str">
        <f t="shared" si="508"/>
        <v/>
      </c>
    </row>
    <row r="881" spans="2:38" ht="15" x14ac:dyDescent="0.15">
      <c r="B881" s="330" t="str">
        <f t="shared" si="486"/>
        <v/>
      </c>
      <c r="C881" s="330" t="str">
        <f t="shared" si="487"/>
        <v/>
      </c>
      <c r="D881" s="330" t="str">
        <f t="shared" si="488"/>
        <v/>
      </c>
      <c r="E881" s="330" t="str">
        <f t="shared" si="485"/>
        <v xml:space="preserve"> </v>
      </c>
      <c r="F881" s="330" t="str">
        <f t="shared" si="489"/>
        <v/>
      </c>
      <c r="G881" s="330" t="str">
        <f t="shared" si="490"/>
        <v/>
      </c>
      <c r="H881" s="315"/>
      <c r="I881" s="330" t="str">
        <f t="shared" si="491"/>
        <v/>
      </c>
      <c r="J881" s="330">
        <f t="shared" si="484"/>
        <v>859</v>
      </c>
      <c r="K881" s="337" t="str">
        <f t="shared" si="492"/>
        <v/>
      </c>
      <c r="L881" s="325" t="str">
        <f t="shared" si="493"/>
        <v/>
      </c>
      <c r="M881" s="325" t="str">
        <f t="shared" si="494"/>
        <v/>
      </c>
      <c r="N881" s="330" t="str">
        <f t="shared" si="495"/>
        <v/>
      </c>
      <c r="O881" s="330" t="str">
        <f t="shared" si="496"/>
        <v/>
      </c>
      <c r="P881" s="334"/>
      <c r="Q881" s="330"/>
      <c r="R881" s="279" t="str">
        <f>IF(H881&gt;0, rate1(1,$L$52,$L$51,$L$54,L881,$L$53,$L$50,P881),"")</f>
        <v/>
      </c>
      <c r="S881" s="325"/>
      <c r="T881" s="325"/>
      <c r="U881" s="330"/>
      <c r="V881" s="338"/>
      <c r="W881" s="330"/>
      <c r="X881" s="330"/>
      <c r="Y881" s="330"/>
      <c r="Z881" s="110" t="str">
        <f>IF(H881&gt;0, rate1(1,$L$52,$L$51,$L$54,U881,$L$53,$L$50,Y881),"")</f>
        <v/>
      </c>
      <c r="AA881" s="338" t="str">
        <f t="shared" si="497"/>
        <v/>
      </c>
      <c r="AB881" s="338" t="str">
        <f t="shared" si="498"/>
        <v/>
      </c>
      <c r="AC881" s="330" t="str">
        <f t="shared" si="499"/>
        <v/>
      </c>
      <c r="AD881" s="330" t="str">
        <f t="shared" si="500"/>
        <v/>
      </c>
      <c r="AE881" s="330" t="str">
        <f t="shared" si="501"/>
        <v/>
      </c>
      <c r="AF881" s="330" t="str">
        <f t="shared" si="502"/>
        <v/>
      </c>
      <c r="AG881" s="330" t="str">
        <f t="shared" si="503"/>
        <v/>
      </c>
      <c r="AH881" s="330" t="str">
        <f t="shared" si="504"/>
        <v/>
      </c>
      <c r="AI881" s="330" t="str">
        <f t="shared" si="505"/>
        <v/>
      </c>
      <c r="AJ881" s="330" t="str">
        <f t="shared" si="506"/>
        <v/>
      </c>
      <c r="AK881" s="339" t="str">
        <f t="shared" si="507"/>
        <v/>
      </c>
      <c r="AL881" s="44" t="str">
        <f t="shared" si="508"/>
        <v/>
      </c>
    </row>
    <row r="882" spans="2:38" ht="15" x14ac:dyDescent="0.15">
      <c r="B882" s="330" t="str">
        <f t="shared" si="486"/>
        <v/>
      </c>
      <c r="C882" s="330" t="str">
        <f t="shared" si="487"/>
        <v/>
      </c>
      <c r="D882" s="330" t="str">
        <f t="shared" si="488"/>
        <v/>
      </c>
      <c r="E882" s="330" t="str">
        <f t="shared" si="485"/>
        <v xml:space="preserve"> </v>
      </c>
      <c r="F882" s="330" t="str">
        <f t="shared" si="489"/>
        <v/>
      </c>
      <c r="G882" s="330" t="str">
        <f t="shared" si="490"/>
        <v/>
      </c>
      <c r="H882" s="315"/>
      <c r="I882" s="330" t="str">
        <f t="shared" si="491"/>
        <v/>
      </c>
      <c r="J882" s="330">
        <f t="shared" si="484"/>
        <v>859</v>
      </c>
      <c r="K882" s="337" t="str">
        <f t="shared" si="492"/>
        <v/>
      </c>
      <c r="L882" s="325" t="str">
        <f t="shared" si="493"/>
        <v/>
      </c>
      <c r="M882" s="325" t="str">
        <f t="shared" si="494"/>
        <v/>
      </c>
      <c r="N882" s="330" t="str">
        <f t="shared" si="495"/>
        <v/>
      </c>
      <c r="O882" s="330" t="str">
        <f t="shared" si="496"/>
        <v/>
      </c>
      <c r="P882" s="334"/>
      <c r="Q882" s="330"/>
      <c r="R882" s="279" t="str">
        <f>IF(H882&gt;0, rate1(1,$L$52,$L$51,$L$54,L882,$L$53,$L$50,P882),"")</f>
        <v/>
      </c>
      <c r="S882" s="325"/>
      <c r="T882" s="325"/>
      <c r="U882" s="330"/>
      <c r="V882" s="338"/>
      <c r="W882" s="330"/>
      <c r="X882" s="330"/>
      <c r="Y882" s="330"/>
      <c r="Z882" s="110" t="str">
        <f>IF(H882&gt;0, rate1(1,$L$52,$L$51,$L$54,U882,$L$53,$L$50,Y882),"")</f>
        <v/>
      </c>
      <c r="AA882" s="338" t="str">
        <f t="shared" si="497"/>
        <v/>
      </c>
      <c r="AB882" s="338" t="str">
        <f t="shared" si="498"/>
        <v/>
      </c>
      <c r="AC882" s="330" t="str">
        <f t="shared" si="499"/>
        <v/>
      </c>
      <c r="AD882" s="330" t="str">
        <f t="shared" si="500"/>
        <v/>
      </c>
      <c r="AE882" s="330" t="str">
        <f t="shared" si="501"/>
        <v/>
      </c>
      <c r="AF882" s="330" t="str">
        <f t="shared" si="502"/>
        <v/>
      </c>
      <c r="AG882" s="330" t="str">
        <f t="shared" si="503"/>
        <v/>
      </c>
      <c r="AH882" s="330" t="str">
        <f t="shared" si="504"/>
        <v/>
      </c>
      <c r="AI882" s="330" t="str">
        <f t="shared" si="505"/>
        <v/>
      </c>
      <c r="AJ882" s="330" t="str">
        <f t="shared" si="506"/>
        <v/>
      </c>
      <c r="AK882" s="339" t="str">
        <f t="shared" si="507"/>
        <v/>
      </c>
      <c r="AL882" s="44" t="str">
        <f t="shared" si="508"/>
        <v/>
      </c>
    </row>
    <row r="883" spans="2:38" ht="15" x14ac:dyDescent="0.15">
      <c r="B883" s="330" t="str">
        <f t="shared" si="486"/>
        <v/>
      </c>
      <c r="C883" s="330" t="str">
        <f t="shared" si="487"/>
        <v/>
      </c>
      <c r="D883" s="330" t="str">
        <f t="shared" si="488"/>
        <v/>
      </c>
      <c r="E883" s="330" t="str">
        <f t="shared" si="485"/>
        <v xml:space="preserve"> </v>
      </c>
      <c r="F883" s="330" t="str">
        <f t="shared" si="489"/>
        <v/>
      </c>
      <c r="G883" s="330" t="str">
        <f t="shared" si="490"/>
        <v/>
      </c>
      <c r="H883" s="315"/>
      <c r="I883" s="330" t="str">
        <f t="shared" si="491"/>
        <v/>
      </c>
      <c r="J883" s="330">
        <f t="shared" si="484"/>
        <v>859</v>
      </c>
      <c r="K883" s="337" t="str">
        <f t="shared" si="492"/>
        <v/>
      </c>
      <c r="L883" s="325" t="str">
        <f t="shared" si="493"/>
        <v/>
      </c>
      <c r="M883" s="325" t="str">
        <f t="shared" si="494"/>
        <v/>
      </c>
      <c r="N883" s="330" t="str">
        <f t="shared" si="495"/>
        <v/>
      </c>
      <c r="O883" s="330" t="str">
        <f t="shared" si="496"/>
        <v/>
      </c>
      <c r="P883" s="334"/>
      <c r="Q883" s="330"/>
      <c r="R883" s="279" t="str">
        <f>IF(H883&gt;0, rate1(1,$L$52,$L$51,$L$54,L883,$L$53,$L$50,P883),"")</f>
        <v/>
      </c>
      <c r="S883" s="325"/>
      <c r="T883" s="325"/>
      <c r="U883" s="330"/>
      <c r="V883" s="338"/>
      <c r="W883" s="330"/>
      <c r="X883" s="330"/>
      <c r="Y883" s="330"/>
      <c r="Z883" s="110" t="str">
        <f>IF(H883&gt;0, rate1(1,$L$52,$L$51,$L$54,U883,$L$53,$L$50,Y883),"")</f>
        <v/>
      </c>
      <c r="AA883" s="338" t="str">
        <f t="shared" si="497"/>
        <v/>
      </c>
      <c r="AB883" s="338" t="str">
        <f t="shared" si="498"/>
        <v/>
      </c>
      <c r="AC883" s="330" t="str">
        <f t="shared" si="499"/>
        <v/>
      </c>
      <c r="AD883" s="330" t="str">
        <f t="shared" si="500"/>
        <v/>
      </c>
      <c r="AE883" s="330" t="str">
        <f t="shared" si="501"/>
        <v/>
      </c>
      <c r="AF883" s="330" t="str">
        <f t="shared" si="502"/>
        <v/>
      </c>
      <c r="AG883" s="330" t="str">
        <f t="shared" si="503"/>
        <v/>
      </c>
      <c r="AH883" s="330" t="str">
        <f t="shared" si="504"/>
        <v/>
      </c>
      <c r="AI883" s="330" t="str">
        <f t="shared" si="505"/>
        <v/>
      </c>
      <c r="AJ883" s="330" t="str">
        <f t="shared" si="506"/>
        <v/>
      </c>
      <c r="AK883" s="339" t="str">
        <f t="shared" si="507"/>
        <v/>
      </c>
      <c r="AL883" s="44" t="str">
        <f t="shared" si="508"/>
        <v/>
      </c>
    </row>
    <row r="884" spans="2:38" ht="15" x14ac:dyDescent="0.15">
      <c r="B884" s="330" t="str">
        <f t="shared" si="486"/>
        <v/>
      </c>
      <c r="C884" s="330" t="str">
        <f t="shared" si="487"/>
        <v/>
      </c>
      <c r="D884" s="330" t="str">
        <f t="shared" si="488"/>
        <v/>
      </c>
      <c r="E884" s="330" t="str">
        <f t="shared" si="485"/>
        <v xml:space="preserve"> </v>
      </c>
      <c r="F884" s="330" t="str">
        <f t="shared" si="489"/>
        <v/>
      </c>
      <c r="G884" s="330" t="str">
        <f t="shared" si="490"/>
        <v/>
      </c>
      <c r="H884" s="315"/>
      <c r="I884" s="330" t="str">
        <f t="shared" si="491"/>
        <v/>
      </c>
      <c r="J884" s="330">
        <f t="shared" si="484"/>
        <v>859</v>
      </c>
      <c r="K884" s="337" t="str">
        <f t="shared" si="492"/>
        <v/>
      </c>
      <c r="L884" s="325" t="str">
        <f t="shared" si="493"/>
        <v/>
      </c>
      <c r="M884" s="325" t="str">
        <f t="shared" si="494"/>
        <v/>
      </c>
      <c r="N884" s="330" t="str">
        <f t="shared" si="495"/>
        <v/>
      </c>
      <c r="O884" s="330" t="str">
        <f t="shared" si="496"/>
        <v/>
      </c>
      <c r="P884" s="334"/>
      <c r="Q884" s="330"/>
      <c r="R884" s="279" t="str">
        <f>IF(H884&gt;0, rate1(1,$L$52,$L$51,$L$54,L884,$L$53,$L$50,P884),"")</f>
        <v/>
      </c>
      <c r="S884" s="325"/>
      <c r="T884" s="325"/>
      <c r="U884" s="330"/>
      <c r="V884" s="338"/>
      <c r="W884" s="330"/>
      <c r="X884" s="330"/>
      <c r="Y884" s="330"/>
      <c r="Z884" s="110" t="str">
        <f>IF(H884&gt;0, rate1(1,$L$52,$L$51,$L$54,U884,$L$53,$L$50,Y884),"")</f>
        <v/>
      </c>
      <c r="AA884" s="338" t="str">
        <f t="shared" si="497"/>
        <v/>
      </c>
      <c r="AB884" s="338" t="str">
        <f t="shared" si="498"/>
        <v/>
      </c>
      <c r="AC884" s="330" t="str">
        <f t="shared" si="499"/>
        <v/>
      </c>
      <c r="AD884" s="330" t="str">
        <f t="shared" si="500"/>
        <v/>
      </c>
      <c r="AE884" s="330" t="str">
        <f t="shared" si="501"/>
        <v/>
      </c>
      <c r="AF884" s="330" t="str">
        <f t="shared" si="502"/>
        <v/>
      </c>
      <c r="AG884" s="330" t="str">
        <f t="shared" si="503"/>
        <v/>
      </c>
      <c r="AH884" s="330" t="str">
        <f t="shared" si="504"/>
        <v/>
      </c>
      <c r="AI884" s="330" t="str">
        <f t="shared" si="505"/>
        <v/>
      </c>
      <c r="AJ884" s="330" t="str">
        <f t="shared" si="506"/>
        <v/>
      </c>
      <c r="AK884" s="339" t="str">
        <f t="shared" si="507"/>
        <v/>
      </c>
      <c r="AL884" s="44" t="str">
        <f t="shared" si="508"/>
        <v/>
      </c>
    </row>
    <row r="885" spans="2:38" ht="15" x14ac:dyDescent="0.15">
      <c r="B885" s="330" t="str">
        <f t="shared" si="486"/>
        <v/>
      </c>
      <c r="C885" s="330" t="str">
        <f t="shared" si="487"/>
        <v/>
      </c>
      <c r="D885" s="330" t="str">
        <f t="shared" si="488"/>
        <v/>
      </c>
      <c r="E885" s="330" t="str">
        <f t="shared" si="485"/>
        <v xml:space="preserve"> </v>
      </c>
      <c r="F885" s="330" t="str">
        <f t="shared" si="489"/>
        <v/>
      </c>
      <c r="G885" s="330" t="str">
        <f t="shared" si="490"/>
        <v/>
      </c>
      <c r="H885" s="315"/>
      <c r="I885" s="330" t="str">
        <f t="shared" si="491"/>
        <v/>
      </c>
      <c r="J885" s="330">
        <f t="shared" si="484"/>
        <v>859</v>
      </c>
      <c r="K885" s="337" t="str">
        <f t="shared" si="492"/>
        <v/>
      </c>
      <c r="L885" s="325" t="str">
        <f t="shared" si="493"/>
        <v/>
      </c>
      <c r="M885" s="325" t="str">
        <f t="shared" si="494"/>
        <v/>
      </c>
      <c r="N885" s="330" t="str">
        <f t="shared" si="495"/>
        <v/>
      </c>
      <c r="O885" s="330" t="str">
        <f t="shared" si="496"/>
        <v/>
      </c>
      <c r="P885" s="334"/>
      <c r="Q885" s="330"/>
      <c r="R885" s="279" t="str">
        <f>IF(H885&gt;0, rate1(1,$L$52,$L$51,$L$54,L885,$L$53,$L$50,P885),"")</f>
        <v/>
      </c>
      <c r="S885" s="325"/>
      <c r="T885" s="325"/>
      <c r="U885" s="330"/>
      <c r="V885" s="338"/>
      <c r="W885" s="330"/>
      <c r="X885" s="330"/>
      <c r="Y885" s="330"/>
      <c r="Z885" s="110" t="str">
        <f>IF(H885&gt;0, rate1(1,$L$52,$L$51,$L$54,U885,$L$53,$L$50,Y885),"")</f>
        <v/>
      </c>
      <c r="AA885" s="338" t="str">
        <f t="shared" si="497"/>
        <v/>
      </c>
      <c r="AB885" s="338" t="str">
        <f t="shared" si="498"/>
        <v/>
      </c>
      <c r="AC885" s="330" t="str">
        <f t="shared" si="499"/>
        <v/>
      </c>
      <c r="AD885" s="330" t="str">
        <f t="shared" si="500"/>
        <v/>
      </c>
      <c r="AE885" s="330" t="str">
        <f t="shared" si="501"/>
        <v/>
      </c>
      <c r="AF885" s="330" t="str">
        <f t="shared" si="502"/>
        <v/>
      </c>
      <c r="AG885" s="330" t="str">
        <f t="shared" si="503"/>
        <v/>
      </c>
      <c r="AH885" s="330" t="str">
        <f t="shared" si="504"/>
        <v/>
      </c>
      <c r="AI885" s="330" t="str">
        <f t="shared" si="505"/>
        <v/>
      </c>
      <c r="AJ885" s="330" t="str">
        <f t="shared" si="506"/>
        <v/>
      </c>
      <c r="AK885" s="339" t="str">
        <f t="shared" si="507"/>
        <v/>
      </c>
      <c r="AL885" s="44" t="str">
        <f t="shared" si="508"/>
        <v/>
      </c>
    </row>
    <row r="886" spans="2:38" ht="15" x14ac:dyDescent="0.15">
      <c r="B886" s="330" t="str">
        <f t="shared" si="486"/>
        <v/>
      </c>
      <c r="C886" s="330" t="str">
        <f t="shared" si="487"/>
        <v/>
      </c>
      <c r="D886" s="330" t="str">
        <f t="shared" si="488"/>
        <v/>
      </c>
      <c r="E886" s="330" t="str">
        <f t="shared" si="485"/>
        <v xml:space="preserve"> </v>
      </c>
      <c r="F886" s="330" t="str">
        <f t="shared" si="489"/>
        <v/>
      </c>
      <c r="G886" s="330" t="str">
        <f t="shared" si="490"/>
        <v/>
      </c>
      <c r="H886" s="315"/>
      <c r="I886" s="330" t="str">
        <f t="shared" si="491"/>
        <v/>
      </c>
      <c r="J886" s="330">
        <f t="shared" si="484"/>
        <v>859</v>
      </c>
      <c r="K886" s="337" t="str">
        <f t="shared" si="492"/>
        <v/>
      </c>
      <c r="L886" s="325" t="str">
        <f t="shared" si="493"/>
        <v/>
      </c>
      <c r="M886" s="325" t="str">
        <f t="shared" si="494"/>
        <v/>
      </c>
      <c r="N886" s="330" t="str">
        <f t="shared" si="495"/>
        <v/>
      </c>
      <c r="O886" s="330" t="str">
        <f t="shared" si="496"/>
        <v/>
      </c>
      <c r="P886" s="334"/>
      <c r="Q886" s="330"/>
      <c r="R886" s="279" t="str">
        <f>IF(H886&gt;0, rate1(1,$L$52,$L$51,$L$54,L886,$L$53,$L$50,P886),"")</f>
        <v/>
      </c>
      <c r="S886" s="325"/>
      <c r="T886" s="325"/>
      <c r="U886" s="330"/>
      <c r="V886" s="338"/>
      <c r="W886" s="330"/>
      <c r="X886" s="330"/>
      <c r="Y886" s="330"/>
      <c r="Z886" s="110" t="str">
        <f>IF(H886&gt;0, rate1(1,$L$52,$L$51,$L$54,U886,$L$53,$L$50,Y886),"")</f>
        <v/>
      </c>
      <c r="AA886" s="338" t="str">
        <f t="shared" si="497"/>
        <v/>
      </c>
      <c r="AB886" s="338" t="str">
        <f t="shared" si="498"/>
        <v/>
      </c>
      <c r="AC886" s="330" t="str">
        <f t="shared" si="499"/>
        <v/>
      </c>
      <c r="AD886" s="330" t="str">
        <f t="shared" si="500"/>
        <v/>
      </c>
      <c r="AE886" s="330" t="str">
        <f t="shared" si="501"/>
        <v/>
      </c>
      <c r="AF886" s="330" t="str">
        <f t="shared" si="502"/>
        <v/>
      </c>
      <c r="AG886" s="330" t="str">
        <f t="shared" si="503"/>
        <v/>
      </c>
      <c r="AH886" s="330" t="str">
        <f t="shared" si="504"/>
        <v/>
      </c>
      <c r="AI886" s="330" t="str">
        <f t="shared" si="505"/>
        <v/>
      </c>
      <c r="AJ886" s="330" t="str">
        <f t="shared" si="506"/>
        <v/>
      </c>
      <c r="AK886" s="339" t="str">
        <f t="shared" si="507"/>
        <v/>
      </c>
      <c r="AL886" s="44" t="str">
        <f t="shared" si="508"/>
        <v/>
      </c>
    </row>
    <row r="887" spans="2:38" ht="15" x14ac:dyDescent="0.15">
      <c r="B887" s="330" t="str">
        <f t="shared" si="486"/>
        <v/>
      </c>
      <c r="C887" s="330" t="str">
        <f t="shared" si="487"/>
        <v/>
      </c>
      <c r="D887" s="330" t="str">
        <f t="shared" si="488"/>
        <v/>
      </c>
      <c r="E887" s="330" t="str">
        <f t="shared" si="485"/>
        <v xml:space="preserve"> </v>
      </c>
      <c r="F887" s="330" t="str">
        <f t="shared" si="489"/>
        <v/>
      </c>
      <c r="G887" s="330" t="str">
        <f t="shared" si="490"/>
        <v/>
      </c>
      <c r="H887" s="315"/>
      <c r="I887" s="330" t="str">
        <f t="shared" si="491"/>
        <v/>
      </c>
      <c r="J887" s="330">
        <f t="shared" si="484"/>
        <v>859</v>
      </c>
      <c r="K887" s="337" t="str">
        <f t="shared" si="492"/>
        <v/>
      </c>
      <c r="L887" s="325" t="str">
        <f t="shared" si="493"/>
        <v/>
      </c>
      <c r="M887" s="325" t="str">
        <f t="shared" si="494"/>
        <v/>
      </c>
      <c r="N887" s="330" t="str">
        <f t="shared" si="495"/>
        <v/>
      </c>
      <c r="O887" s="330" t="str">
        <f t="shared" si="496"/>
        <v/>
      </c>
      <c r="P887" s="334"/>
      <c r="Q887" s="330"/>
      <c r="R887" s="279" t="str">
        <f>IF(H887&gt;0, rate1(1,$L$52,$L$51,$L$54,L887,$L$53,$L$50,P887),"")</f>
        <v/>
      </c>
      <c r="S887" s="325"/>
      <c r="T887" s="325"/>
      <c r="U887" s="330"/>
      <c r="V887" s="338"/>
      <c r="W887" s="330"/>
      <c r="X887" s="330"/>
      <c r="Y887" s="330"/>
      <c r="Z887" s="110" t="str">
        <f>IF(H887&gt;0, rate1(1,$L$52,$L$51,$L$54,U887,$L$53,$L$50,Y887),"")</f>
        <v/>
      </c>
      <c r="AA887" s="338" t="str">
        <f t="shared" si="497"/>
        <v/>
      </c>
      <c r="AB887" s="338" t="str">
        <f t="shared" si="498"/>
        <v/>
      </c>
      <c r="AC887" s="330" t="str">
        <f t="shared" si="499"/>
        <v/>
      </c>
      <c r="AD887" s="330" t="str">
        <f t="shared" si="500"/>
        <v/>
      </c>
      <c r="AE887" s="330" t="str">
        <f t="shared" si="501"/>
        <v/>
      </c>
      <c r="AF887" s="330" t="str">
        <f t="shared" si="502"/>
        <v/>
      </c>
      <c r="AG887" s="330" t="str">
        <f t="shared" si="503"/>
        <v/>
      </c>
      <c r="AH887" s="330" t="str">
        <f t="shared" si="504"/>
        <v/>
      </c>
      <c r="AI887" s="330" t="str">
        <f t="shared" si="505"/>
        <v/>
      </c>
      <c r="AJ887" s="330" t="str">
        <f t="shared" si="506"/>
        <v/>
      </c>
      <c r="AK887" s="339" t="str">
        <f t="shared" si="507"/>
        <v/>
      </c>
      <c r="AL887" s="44" t="str">
        <f t="shared" si="508"/>
        <v/>
      </c>
    </row>
    <row r="888" spans="2:38" ht="15" x14ac:dyDescent="0.15">
      <c r="B888" s="330" t="str">
        <f t="shared" si="486"/>
        <v/>
      </c>
      <c r="C888" s="330" t="str">
        <f t="shared" si="487"/>
        <v/>
      </c>
      <c r="D888" s="330" t="str">
        <f t="shared" si="488"/>
        <v/>
      </c>
      <c r="E888" s="330" t="str">
        <f t="shared" si="485"/>
        <v xml:space="preserve"> </v>
      </c>
      <c r="F888" s="330" t="str">
        <f t="shared" si="489"/>
        <v/>
      </c>
      <c r="G888" s="330" t="str">
        <f t="shared" si="490"/>
        <v/>
      </c>
      <c r="H888" s="315"/>
      <c r="I888" s="330" t="str">
        <f t="shared" si="491"/>
        <v/>
      </c>
      <c r="J888" s="330">
        <f t="shared" si="484"/>
        <v>859</v>
      </c>
      <c r="K888" s="337" t="str">
        <f t="shared" si="492"/>
        <v/>
      </c>
      <c r="L888" s="325" t="str">
        <f t="shared" si="493"/>
        <v/>
      </c>
      <c r="M888" s="325" t="str">
        <f t="shared" si="494"/>
        <v/>
      </c>
      <c r="N888" s="330" t="str">
        <f t="shared" si="495"/>
        <v/>
      </c>
      <c r="O888" s="330" t="str">
        <f t="shared" si="496"/>
        <v/>
      </c>
      <c r="P888" s="334"/>
      <c r="Q888" s="330"/>
      <c r="R888" s="279" t="str">
        <f>IF(H888&gt;0, rate1(1,$L$52,$L$51,$L$54,L888,$L$53,$L$50,P888),"")</f>
        <v/>
      </c>
      <c r="S888" s="325"/>
      <c r="T888" s="325"/>
      <c r="U888" s="330"/>
      <c r="V888" s="338"/>
      <c r="W888" s="330"/>
      <c r="X888" s="330"/>
      <c r="Y888" s="330"/>
      <c r="Z888" s="110" t="str">
        <f>IF(H888&gt;0, rate1(1,$L$52,$L$51,$L$54,U888,$L$53,$L$50,Y888),"")</f>
        <v/>
      </c>
      <c r="AA888" s="338" t="str">
        <f t="shared" si="497"/>
        <v/>
      </c>
      <c r="AB888" s="338" t="str">
        <f t="shared" si="498"/>
        <v/>
      </c>
      <c r="AC888" s="330" t="str">
        <f t="shared" si="499"/>
        <v/>
      </c>
      <c r="AD888" s="330" t="str">
        <f t="shared" si="500"/>
        <v/>
      </c>
      <c r="AE888" s="330" t="str">
        <f t="shared" si="501"/>
        <v/>
      </c>
      <c r="AF888" s="330" t="str">
        <f t="shared" si="502"/>
        <v/>
      </c>
      <c r="AG888" s="330" t="str">
        <f t="shared" si="503"/>
        <v/>
      </c>
      <c r="AH888" s="330" t="str">
        <f t="shared" si="504"/>
        <v/>
      </c>
      <c r="AI888" s="330" t="str">
        <f t="shared" si="505"/>
        <v/>
      </c>
      <c r="AJ888" s="330" t="str">
        <f t="shared" si="506"/>
        <v/>
      </c>
      <c r="AK888" s="339" t="str">
        <f t="shared" si="507"/>
        <v/>
      </c>
      <c r="AL888" s="44" t="str">
        <f t="shared" si="508"/>
        <v/>
      </c>
    </row>
    <row r="889" spans="2:38" ht="15" x14ac:dyDescent="0.15">
      <c r="B889" s="330" t="str">
        <f t="shared" si="486"/>
        <v/>
      </c>
      <c r="C889" s="330" t="str">
        <f t="shared" si="487"/>
        <v/>
      </c>
      <c r="D889" s="330" t="str">
        <f t="shared" si="488"/>
        <v/>
      </c>
      <c r="E889" s="330" t="str">
        <f t="shared" si="485"/>
        <v xml:space="preserve"> </v>
      </c>
      <c r="F889" s="330" t="str">
        <f t="shared" si="489"/>
        <v/>
      </c>
      <c r="G889" s="330" t="str">
        <f t="shared" si="490"/>
        <v/>
      </c>
      <c r="H889" s="315"/>
      <c r="I889" s="330" t="str">
        <f t="shared" si="491"/>
        <v/>
      </c>
      <c r="J889" s="330">
        <f t="shared" si="484"/>
        <v>859</v>
      </c>
      <c r="K889" s="337" t="str">
        <f t="shared" si="492"/>
        <v/>
      </c>
      <c r="L889" s="325" t="str">
        <f t="shared" si="493"/>
        <v/>
      </c>
      <c r="M889" s="325" t="str">
        <f t="shared" si="494"/>
        <v/>
      </c>
      <c r="N889" s="330" t="str">
        <f t="shared" si="495"/>
        <v/>
      </c>
      <c r="O889" s="330" t="str">
        <f t="shared" si="496"/>
        <v/>
      </c>
      <c r="P889" s="334"/>
      <c r="Q889" s="330"/>
      <c r="R889" s="279" t="str">
        <f>IF(H889&gt;0, rate1(1,$L$52,$L$51,$L$54,L889,$L$53,$L$50,P889),"")</f>
        <v/>
      </c>
      <c r="S889" s="325"/>
      <c r="T889" s="325"/>
      <c r="U889" s="330"/>
      <c r="V889" s="338"/>
      <c r="W889" s="330"/>
      <c r="X889" s="330"/>
      <c r="Y889" s="330"/>
      <c r="Z889" s="110" t="str">
        <f>IF(H889&gt;0, rate1(1,$L$52,$L$51,$L$54,U889,$L$53,$L$50,Y889),"")</f>
        <v/>
      </c>
      <c r="AA889" s="338" t="str">
        <f t="shared" si="497"/>
        <v/>
      </c>
      <c r="AB889" s="338" t="str">
        <f t="shared" si="498"/>
        <v/>
      </c>
      <c r="AC889" s="330" t="str">
        <f t="shared" si="499"/>
        <v/>
      </c>
      <c r="AD889" s="330" t="str">
        <f t="shared" si="500"/>
        <v/>
      </c>
      <c r="AE889" s="330" t="str">
        <f t="shared" si="501"/>
        <v/>
      </c>
      <c r="AF889" s="330" t="str">
        <f t="shared" si="502"/>
        <v/>
      </c>
      <c r="AG889" s="330" t="str">
        <f t="shared" si="503"/>
        <v/>
      </c>
      <c r="AH889" s="330" t="str">
        <f t="shared" si="504"/>
        <v/>
      </c>
      <c r="AI889" s="330" t="str">
        <f t="shared" si="505"/>
        <v/>
      </c>
      <c r="AJ889" s="330" t="str">
        <f t="shared" si="506"/>
        <v/>
      </c>
      <c r="AK889" s="339" t="str">
        <f t="shared" si="507"/>
        <v/>
      </c>
      <c r="AL889" s="44" t="str">
        <f t="shared" si="508"/>
        <v/>
      </c>
    </row>
    <row r="890" spans="2:38" ht="15" x14ac:dyDescent="0.15">
      <c r="B890" s="330" t="str">
        <f t="shared" si="486"/>
        <v/>
      </c>
      <c r="C890" s="330" t="str">
        <f t="shared" si="487"/>
        <v/>
      </c>
      <c r="D890" s="330" t="str">
        <f t="shared" si="488"/>
        <v/>
      </c>
      <c r="E890" s="330" t="str">
        <f t="shared" si="485"/>
        <v xml:space="preserve"> </v>
      </c>
      <c r="F890" s="330" t="str">
        <f t="shared" si="489"/>
        <v/>
      </c>
      <c r="G890" s="330" t="str">
        <f t="shared" si="490"/>
        <v/>
      </c>
      <c r="H890" s="315"/>
      <c r="I890" s="330" t="str">
        <f t="shared" si="491"/>
        <v/>
      </c>
      <c r="J890" s="330">
        <f t="shared" si="484"/>
        <v>859</v>
      </c>
      <c r="K890" s="337" t="str">
        <f t="shared" si="492"/>
        <v/>
      </c>
      <c r="L890" s="325" t="str">
        <f t="shared" si="493"/>
        <v/>
      </c>
      <c r="M890" s="325" t="str">
        <f t="shared" si="494"/>
        <v/>
      </c>
      <c r="N890" s="330" t="str">
        <f t="shared" si="495"/>
        <v/>
      </c>
      <c r="O890" s="330" t="str">
        <f t="shared" si="496"/>
        <v/>
      </c>
      <c r="P890" s="334"/>
      <c r="Q890" s="330"/>
      <c r="R890" s="279" t="str">
        <f>IF(H890&gt;0, rate1(1,$L$52,$L$51,$L$54,L890,$L$53,$L$50,P890),"")</f>
        <v/>
      </c>
      <c r="S890" s="325"/>
      <c r="T890" s="325"/>
      <c r="U890" s="330"/>
      <c r="V890" s="338"/>
      <c r="W890" s="330"/>
      <c r="X890" s="330"/>
      <c r="Y890" s="330"/>
      <c r="Z890" s="110" t="str">
        <f>IF(H890&gt;0, rate1(1,$L$52,$L$51,$L$54,U890,$L$53,$L$50,Y890),"")</f>
        <v/>
      </c>
      <c r="AA890" s="338" t="str">
        <f t="shared" si="497"/>
        <v/>
      </c>
      <c r="AB890" s="338" t="str">
        <f t="shared" si="498"/>
        <v/>
      </c>
      <c r="AC890" s="330" t="str">
        <f t="shared" si="499"/>
        <v/>
      </c>
      <c r="AD890" s="330" t="str">
        <f t="shared" si="500"/>
        <v/>
      </c>
      <c r="AE890" s="330" t="str">
        <f t="shared" si="501"/>
        <v/>
      </c>
      <c r="AF890" s="330" t="str">
        <f t="shared" si="502"/>
        <v/>
      </c>
      <c r="AG890" s="330" t="str">
        <f t="shared" si="503"/>
        <v/>
      </c>
      <c r="AH890" s="330" t="str">
        <f t="shared" si="504"/>
        <v/>
      </c>
      <c r="AI890" s="330" t="str">
        <f t="shared" si="505"/>
        <v/>
      </c>
      <c r="AJ890" s="330" t="str">
        <f t="shared" si="506"/>
        <v/>
      </c>
      <c r="AK890" s="339" t="str">
        <f t="shared" si="507"/>
        <v/>
      </c>
      <c r="AL890" s="44" t="str">
        <f t="shared" si="508"/>
        <v/>
      </c>
    </row>
    <row r="891" spans="2:38" ht="15" x14ac:dyDescent="0.15">
      <c r="B891" s="330" t="str">
        <f t="shared" si="486"/>
        <v/>
      </c>
      <c r="C891" s="330" t="str">
        <f t="shared" si="487"/>
        <v/>
      </c>
      <c r="D891" s="330" t="str">
        <f t="shared" si="488"/>
        <v/>
      </c>
      <c r="E891" s="330" t="str">
        <f t="shared" si="485"/>
        <v xml:space="preserve"> </v>
      </c>
      <c r="F891" s="330" t="str">
        <f t="shared" si="489"/>
        <v/>
      </c>
      <c r="G891" s="330" t="str">
        <f t="shared" si="490"/>
        <v/>
      </c>
      <c r="H891" s="315"/>
      <c r="I891" s="330" t="str">
        <f t="shared" si="491"/>
        <v/>
      </c>
      <c r="J891" s="330">
        <f t="shared" si="484"/>
        <v>859</v>
      </c>
      <c r="K891" s="337" t="str">
        <f t="shared" si="492"/>
        <v/>
      </c>
      <c r="L891" s="325" t="str">
        <f t="shared" si="493"/>
        <v/>
      </c>
      <c r="M891" s="325" t="str">
        <f t="shared" si="494"/>
        <v/>
      </c>
      <c r="N891" s="330" t="str">
        <f t="shared" si="495"/>
        <v/>
      </c>
      <c r="O891" s="330" t="str">
        <f t="shared" si="496"/>
        <v/>
      </c>
      <c r="P891" s="334"/>
      <c r="Q891" s="330"/>
      <c r="R891" s="279" t="str">
        <f>IF(H891&gt;0, rate1(1,$L$52,$L$51,$L$54,L891,$L$53,$L$50,P891),"")</f>
        <v/>
      </c>
      <c r="S891" s="325"/>
      <c r="T891" s="325"/>
      <c r="U891" s="330"/>
      <c r="V891" s="338"/>
      <c r="W891" s="330"/>
      <c r="X891" s="330"/>
      <c r="Y891" s="330"/>
      <c r="Z891" s="110" t="str">
        <f>IF(H891&gt;0, rate1(1,$L$52,$L$51,$L$54,U891,$L$53,$L$50,Y891),"")</f>
        <v/>
      </c>
      <c r="AA891" s="338" t="str">
        <f t="shared" si="497"/>
        <v/>
      </c>
      <c r="AB891" s="338" t="str">
        <f t="shared" si="498"/>
        <v/>
      </c>
      <c r="AC891" s="330" t="str">
        <f t="shared" si="499"/>
        <v/>
      </c>
      <c r="AD891" s="330" t="str">
        <f t="shared" si="500"/>
        <v/>
      </c>
      <c r="AE891" s="330" t="str">
        <f t="shared" si="501"/>
        <v/>
      </c>
      <c r="AF891" s="330" t="str">
        <f t="shared" si="502"/>
        <v/>
      </c>
      <c r="AG891" s="330" t="str">
        <f t="shared" si="503"/>
        <v/>
      </c>
      <c r="AH891" s="330" t="str">
        <f t="shared" si="504"/>
        <v/>
      </c>
      <c r="AI891" s="330" t="str">
        <f t="shared" si="505"/>
        <v/>
      </c>
      <c r="AJ891" s="330" t="str">
        <f t="shared" si="506"/>
        <v/>
      </c>
      <c r="AK891" s="339" t="str">
        <f t="shared" si="507"/>
        <v/>
      </c>
      <c r="AL891" s="44" t="str">
        <f t="shared" si="508"/>
        <v/>
      </c>
    </row>
    <row r="892" spans="2:38" ht="15" x14ac:dyDescent="0.15">
      <c r="B892" s="330" t="str">
        <f t="shared" si="486"/>
        <v/>
      </c>
      <c r="C892" s="330" t="str">
        <f t="shared" si="487"/>
        <v/>
      </c>
      <c r="D892" s="330" t="str">
        <f t="shared" si="488"/>
        <v/>
      </c>
      <c r="E892" s="330" t="str">
        <f t="shared" si="485"/>
        <v xml:space="preserve"> </v>
      </c>
      <c r="F892" s="330" t="str">
        <f t="shared" si="489"/>
        <v/>
      </c>
      <c r="G892" s="330" t="str">
        <f t="shared" si="490"/>
        <v/>
      </c>
      <c r="H892" s="315"/>
      <c r="I892" s="330" t="str">
        <f t="shared" si="491"/>
        <v/>
      </c>
      <c r="J892" s="330">
        <f t="shared" si="484"/>
        <v>859</v>
      </c>
      <c r="K892" s="337" t="str">
        <f t="shared" si="492"/>
        <v/>
      </c>
      <c r="L892" s="325" t="str">
        <f t="shared" si="493"/>
        <v/>
      </c>
      <c r="M892" s="325" t="str">
        <f t="shared" si="494"/>
        <v/>
      </c>
      <c r="N892" s="330" t="str">
        <f t="shared" si="495"/>
        <v/>
      </c>
      <c r="O892" s="330" t="str">
        <f t="shared" si="496"/>
        <v/>
      </c>
      <c r="P892" s="334"/>
      <c r="Q892" s="330"/>
      <c r="R892" s="279" t="str">
        <f>IF(H892&gt;0, rate1(1,$L$52,$L$51,$L$54,L892,$L$53,$L$50,P892),"")</f>
        <v/>
      </c>
      <c r="S892" s="325"/>
      <c r="T892" s="325"/>
      <c r="U892" s="330"/>
      <c r="V892" s="338"/>
      <c r="W892" s="330"/>
      <c r="X892" s="330"/>
      <c r="Y892" s="330"/>
      <c r="Z892" s="110" t="str">
        <f>IF(H892&gt;0, rate1(1,$L$52,$L$51,$L$54,U892,$L$53,$L$50,Y892),"")</f>
        <v/>
      </c>
      <c r="AA892" s="338" t="str">
        <f t="shared" si="497"/>
        <v/>
      </c>
      <c r="AB892" s="338" t="str">
        <f t="shared" si="498"/>
        <v/>
      </c>
      <c r="AC892" s="330" t="str">
        <f t="shared" si="499"/>
        <v/>
      </c>
      <c r="AD892" s="330" t="str">
        <f t="shared" si="500"/>
        <v/>
      </c>
      <c r="AE892" s="330" t="str">
        <f t="shared" si="501"/>
        <v/>
      </c>
      <c r="AF892" s="330" t="str">
        <f t="shared" si="502"/>
        <v/>
      </c>
      <c r="AG892" s="330" t="str">
        <f t="shared" si="503"/>
        <v/>
      </c>
      <c r="AH892" s="330" t="str">
        <f t="shared" si="504"/>
        <v/>
      </c>
      <c r="AI892" s="330" t="str">
        <f t="shared" si="505"/>
        <v/>
      </c>
      <c r="AJ892" s="330" t="str">
        <f t="shared" si="506"/>
        <v/>
      </c>
      <c r="AK892" s="339" t="str">
        <f t="shared" si="507"/>
        <v/>
      </c>
      <c r="AL892" s="44" t="str">
        <f t="shared" si="508"/>
        <v/>
      </c>
    </row>
    <row r="893" spans="2:38" ht="15" x14ac:dyDescent="0.15">
      <c r="B893" s="330" t="str">
        <f t="shared" si="486"/>
        <v/>
      </c>
      <c r="C893" s="330" t="str">
        <f t="shared" si="487"/>
        <v/>
      </c>
      <c r="D893" s="330" t="str">
        <f t="shared" si="488"/>
        <v/>
      </c>
      <c r="E893" s="330" t="str">
        <f t="shared" si="485"/>
        <v xml:space="preserve"> </v>
      </c>
      <c r="F893" s="330" t="str">
        <f t="shared" si="489"/>
        <v/>
      </c>
      <c r="G893" s="330" t="str">
        <f t="shared" si="490"/>
        <v/>
      </c>
      <c r="H893" s="315"/>
      <c r="I893" s="330" t="str">
        <f t="shared" si="491"/>
        <v/>
      </c>
      <c r="J893" s="330">
        <f t="shared" si="484"/>
        <v>859</v>
      </c>
      <c r="K893" s="337" t="str">
        <f t="shared" si="492"/>
        <v/>
      </c>
      <c r="L893" s="325" t="str">
        <f t="shared" si="493"/>
        <v/>
      </c>
      <c r="M893" s="325" t="str">
        <f t="shared" si="494"/>
        <v/>
      </c>
      <c r="N893" s="330" t="str">
        <f t="shared" si="495"/>
        <v/>
      </c>
      <c r="O893" s="330" t="str">
        <f t="shared" si="496"/>
        <v/>
      </c>
      <c r="P893" s="334"/>
      <c r="Q893" s="330"/>
      <c r="R893" s="279" t="str">
        <f>IF(H893&gt;0, rate1(1,$L$52,$L$51,$L$54,L893,$L$53,$L$50,P893),"")</f>
        <v/>
      </c>
      <c r="S893" s="325"/>
      <c r="T893" s="325"/>
      <c r="U893" s="330"/>
      <c r="V893" s="338"/>
      <c r="W893" s="330"/>
      <c r="X893" s="330"/>
      <c r="Y893" s="330"/>
      <c r="Z893" s="110" t="str">
        <f>IF(H893&gt;0, rate1(1,$L$52,$L$51,$L$54,U893,$L$53,$L$50,Y893),"")</f>
        <v/>
      </c>
      <c r="AA893" s="338" t="str">
        <f t="shared" si="497"/>
        <v/>
      </c>
      <c r="AB893" s="338" t="str">
        <f t="shared" si="498"/>
        <v/>
      </c>
      <c r="AC893" s="330" t="str">
        <f t="shared" si="499"/>
        <v/>
      </c>
      <c r="AD893" s="330" t="str">
        <f t="shared" si="500"/>
        <v/>
      </c>
      <c r="AE893" s="330" t="str">
        <f t="shared" si="501"/>
        <v/>
      </c>
      <c r="AF893" s="330" t="str">
        <f t="shared" si="502"/>
        <v/>
      </c>
      <c r="AG893" s="330" t="str">
        <f t="shared" si="503"/>
        <v/>
      </c>
      <c r="AH893" s="330" t="str">
        <f t="shared" si="504"/>
        <v/>
      </c>
      <c r="AI893" s="330" t="str">
        <f t="shared" si="505"/>
        <v/>
      </c>
      <c r="AJ893" s="330" t="str">
        <f t="shared" si="506"/>
        <v/>
      </c>
      <c r="AK893" s="339" t="str">
        <f t="shared" si="507"/>
        <v/>
      </c>
      <c r="AL893" s="44" t="str">
        <f t="shared" si="508"/>
        <v/>
      </c>
    </row>
    <row r="894" spans="2:38" ht="15" x14ac:dyDescent="0.15">
      <c r="B894" s="330" t="str">
        <f t="shared" si="486"/>
        <v/>
      </c>
      <c r="C894" s="330" t="str">
        <f t="shared" si="487"/>
        <v/>
      </c>
      <c r="D894" s="330" t="str">
        <f t="shared" si="488"/>
        <v/>
      </c>
      <c r="E894" s="330" t="str">
        <f t="shared" si="485"/>
        <v xml:space="preserve"> </v>
      </c>
      <c r="F894" s="330" t="str">
        <f t="shared" si="489"/>
        <v/>
      </c>
      <c r="G894" s="330" t="str">
        <f t="shared" si="490"/>
        <v/>
      </c>
      <c r="H894" s="315"/>
      <c r="I894" s="330" t="str">
        <f t="shared" si="491"/>
        <v/>
      </c>
      <c r="J894" s="330">
        <f t="shared" ref="J894:J957" si="509">$B$7</f>
        <v>859</v>
      </c>
      <c r="K894" s="337" t="str">
        <f t="shared" si="492"/>
        <v/>
      </c>
      <c r="L894" s="325" t="str">
        <f t="shared" si="493"/>
        <v/>
      </c>
      <c r="M894" s="325" t="str">
        <f t="shared" si="494"/>
        <v/>
      </c>
      <c r="N894" s="330" t="str">
        <f t="shared" si="495"/>
        <v/>
      </c>
      <c r="O894" s="330" t="str">
        <f t="shared" si="496"/>
        <v/>
      </c>
      <c r="P894" s="334"/>
      <c r="Q894" s="330"/>
      <c r="R894" s="279" t="str">
        <f>IF(H894&gt;0, rate1(1,$L$52,$L$51,$L$54,L894,$L$53,$L$50,P894),"")</f>
        <v/>
      </c>
      <c r="S894" s="325"/>
      <c r="T894" s="325"/>
      <c r="U894" s="330"/>
      <c r="V894" s="338"/>
      <c r="W894" s="330"/>
      <c r="X894" s="330"/>
      <c r="Y894" s="330"/>
      <c r="Z894" s="110" t="str">
        <f>IF(H894&gt;0, rate1(1,$L$52,$L$51,$L$54,U894,$L$53,$L$50,Y894),"")</f>
        <v/>
      </c>
      <c r="AA894" s="338" t="str">
        <f t="shared" si="497"/>
        <v/>
      </c>
      <c r="AB894" s="338" t="str">
        <f t="shared" si="498"/>
        <v/>
      </c>
      <c r="AC894" s="330" t="str">
        <f t="shared" si="499"/>
        <v/>
      </c>
      <c r="AD894" s="330" t="str">
        <f t="shared" si="500"/>
        <v/>
      </c>
      <c r="AE894" s="330" t="str">
        <f t="shared" si="501"/>
        <v/>
      </c>
      <c r="AF894" s="330" t="str">
        <f t="shared" si="502"/>
        <v/>
      </c>
      <c r="AG894" s="330" t="str">
        <f t="shared" si="503"/>
        <v/>
      </c>
      <c r="AH894" s="330" t="str">
        <f t="shared" si="504"/>
        <v/>
      </c>
      <c r="AI894" s="330" t="str">
        <f t="shared" si="505"/>
        <v/>
      </c>
      <c r="AJ894" s="330" t="str">
        <f t="shared" si="506"/>
        <v/>
      </c>
      <c r="AK894" s="339" t="str">
        <f t="shared" si="507"/>
        <v/>
      </c>
      <c r="AL894" s="44" t="str">
        <f t="shared" si="508"/>
        <v/>
      </c>
    </row>
    <row r="895" spans="2:38" ht="15" x14ac:dyDescent="0.15">
      <c r="B895" s="330" t="str">
        <f t="shared" si="486"/>
        <v/>
      </c>
      <c r="C895" s="330" t="str">
        <f t="shared" si="487"/>
        <v/>
      </c>
      <c r="D895" s="330" t="str">
        <f t="shared" si="488"/>
        <v/>
      </c>
      <c r="E895" s="330" t="str">
        <f t="shared" ref="E895:E958" si="510">IF(H895&gt;0,IF(AND(C895&lt;$B$6,C895&gt;$K$12),bb2wang($B$6,$K$12,C895,$H$8,$H$9,I895,$H$10,$H$11,$K$10,$K$11,$H$13),E894)," ")</f>
        <v xml:space="preserve"> </v>
      </c>
      <c r="F895" s="330" t="str">
        <f t="shared" si="489"/>
        <v/>
      </c>
      <c r="G895" s="330" t="str">
        <f t="shared" si="490"/>
        <v/>
      </c>
      <c r="H895" s="315"/>
      <c r="I895" s="330" t="str">
        <f t="shared" si="491"/>
        <v/>
      </c>
      <c r="J895" s="330">
        <f t="shared" si="509"/>
        <v>859</v>
      </c>
      <c r="K895" s="337" t="str">
        <f t="shared" si="492"/>
        <v/>
      </c>
      <c r="L895" s="325" t="str">
        <f t="shared" si="493"/>
        <v/>
      </c>
      <c r="M895" s="325" t="str">
        <f t="shared" si="494"/>
        <v/>
      </c>
      <c r="N895" s="330" t="str">
        <f t="shared" si="495"/>
        <v/>
      </c>
      <c r="O895" s="330" t="str">
        <f t="shared" si="496"/>
        <v/>
      </c>
      <c r="P895" s="334"/>
      <c r="Q895" s="330"/>
      <c r="R895" s="279" t="str">
        <f>IF(H895&gt;0, rate1(1,$L$52,$L$51,$L$54,L895,$L$53,$L$50,P895),"")</f>
        <v/>
      </c>
      <c r="S895" s="325"/>
      <c r="T895" s="325"/>
      <c r="U895" s="330"/>
      <c r="V895" s="338"/>
      <c r="W895" s="330"/>
      <c r="X895" s="330"/>
      <c r="Y895" s="330"/>
      <c r="Z895" s="110" t="str">
        <f>IF(H895&gt;0, rate1(1,$L$52,$L$51,$L$54,U895,$L$53,$L$50,Y895),"")</f>
        <v/>
      </c>
      <c r="AA895" s="338" t="str">
        <f t="shared" si="497"/>
        <v/>
      </c>
      <c r="AB895" s="338" t="str">
        <f t="shared" si="498"/>
        <v/>
      </c>
      <c r="AC895" s="330" t="str">
        <f t="shared" si="499"/>
        <v/>
      </c>
      <c r="AD895" s="330" t="str">
        <f t="shared" si="500"/>
        <v/>
      </c>
      <c r="AE895" s="330" t="str">
        <f t="shared" si="501"/>
        <v/>
      </c>
      <c r="AF895" s="330" t="str">
        <f t="shared" si="502"/>
        <v/>
      </c>
      <c r="AG895" s="330" t="str">
        <f t="shared" si="503"/>
        <v/>
      </c>
      <c r="AH895" s="330" t="str">
        <f t="shared" si="504"/>
        <v/>
      </c>
      <c r="AI895" s="330" t="str">
        <f t="shared" si="505"/>
        <v/>
      </c>
      <c r="AJ895" s="330" t="str">
        <f t="shared" si="506"/>
        <v/>
      </c>
      <c r="AK895" s="339" t="str">
        <f t="shared" si="507"/>
        <v/>
      </c>
      <c r="AL895" s="44" t="str">
        <f t="shared" si="508"/>
        <v/>
      </c>
    </row>
    <row r="896" spans="2:38" ht="15" x14ac:dyDescent="0.15">
      <c r="B896" s="330" t="str">
        <f t="shared" ref="B896:B959" si="511">IF(H896&gt;0, AF895,"")</f>
        <v/>
      </c>
      <c r="C896" s="330" t="str">
        <f t="shared" ref="C896:C959" si="512">IF(H896&gt;0, AG895,"")</f>
        <v/>
      </c>
      <c r="D896" s="330" t="str">
        <f t="shared" ref="D896:D959" si="513">IF(H896&gt;0, AH895,"")</f>
        <v/>
      </c>
      <c r="E896" s="330" t="str">
        <f t="shared" si="510"/>
        <v xml:space="preserve"> </v>
      </c>
      <c r="F896" s="330" t="str">
        <f t="shared" ref="F896:F959" si="514">IF(H896&gt;0, (E896+E895)/2,"")</f>
        <v/>
      </c>
      <c r="G896" s="330" t="str">
        <f t="shared" ref="G896:G959" si="515">IF(H896&gt;0, F896*$S$53*$C$55*(B896-C896+N896)^1.5,"")</f>
        <v/>
      </c>
      <c r="H896" s="315"/>
      <c r="I896" s="330" t="str">
        <f t="shared" ref="I896:I959" si="516">IF(H896&gt;0, (B896-C896)*B$19,"")</f>
        <v/>
      </c>
      <c r="J896" s="330">
        <f t="shared" si="509"/>
        <v>859</v>
      </c>
      <c r="K896" s="337" t="str">
        <f t="shared" ref="K896:K959" si="517">IF(H896&gt;0, IF((1-S895-0.015)&gt;0,1,-1),"")</f>
        <v/>
      </c>
      <c r="L896" s="325" t="str">
        <f t="shared" ref="L896:L959" si="518">IF(H896&gt;0, D896+K896*H896,"")</f>
        <v/>
      </c>
      <c r="M896" s="325" t="str">
        <f t="shared" ref="M896:M959" si="519">IF(H896&gt;0, (D896+L896)/2,"")</f>
        <v/>
      </c>
      <c r="N896" s="330" t="str">
        <f t="shared" ref="N896:N959" si="520">IF(H896&gt;0, 2*($P$53*M896/$S$52/$S$51)^2-(B896-C896)*2,"")</f>
        <v/>
      </c>
      <c r="O896" s="330" t="str">
        <f t="shared" ref="O896:O959" si="521">IF(H896&gt;0, wh(B896,$F$51,$F$52,$F$53),"")</f>
        <v/>
      </c>
      <c r="P896" s="334"/>
      <c r="Q896" s="330"/>
      <c r="R896" s="279" t="str">
        <f>IF(H896&gt;0, rate1(1,$L$52,$L$51,$L$54,L896,$L$53,$L$50,P896),"")</f>
        <v/>
      </c>
      <c r="S896" s="325"/>
      <c r="T896" s="325"/>
      <c r="U896" s="330"/>
      <c r="V896" s="338"/>
      <c r="W896" s="330"/>
      <c r="X896" s="330"/>
      <c r="Y896" s="330"/>
      <c r="Z896" s="110" t="str">
        <f>IF(H896&gt;0, rate1(1,$L$52,$L$51,$L$54,U896,$L$53,$L$50,Y896),"")</f>
        <v/>
      </c>
      <c r="AA896" s="338" t="str">
        <f t="shared" ref="AA896:AA959" si="522">IF(H896&gt;0, X896/O896/Z896,"")</f>
        <v/>
      </c>
      <c r="AB896" s="338" t="str">
        <f t="shared" ref="AB896:AB959" si="523">IF(H896&gt;0, W896/(1-AA896),"")</f>
        <v/>
      </c>
      <c r="AC896" s="330" t="str">
        <f t="shared" ref="AC896:AC959" si="524">IF(H896&gt;0, delta_z(N896,S896,H896,AE895,AB896),"")</f>
        <v/>
      </c>
      <c r="AD896" s="330" t="str">
        <f t="shared" ref="AD896:AD959" si="525">IF(H896&gt;0, H896/AC896*K896,"")</f>
        <v/>
      </c>
      <c r="AE896" s="330" t="str">
        <f t="shared" ref="AE896:AE959" si="526">IF(H896&gt;0, (AD896-AD895)/(AC896+AC895)*2,"")</f>
        <v/>
      </c>
      <c r="AF896" s="330" t="str">
        <f t="shared" ref="AF896:AF959" si="527">IF(H896&gt;0, B896-(AC896-N896),"")</f>
        <v/>
      </c>
      <c r="AG896" s="330" t="str">
        <f t="shared" ref="AG896:AG959" si="528">IF(H896&gt;0, C896-AC896,"")</f>
        <v/>
      </c>
      <c r="AH896" s="330" t="str">
        <f t="shared" ref="AH896:AH959" si="529">IF(H896&gt;0, $S$54*$S$53*$C$55*SQRT(AF896-AG896),"")</f>
        <v/>
      </c>
      <c r="AI896" s="330" t="str">
        <f t="shared" ref="AI896:AI959" si="530">IF(H896&gt;0, AC896/R896*1000000,"")</f>
        <v/>
      </c>
      <c r="AJ896" s="330" t="str">
        <f t="shared" ref="AJ896:AJ959" si="531">IF(H896&gt;0, AJ895+AI896/3600,"")</f>
        <v/>
      </c>
      <c r="AK896" s="339" t="str">
        <f t="shared" ref="AK896:AK959" si="532">IF(H896&gt;0, AK895+AI895*G895/1000000,"")</f>
        <v/>
      </c>
      <c r="AL896" s="44" t="str">
        <f t="shared" ref="AL896:AL959" si="533">IF(H896&gt;0, AL895+AI895*J895/1000000,"")</f>
        <v/>
      </c>
    </row>
    <row r="897" spans="2:38" ht="15" x14ac:dyDescent="0.15">
      <c r="B897" s="330" t="str">
        <f t="shared" si="511"/>
        <v/>
      </c>
      <c r="C897" s="330" t="str">
        <f t="shared" si="512"/>
        <v/>
      </c>
      <c r="D897" s="330" t="str">
        <f t="shared" si="513"/>
        <v/>
      </c>
      <c r="E897" s="330" t="str">
        <f t="shared" si="510"/>
        <v xml:space="preserve"> </v>
      </c>
      <c r="F897" s="330" t="str">
        <f t="shared" si="514"/>
        <v/>
      </c>
      <c r="G897" s="330" t="str">
        <f t="shared" si="515"/>
        <v/>
      </c>
      <c r="H897" s="315"/>
      <c r="I897" s="330" t="str">
        <f t="shared" si="516"/>
        <v/>
      </c>
      <c r="J897" s="330">
        <f t="shared" si="509"/>
        <v>859</v>
      </c>
      <c r="K897" s="337" t="str">
        <f t="shared" si="517"/>
        <v/>
      </c>
      <c r="L897" s="325" t="str">
        <f t="shared" si="518"/>
        <v/>
      </c>
      <c r="M897" s="325" t="str">
        <f t="shared" si="519"/>
        <v/>
      </c>
      <c r="N897" s="330" t="str">
        <f t="shared" si="520"/>
        <v/>
      </c>
      <c r="O897" s="330" t="str">
        <f t="shared" si="521"/>
        <v/>
      </c>
      <c r="P897" s="334"/>
      <c r="Q897" s="330"/>
      <c r="R897" s="279" t="str">
        <f>IF(H897&gt;0, rate1(1,$L$52,$L$51,$L$54,L897,$L$53,$L$50,P897),"")</f>
        <v/>
      </c>
      <c r="S897" s="325"/>
      <c r="T897" s="325"/>
      <c r="U897" s="330"/>
      <c r="V897" s="338"/>
      <c r="W897" s="330"/>
      <c r="X897" s="330"/>
      <c r="Y897" s="330"/>
      <c r="Z897" s="110" t="str">
        <f>IF(H897&gt;0, rate1(1,$L$52,$L$51,$L$54,U897,$L$53,$L$50,Y897),"")</f>
        <v/>
      </c>
      <c r="AA897" s="338" t="str">
        <f t="shared" si="522"/>
        <v/>
      </c>
      <c r="AB897" s="338" t="str">
        <f t="shared" si="523"/>
        <v/>
      </c>
      <c r="AC897" s="330" t="str">
        <f t="shared" si="524"/>
        <v/>
      </c>
      <c r="AD897" s="330" t="str">
        <f t="shared" si="525"/>
        <v/>
      </c>
      <c r="AE897" s="330" t="str">
        <f t="shared" si="526"/>
        <v/>
      </c>
      <c r="AF897" s="330" t="str">
        <f t="shared" si="527"/>
        <v/>
      </c>
      <c r="AG897" s="330" t="str">
        <f t="shared" si="528"/>
        <v/>
      </c>
      <c r="AH897" s="330" t="str">
        <f t="shared" si="529"/>
        <v/>
      </c>
      <c r="AI897" s="330" t="str">
        <f t="shared" si="530"/>
        <v/>
      </c>
      <c r="AJ897" s="330" t="str">
        <f t="shared" si="531"/>
        <v/>
      </c>
      <c r="AK897" s="339" t="str">
        <f t="shared" si="532"/>
        <v/>
      </c>
      <c r="AL897" s="44" t="str">
        <f t="shared" si="533"/>
        <v/>
      </c>
    </row>
    <row r="898" spans="2:38" ht="15" x14ac:dyDescent="0.15">
      <c r="B898" s="330" t="str">
        <f t="shared" si="511"/>
        <v/>
      </c>
      <c r="C898" s="330" t="str">
        <f t="shared" si="512"/>
        <v/>
      </c>
      <c r="D898" s="330" t="str">
        <f t="shared" si="513"/>
        <v/>
      </c>
      <c r="E898" s="330" t="str">
        <f t="shared" si="510"/>
        <v xml:space="preserve"> </v>
      </c>
      <c r="F898" s="330" t="str">
        <f t="shared" si="514"/>
        <v/>
      </c>
      <c r="G898" s="330" t="str">
        <f t="shared" si="515"/>
        <v/>
      </c>
      <c r="H898" s="315"/>
      <c r="I898" s="330" t="str">
        <f t="shared" si="516"/>
        <v/>
      </c>
      <c r="J898" s="330">
        <f t="shared" si="509"/>
        <v>859</v>
      </c>
      <c r="K898" s="337" t="str">
        <f t="shared" si="517"/>
        <v/>
      </c>
      <c r="L898" s="325" t="str">
        <f t="shared" si="518"/>
        <v/>
      </c>
      <c r="M898" s="325" t="str">
        <f t="shared" si="519"/>
        <v/>
      </c>
      <c r="N898" s="330" t="str">
        <f t="shared" si="520"/>
        <v/>
      </c>
      <c r="O898" s="330" t="str">
        <f t="shared" si="521"/>
        <v/>
      </c>
      <c r="P898" s="334"/>
      <c r="Q898" s="330"/>
      <c r="R898" s="279" t="str">
        <f>IF(H898&gt;0, rate1(1,$L$52,$L$51,$L$54,L898,$L$53,$L$50,P898),"")</f>
        <v/>
      </c>
      <c r="S898" s="325"/>
      <c r="T898" s="325"/>
      <c r="U898" s="330"/>
      <c r="V898" s="338"/>
      <c r="W898" s="330"/>
      <c r="X898" s="330"/>
      <c r="Y898" s="330"/>
      <c r="Z898" s="110" t="str">
        <f>IF(H898&gt;0, rate1(1,$L$52,$L$51,$L$54,U898,$L$53,$L$50,Y898),"")</f>
        <v/>
      </c>
      <c r="AA898" s="338" t="str">
        <f t="shared" si="522"/>
        <v/>
      </c>
      <c r="AB898" s="338" t="str">
        <f t="shared" si="523"/>
        <v/>
      </c>
      <c r="AC898" s="330" t="str">
        <f t="shared" si="524"/>
        <v/>
      </c>
      <c r="AD898" s="330" t="str">
        <f t="shared" si="525"/>
        <v/>
      </c>
      <c r="AE898" s="330" t="str">
        <f t="shared" si="526"/>
        <v/>
      </c>
      <c r="AF898" s="330" t="str">
        <f t="shared" si="527"/>
        <v/>
      </c>
      <c r="AG898" s="330" t="str">
        <f t="shared" si="528"/>
        <v/>
      </c>
      <c r="AH898" s="330" t="str">
        <f t="shared" si="529"/>
        <v/>
      </c>
      <c r="AI898" s="330" t="str">
        <f t="shared" si="530"/>
        <v/>
      </c>
      <c r="AJ898" s="330" t="str">
        <f t="shared" si="531"/>
        <v/>
      </c>
      <c r="AK898" s="339" t="str">
        <f t="shared" si="532"/>
        <v/>
      </c>
      <c r="AL898" s="44" t="str">
        <f t="shared" si="533"/>
        <v/>
      </c>
    </row>
    <row r="899" spans="2:38" ht="15" x14ac:dyDescent="0.15">
      <c r="B899" s="330" t="str">
        <f t="shared" si="511"/>
        <v/>
      </c>
      <c r="C899" s="330" t="str">
        <f t="shared" si="512"/>
        <v/>
      </c>
      <c r="D899" s="330" t="str">
        <f t="shared" si="513"/>
        <v/>
      </c>
      <c r="E899" s="330" t="str">
        <f t="shared" si="510"/>
        <v xml:space="preserve"> </v>
      </c>
      <c r="F899" s="330" t="str">
        <f t="shared" si="514"/>
        <v/>
      </c>
      <c r="G899" s="330" t="str">
        <f t="shared" si="515"/>
        <v/>
      </c>
      <c r="H899" s="315"/>
      <c r="I899" s="330" t="str">
        <f t="shared" si="516"/>
        <v/>
      </c>
      <c r="J899" s="330">
        <f t="shared" si="509"/>
        <v>859</v>
      </c>
      <c r="K899" s="337" t="str">
        <f t="shared" si="517"/>
        <v/>
      </c>
      <c r="L899" s="325" t="str">
        <f t="shared" si="518"/>
        <v/>
      </c>
      <c r="M899" s="325" t="str">
        <f t="shared" si="519"/>
        <v/>
      </c>
      <c r="N899" s="330" t="str">
        <f t="shared" si="520"/>
        <v/>
      </c>
      <c r="O899" s="330" t="str">
        <f t="shared" si="521"/>
        <v/>
      </c>
      <c r="P899" s="334"/>
      <c r="Q899" s="330"/>
      <c r="R899" s="279" t="str">
        <f>IF(H899&gt;0, rate1(1,$L$52,$L$51,$L$54,L899,$L$53,$L$50,P899),"")</f>
        <v/>
      </c>
      <c r="S899" s="325"/>
      <c r="T899" s="325"/>
      <c r="U899" s="330"/>
      <c r="V899" s="338"/>
      <c r="W899" s="330"/>
      <c r="X899" s="330"/>
      <c r="Y899" s="330"/>
      <c r="Z899" s="110" t="str">
        <f>IF(H899&gt;0, rate1(1,$L$52,$L$51,$L$54,U899,$L$53,$L$50,Y899),"")</f>
        <v/>
      </c>
      <c r="AA899" s="338" t="str">
        <f t="shared" si="522"/>
        <v/>
      </c>
      <c r="AB899" s="338" t="str">
        <f t="shared" si="523"/>
        <v/>
      </c>
      <c r="AC899" s="330" t="str">
        <f t="shared" si="524"/>
        <v/>
      </c>
      <c r="AD899" s="330" t="str">
        <f t="shared" si="525"/>
        <v/>
      </c>
      <c r="AE899" s="330" t="str">
        <f t="shared" si="526"/>
        <v/>
      </c>
      <c r="AF899" s="330" t="str">
        <f t="shared" si="527"/>
        <v/>
      </c>
      <c r="AG899" s="330" t="str">
        <f t="shared" si="528"/>
        <v/>
      </c>
      <c r="AH899" s="330" t="str">
        <f t="shared" si="529"/>
        <v/>
      </c>
      <c r="AI899" s="330" t="str">
        <f t="shared" si="530"/>
        <v/>
      </c>
      <c r="AJ899" s="330" t="str">
        <f t="shared" si="531"/>
        <v/>
      </c>
      <c r="AK899" s="339" t="str">
        <f t="shared" si="532"/>
        <v/>
      </c>
      <c r="AL899" s="44" t="str">
        <f t="shared" si="533"/>
        <v/>
      </c>
    </row>
    <row r="900" spans="2:38" ht="15" x14ac:dyDescent="0.15">
      <c r="B900" s="330" t="str">
        <f t="shared" si="511"/>
        <v/>
      </c>
      <c r="C900" s="330" t="str">
        <f t="shared" si="512"/>
        <v/>
      </c>
      <c r="D900" s="330" t="str">
        <f t="shared" si="513"/>
        <v/>
      </c>
      <c r="E900" s="330" t="str">
        <f t="shared" si="510"/>
        <v xml:space="preserve"> </v>
      </c>
      <c r="F900" s="330" t="str">
        <f t="shared" si="514"/>
        <v/>
      </c>
      <c r="G900" s="330" t="str">
        <f t="shared" si="515"/>
        <v/>
      </c>
      <c r="H900" s="315"/>
      <c r="I900" s="330" t="str">
        <f t="shared" si="516"/>
        <v/>
      </c>
      <c r="J900" s="330">
        <f t="shared" si="509"/>
        <v>859</v>
      </c>
      <c r="K900" s="337" t="str">
        <f t="shared" si="517"/>
        <v/>
      </c>
      <c r="L900" s="325" t="str">
        <f t="shared" si="518"/>
        <v/>
      </c>
      <c r="M900" s="325" t="str">
        <f t="shared" si="519"/>
        <v/>
      </c>
      <c r="N900" s="330" t="str">
        <f t="shared" si="520"/>
        <v/>
      </c>
      <c r="O900" s="330" t="str">
        <f t="shared" si="521"/>
        <v/>
      </c>
      <c r="P900" s="334"/>
      <c r="Q900" s="330"/>
      <c r="R900" s="279" t="str">
        <f>IF(H900&gt;0, rate1(1,$L$52,$L$51,$L$54,L900,$L$53,$L$50,P900),"")</f>
        <v/>
      </c>
      <c r="S900" s="325"/>
      <c r="T900" s="325"/>
      <c r="U900" s="330"/>
      <c r="V900" s="338"/>
      <c r="W900" s="330"/>
      <c r="X900" s="330"/>
      <c r="Y900" s="330"/>
      <c r="Z900" s="110" t="str">
        <f>IF(H900&gt;0, rate1(1,$L$52,$L$51,$L$54,U900,$L$53,$L$50,Y900),"")</f>
        <v/>
      </c>
      <c r="AA900" s="338" t="str">
        <f t="shared" si="522"/>
        <v/>
      </c>
      <c r="AB900" s="338" t="str">
        <f t="shared" si="523"/>
        <v/>
      </c>
      <c r="AC900" s="330" t="str">
        <f t="shared" si="524"/>
        <v/>
      </c>
      <c r="AD900" s="330" t="str">
        <f t="shared" si="525"/>
        <v/>
      </c>
      <c r="AE900" s="330" t="str">
        <f t="shared" si="526"/>
        <v/>
      </c>
      <c r="AF900" s="330" t="str">
        <f t="shared" si="527"/>
        <v/>
      </c>
      <c r="AG900" s="330" t="str">
        <f t="shared" si="528"/>
        <v/>
      </c>
      <c r="AH900" s="330" t="str">
        <f t="shared" si="529"/>
        <v/>
      </c>
      <c r="AI900" s="330" t="str">
        <f t="shared" si="530"/>
        <v/>
      </c>
      <c r="AJ900" s="330" t="str">
        <f t="shared" si="531"/>
        <v/>
      </c>
      <c r="AK900" s="339" t="str">
        <f t="shared" si="532"/>
        <v/>
      </c>
      <c r="AL900" s="44" t="str">
        <f t="shared" si="533"/>
        <v/>
      </c>
    </row>
    <row r="901" spans="2:38" ht="15" x14ac:dyDescent="0.15">
      <c r="B901" s="330" t="str">
        <f t="shared" si="511"/>
        <v/>
      </c>
      <c r="C901" s="330" t="str">
        <f t="shared" si="512"/>
        <v/>
      </c>
      <c r="D901" s="330" t="str">
        <f t="shared" si="513"/>
        <v/>
      </c>
      <c r="E901" s="330" t="str">
        <f t="shared" si="510"/>
        <v xml:space="preserve"> </v>
      </c>
      <c r="F901" s="330" t="str">
        <f t="shared" si="514"/>
        <v/>
      </c>
      <c r="G901" s="330" t="str">
        <f t="shared" si="515"/>
        <v/>
      </c>
      <c r="H901" s="315"/>
      <c r="I901" s="330" t="str">
        <f t="shared" si="516"/>
        <v/>
      </c>
      <c r="J901" s="330">
        <f t="shared" si="509"/>
        <v>859</v>
      </c>
      <c r="K901" s="337" t="str">
        <f t="shared" si="517"/>
        <v/>
      </c>
      <c r="L901" s="325" t="str">
        <f t="shared" si="518"/>
        <v/>
      </c>
      <c r="M901" s="325" t="str">
        <f t="shared" si="519"/>
        <v/>
      </c>
      <c r="N901" s="330" t="str">
        <f t="shared" si="520"/>
        <v/>
      </c>
      <c r="O901" s="330" t="str">
        <f t="shared" si="521"/>
        <v/>
      </c>
      <c r="P901" s="334"/>
      <c r="Q901" s="330"/>
      <c r="R901" s="279" t="str">
        <f>IF(H901&gt;0, rate1(1,$L$52,$L$51,$L$54,L901,$L$53,$L$50,P901),"")</f>
        <v/>
      </c>
      <c r="S901" s="325"/>
      <c r="T901" s="325"/>
      <c r="U901" s="330"/>
      <c r="V901" s="338"/>
      <c r="W901" s="330"/>
      <c r="X901" s="330"/>
      <c r="Y901" s="330"/>
      <c r="Z901" s="110" t="str">
        <f>IF(H901&gt;0, rate1(1,$L$52,$L$51,$L$54,U901,$L$53,$L$50,Y901),"")</f>
        <v/>
      </c>
      <c r="AA901" s="338" t="str">
        <f t="shared" si="522"/>
        <v/>
      </c>
      <c r="AB901" s="338" t="str">
        <f t="shared" si="523"/>
        <v/>
      </c>
      <c r="AC901" s="330" t="str">
        <f t="shared" si="524"/>
        <v/>
      </c>
      <c r="AD901" s="330" t="str">
        <f t="shared" si="525"/>
        <v/>
      </c>
      <c r="AE901" s="330" t="str">
        <f t="shared" si="526"/>
        <v/>
      </c>
      <c r="AF901" s="330" t="str">
        <f t="shared" si="527"/>
        <v/>
      </c>
      <c r="AG901" s="330" t="str">
        <f t="shared" si="528"/>
        <v/>
      </c>
      <c r="AH901" s="330" t="str">
        <f t="shared" si="529"/>
        <v/>
      </c>
      <c r="AI901" s="330" t="str">
        <f t="shared" si="530"/>
        <v/>
      </c>
      <c r="AJ901" s="330" t="str">
        <f t="shared" si="531"/>
        <v/>
      </c>
      <c r="AK901" s="339" t="str">
        <f t="shared" si="532"/>
        <v/>
      </c>
      <c r="AL901" s="44" t="str">
        <f t="shared" si="533"/>
        <v/>
      </c>
    </row>
    <row r="902" spans="2:38" ht="15" x14ac:dyDescent="0.15">
      <c r="B902" s="330" t="str">
        <f t="shared" si="511"/>
        <v/>
      </c>
      <c r="C902" s="330" t="str">
        <f t="shared" si="512"/>
        <v/>
      </c>
      <c r="D902" s="330" t="str">
        <f t="shared" si="513"/>
        <v/>
      </c>
      <c r="E902" s="330" t="str">
        <f t="shared" si="510"/>
        <v xml:space="preserve"> </v>
      </c>
      <c r="F902" s="330" t="str">
        <f t="shared" si="514"/>
        <v/>
      </c>
      <c r="G902" s="330" t="str">
        <f t="shared" si="515"/>
        <v/>
      </c>
      <c r="H902" s="315"/>
      <c r="I902" s="330" t="str">
        <f t="shared" si="516"/>
        <v/>
      </c>
      <c r="J902" s="330">
        <f t="shared" si="509"/>
        <v>859</v>
      </c>
      <c r="K902" s="337" t="str">
        <f t="shared" si="517"/>
        <v/>
      </c>
      <c r="L902" s="325" t="str">
        <f t="shared" si="518"/>
        <v/>
      </c>
      <c r="M902" s="325" t="str">
        <f t="shared" si="519"/>
        <v/>
      </c>
      <c r="N902" s="330" t="str">
        <f t="shared" si="520"/>
        <v/>
      </c>
      <c r="O902" s="330" t="str">
        <f t="shared" si="521"/>
        <v/>
      </c>
      <c r="P902" s="334"/>
      <c r="Q902" s="330"/>
      <c r="R902" s="279" t="str">
        <f>IF(H902&gt;0, rate1(1,$L$52,$L$51,$L$54,L902,$L$53,$L$50,P902),"")</f>
        <v/>
      </c>
      <c r="S902" s="325"/>
      <c r="T902" s="325"/>
      <c r="U902" s="330"/>
      <c r="V902" s="338"/>
      <c r="W902" s="330"/>
      <c r="X902" s="330"/>
      <c r="Y902" s="330"/>
      <c r="Z902" s="110" t="str">
        <f>IF(H902&gt;0, rate1(1,$L$52,$L$51,$L$54,U902,$L$53,$L$50,Y902),"")</f>
        <v/>
      </c>
      <c r="AA902" s="338" t="str">
        <f t="shared" si="522"/>
        <v/>
      </c>
      <c r="AB902" s="338" t="str">
        <f t="shared" si="523"/>
        <v/>
      </c>
      <c r="AC902" s="330" t="str">
        <f t="shared" si="524"/>
        <v/>
      </c>
      <c r="AD902" s="330" t="str">
        <f t="shared" si="525"/>
        <v/>
      </c>
      <c r="AE902" s="330" t="str">
        <f t="shared" si="526"/>
        <v/>
      </c>
      <c r="AF902" s="330" t="str">
        <f t="shared" si="527"/>
        <v/>
      </c>
      <c r="AG902" s="330" t="str">
        <f t="shared" si="528"/>
        <v/>
      </c>
      <c r="AH902" s="330" t="str">
        <f t="shared" si="529"/>
        <v/>
      </c>
      <c r="AI902" s="330" t="str">
        <f t="shared" si="530"/>
        <v/>
      </c>
      <c r="AJ902" s="330" t="str">
        <f t="shared" si="531"/>
        <v/>
      </c>
      <c r="AK902" s="339" t="str">
        <f t="shared" si="532"/>
        <v/>
      </c>
      <c r="AL902" s="44" t="str">
        <f t="shared" si="533"/>
        <v/>
      </c>
    </row>
    <row r="903" spans="2:38" ht="15" x14ac:dyDescent="0.15">
      <c r="B903" s="330" t="str">
        <f t="shared" si="511"/>
        <v/>
      </c>
      <c r="C903" s="330" t="str">
        <f t="shared" si="512"/>
        <v/>
      </c>
      <c r="D903" s="330" t="str">
        <f t="shared" si="513"/>
        <v/>
      </c>
      <c r="E903" s="330" t="str">
        <f t="shared" si="510"/>
        <v xml:space="preserve"> </v>
      </c>
      <c r="F903" s="330" t="str">
        <f t="shared" si="514"/>
        <v/>
      </c>
      <c r="G903" s="330" t="str">
        <f t="shared" si="515"/>
        <v/>
      </c>
      <c r="H903" s="315"/>
      <c r="I903" s="330" t="str">
        <f t="shared" si="516"/>
        <v/>
      </c>
      <c r="J903" s="330">
        <f t="shared" si="509"/>
        <v>859</v>
      </c>
      <c r="K903" s="337" t="str">
        <f t="shared" si="517"/>
        <v/>
      </c>
      <c r="L903" s="325" t="str">
        <f t="shared" si="518"/>
        <v/>
      </c>
      <c r="M903" s="325" t="str">
        <f t="shared" si="519"/>
        <v/>
      </c>
      <c r="N903" s="330" t="str">
        <f t="shared" si="520"/>
        <v/>
      </c>
      <c r="O903" s="330" t="str">
        <f t="shared" si="521"/>
        <v/>
      </c>
      <c r="P903" s="334"/>
      <c r="Q903" s="330"/>
      <c r="R903" s="279" t="str">
        <f>IF(H903&gt;0, rate1(1,$L$52,$L$51,$L$54,L903,$L$53,$L$50,P903),"")</f>
        <v/>
      </c>
      <c r="S903" s="325"/>
      <c r="T903" s="325"/>
      <c r="U903" s="330"/>
      <c r="V903" s="338"/>
      <c r="W903" s="330"/>
      <c r="X903" s="330"/>
      <c r="Y903" s="330"/>
      <c r="Z903" s="110" t="str">
        <f>IF(H903&gt;0, rate1(1,$L$52,$L$51,$L$54,U903,$L$53,$L$50,Y903),"")</f>
        <v/>
      </c>
      <c r="AA903" s="338" t="str">
        <f t="shared" si="522"/>
        <v/>
      </c>
      <c r="AB903" s="338" t="str">
        <f t="shared" si="523"/>
        <v/>
      </c>
      <c r="AC903" s="330" t="str">
        <f t="shared" si="524"/>
        <v/>
      </c>
      <c r="AD903" s="330" t="str">
        <f t="shared" si="525"/>
        <v/>
      </c>
      <c r="AE903" s="330" t="str">
        <f t="shared" si="526"/>
        <v/>
      </c>
      <c r="AF903" s="330" t="str">
        <f t="shared" si="527"/>
        <v/>
      </c>
      <c r="AG903" s="330" t="str">
        <f t="shared" si="528"/>
        <v/>
      </c>
      <c r="AH903" s="330" t="str">
        <f t="shared" si="529"/>
        <v/>
      </c>
      <c r="AI903" s="330" t="str">
        <f t="shared" si="530"/>
        <v/>
      </c>
      <c r="AJ903" s="330" t="str">
        <f t="shared" si="531"/>
        <v/>
      </c>
      <c r="AK903" s="339" t="str">
        <f t="shared" si="532"/>
        <v/>
      </c>
      <c r="AL903" s="44" t="str">
        <f t="shared" si="533"/>
        <v/>
      </c>
    </row>
    <row r="904" spans="2:38" ht="15" x14ac:dyDescent="0.15">
      <c r="B904" s="330" t="str">
        <f t="shared" si="511"/>
        <v/>
      </c>
      <c r="C904" s="330" t="str">
        <f t="shared" si="512"/>
        <v/>
      </c>
      <c r="D904" s="330" t="str">
        <f t="shared" si="513"/>
        <v/>
      </c>
      <c r="E904" s="330" t="str">
        <f t="shared" si="510"/>
        <v xml:space="preserve"> </v>
      </c>
      <c r="F904" s="330" t="str">
        <f t="shared" si="514"/>
        <v/>
      </c>
      <c r="G904" s="330" t="str">
        <f t="shared" si="515"/>
        <v/>
      </c>
      <c r="H904" s="315"/>
      <c r="I904" s="330" t="str">
        <f t="shared" si="516"/>
        <v/>
      </c>
      <c r="J904" s="330">
        <f t="shared" si="509"/>
        <v>859</v>
      </c>
      <c r="K904" s="337" t="str">
        <f t="shared" si="517"/>
        <v/>
      </c>
      <c r="L904" s="325" t="str">
        <f t="shared" si="518"/>
        <v/>
      </c>
      <c r="M904" s="325" t="str">
        <f t="shared" si="519"/>
        <v/>
      </c>
      <c r="N904" s="330" t="str">
        <f t="shared" si="520"/>
        <v/>
      </c>
      <c r="O904" s="330" t="str">
        <f t="shared" si="521"/>
        <v/>
      </c>
      <c r="P904" s="334"/>
      <c r="Q904" s="330"/>
      <c r="R904" s="279" t="str">
        <f>IF(H904&gt;0, rate1(1,$L$52,$L$51,$L$54,L904,$L$53,$L$50,P904),"")</f>
        <v/>
      </c>
      <c r="S904" s="325"/>
      <c r="T904" s="325"/>
      <c r="U904" s="330"/>
      <c r="V904" s="338"/>
      <c r="W904" s="330"/>
      <c r="X904" s="330"/>
      <c r="Y904" s="330"/>
      <c r="Z904" s="110" t="str">
        <f>IF(H904&gt;0, rate1(1,$L$52,$L$51,$L$54,U904,$L$53,$L$50,Y904),"")</f>
        <v/>
      </c>
      <c r="AA904" s="338" t="str">
        <f t="shared" si="522"/>
        <v/>
      </c>
      <c r="AB904" s="338" t="str">
        <f t="shared" si="523"/>
        <v/>
      </c>
      <c r="AC904" s="330" t="str">
        <f t="shared" si="524"/>
        <v/>
      </c>
      <c r="AD904" s="330" t="str">
        <f t="shared" si="525"/>
        <v/>
      </c>
      <c r="AE904" s="330" t="str">
        <f t="shared" si="526"/>
        <v/>
      </c>
      <c r="AF904" s="330" t="str">
        <f t="shared" si="527"/>
        <v/>
      </c>
      <c r="AG904" s="330" t="str">
        <f t="shared" si="528"/>
        <v/>
      </c>
      <c r="AH904" s="330" t="str">
        <f t="shared" si="529"/>
        <v/>
      </c>
      <c r="AI904" s="330" t="str">
        <f t="shared" si="530"/>
        <v/>
      </c>
      <c r="AJ904" s="330" t="str">
        <f t="shared" si="531"/>
        <v/>
      </c>
      <c r="AK904" s="339" t="str">
        <f t="shared" si="532"/>
        <v/>
      </c>
      <c r="AL904" s="44" t="str">
        <f t="shared" si="533"/>
        <v/>
      </c>
    </row>
    <row r="905" spans="2:38" ht="15" x14ac:dyDescent="0.15">
      <c r="B905" s="330" t="str">
        <f t="shared" si="511"/>
        <v/>
      </c>
      <c r="C905" s="330" t="str">
        <f t="shared" si="512"/>
        <v/>
      </c>
      <c r="D905" s="330" t="str">
        <f t="shared" si="513"/>
        <v/>
      </c>
      <c r="E905" s="330" t="str">
        <f t="shared" si="510"/>
        <v xml:space="preserve"> </v>
      </c>
      <c r="F905" s="330" t="str">
        <f t="shared" si="514"/>
        <v/>
      </c>
      <c r="G905" s="330" t="str">
        <f t="shared" si="515"/>
        <v/>
      </c>
      <c r="H905" s="315"/>
      <c r="I905" s="330" t="str">
        <f t="shared" si="516"/>
        <v/>
      </c>
      <c r="J905" s="330">
        <f t="shared" si="509"/>
        <v>859</v>
      </c>
      <c r="K905" s="337" t="str">
        <f t="shared" si="517"/>
        <v/>
      </c>
      <c r="L905" s="325" t="str">
        <f t="shared" si="518"/>
        <v/>
      </c>
      <c r="M905" s="325" t="str">
        <f t="shared" si="519"/>
        <v/>
      </c>
      <c r="N905" s="330" t="str">
        <f t="shared" si="520"/>
        <v/>
      </c>
      <c r="O905" s="330" t="str">
        <f t="shared" si="521"/>
        <v/>
      </c>
      <c r="P905" s="334"/>
      <c r="Q905" s="330"/>
      <c r="R905" s="279" t="str">
        <f>IF(H905&gt;0, rate1(1,$L$52,$L$51,$L$54,L905,$L$53,$L$50,P905),"")</f>
        <v/>
      </c>
      <c r="S905" s="325"/>
      <c r="T905" s="325"/>
      <c r="U905" s="330"/>
      <c r="V905" s="338"/>
      <c r="W905" s="330"/>
      <c r="X905" s="330"/>
      <c r="Y905" s="330"/>
      <c r="Z905" s="110" t="str">
        <f>IF(H905&gt;0, rate1(1,$L$52,$L$51,$L$54,U905,$L$53,$L$50,Y905),"")</f>
        <v/>
      </c>
      <c r="AA905" s="338" t="str">
        <f t="shared" si="522"/>
        <v/>
      </c>
      <c r="AB905" s="338" t="str">
        <f t="shared" si="523"/>
        <v/>
      </c>
      <c r="AC905" s="330" t="str">
        <f t="shared" si="524"/>
        <v/>
      </c>
      <c r="AD905" s="330" t="str">
        <f t="shared" si="525"/>
        <v/>
      </c>
      <c r="AE905" s="330" t="str">
        <f t="shared" si="526"/>
        <v/>
      </c>
      <c r="AF905" s="330" t="str">
        <f t="shared" si="527"/>
        <v/>
      </c>
      <c r="AG905" s="330" t="str">
        <f t="shared" si="528"/>
        <v/>
      </c>
      <c r="AH905" s="330" t="str">
        <f t="shared" si="529"/>
        <v/>
      </c>
      <c r="AI905" s="330" t="str">
        <f t="shared" si="530"/>
        <v/>
      </c>
      <c r="AJ905" s="330" t="str">
        <f t="shared" si="531"/>
        <v/>
      </c>
      <c r="AK905" s="339" t="str">
        <f t="shared" si="532"/>
        <v/>
      </c>
      <c r="AL905" s="44" t="str">
        <f t="shared" si="533"/>
        <v/>
      </c>
    </row>
    <row r="906" spans="2:38" ht="15" x14ac:dyDescent="0.15">
      <c r="B906" s="330" t="str">
        <f t="shared" si="511"/>
        <v/>
      </c>
      <c r="C906" s="330" t="str">
        <f t="shared" si="512"/>
        <v/>
      </c>
      <c r="D906" s="330" t="str">
        <f t="shared" si="513"/>
        <v/>
      </c>
      <c r="E906" s="330" t="str">
        <f t="shared" si="510"/>
        <v xml:space="preserve"> </v>
      </c>
      <c r="F906" s="330" t="str">
        <f t="shared" si="514"/>
        <v/>
      </c>
      <c r="G906" s="330" t="str">
        <f t="shared" si="515"/>
        <v/>
      </c>
      <c r="H906" s="315"/>
      <c r="I906" s="330" t="str">
        <f t="shared" si="516"/>
        <v/>
      </c>
      <c r="J906" s="330">
        <f t="shared" si="509"/>
        <v>859</v>
      </c>
      <c r="K906" s="337" t="str">
        <f t="shared" si="517"/>
        <v/>
      </c>
      <c r="L906" s="325" t="str">
        <f t="shared" si="518"/>
        <v/>
      </c>
      <c r="M906" s="325" t="str">
        <f t="shared" si="519"/>
        <v/>
      </c>
      <c r="N906" s="330" t="str">
        <f t="shared" si="520"/>
        <v/>
      </c>
      <c r="O906" s="330" t="str">
        <f t="shared" si="521"/>
        <v/>
      </c>
      <c r="P906" s="334"/>
      <c r="Q906" s="330"/>
      <c r="R906" s="279" t="str">
        <f>IF(H906&gt;0, rate1(1,$L$52,$L$51,$L$54,L906,$L$53,$L$50,P906),"")</f>
        <v/>
      </c>
      <c r="S906" s="325"/>
      <c r="T906" s="325"/>
      <c r="U906" s="330"/>
      <c r="V906" s="338"/>
      <c r="W906" s="330"/>
      <c r="X906" s="330"/>
      <c r="Y906" s="330"/>
      <c r="Z906" s="110" t="str">
        <f>IF(H906&gt;0, rate1(1,$L$52,$L$51,$L$54,U906,$L$53,$L$50,Y906),"")</f>
        <v/>
      </c>
      <c r="AA906" s="338" t="str">
        <f t="shared" si="522"/>
        <v/>
      </c>
      <c r="AB906" s="338" t="str">
        <f t="shared" si="523"/>
        <v/>
      </c>
      <c r="AC906" s="330" t="str">
        <f t="shared" si="524"/>
        <v/>
      </c>
      <c r="AD906" s="330" t="str">
        <f t="shared" si="525"/>
        <v/>
      </c>
      <c r="AE906" s="330" t="str">
        <f t="shared" si="526"/>
        <v/>
      </c>
      <c r="AF906" s="330" t="str">
        <f t="shared" si="527"/>
        <v/>
      </c>
      <c r="AG906" s="330" t="str">
        <f t="shared" si="528"/>
        <v/>
      </c>
      <c r="AH906" s="330" t="str">
        <f t="shared" si="529"/>
        <v/>
      </c>
      <c r="AI906" s="330" t="str">
        <f t="shared" si="530"/>
        <v/>
      </c>
      <c r="AJ906" s="330" t="str">
        <f t="shared" si="531"/>
        <v/>
      </c>
      <c r="AK906" s="339" t="str">
        <f t="shared" si="532"/>
        <v/>
      </c>
      <c r="AL906" s="44" t="str">
        <f t="shared" si="533"/>
        <v/>
      </c>
    </row>
    <row r="907" spans="2:38" ht="15" x14ac:dyDescent="0.15">
      <c r="B907" s="330" t="str">
        <f t="shared" si="511"/>
        <v/>
      </c>
      <c r="C907" s="330" t="str">
        <f t="shared" si="512"/>
        <v/>
      </c>
      <c r="D907" s="330" t="str">
        <f t="shared" si="513"/>
        <v/>
      </c>
      <c r="E907" s="330" t="str">
        <f t="shared" si="510"/>
        <v xml:space="preserve"> </v>
      </c>
      <c r="F907" s="330" t="str">
        <f t="shared" si="514"/>
        <v/>
      </c>
      <c r="G907" s="330" t="str">
        <f t="shared" si="515"/>
        <v/>
      </c>
      <c r="H907" s="315"/>
      <c r="I907" s="330" t="str">
        <f t="shared" si="516"/>
        <v/>
      </c>
      <c r="J907" s="330">
        <f t="shared" si="509"/>
        <v>859</v>
      </c>
      <c r="K907" s="337" t="str">
        <f t="shared" si="517"/>
        <v/>
      </c>
      <c r="L907" s="325" t="str">
        <f t="shared" si="518"/>
        <v/>
      </c>
      <c r="M907" s="325" t="str">
        <f t="shared" si="519"/>
        <v/>
      </c>
      <c r="N907" s="330" t="str">
        <f t="shared" si="520"/>
        <v/>
      </c>
      <c r="O907" s="330" t="str">
        <f t="shared" si="521"/>
        <v/>
      </c>
      <c r="P907" s="334"/>
      <c r="Q907" s="330"/>
      <c r="R907" s="279" t="str">
        <f>IF(H907&gt;0, rate1(1,$L$52,$L$51,$L$54,L907,$L$53,$L$50,P907),"")</f>
        <v/>
      </c>
      <c r="S907" s="325"/>
      <c r="T907" s="325"/>
      <c r="U907" s="330"/>
      <c r="V907" s="338"/>
      <c r="W907" s="330"/>
      <c r="X907" s="330"/>
      <c r="Y907" s="330"/>
      <c r="Z907" s="110" t="str">
        <f>IF(H907&gt;0, rate1(1,$L$52,$L$51,$L$54,U907,$L$53,$L$50,Y907),"")</f>
        <v/>
      </c>
      <c r="AA907" s="338" t="str">
        <f t="shared" si="522"/>
        <v/>
      </c>
      <c r="AB907" s="338" t="str">
        <f t="shared" si="523"/>
        <v/>
      </c>
      <c r="AC907" s="330" t="str">
        <f t="shared" si="524"/>
        <v/>
      </c>
      <c r="AD907" s="330" t="str">
        <f t="shared" si="525"/>
        <v/>
      </c>
      <c r="AE907" s="330" t="str">
        <f t="shared" si="526"/>
        <v/>
      </c>
      <c r="AF907" s="330" t="str">
        <f t="shared" si="527"/>
        <v/>
      </c>
      <c r="AG907" s="330" t="str">
        <f t="shared" si="528"/>
        <v/>
      </c>
      <c r="AH907" s="330" t="str">
        <f t="shared" si="529"/>
        <v/>
      </c>
      <c r="AI907" s="330" t="str">
        <f t="shared" si="530"/>
        <v/>
      </c>
      <c r="AJ907" s="330" t="str">
        <f t="shared" si="531"/>
        <v/>
      </c>
      <c r="AK907" s="339" t="str">
        <f t="shared" si="532"/>
        <v/>
      </c>
      <c r="AL907" s="44" t="str">
        <f t="shared" si="533"/>
        <v/>
      </c>
    </row>
    <row r="908" spans="2:38" ht="15" x14ac:dyDescent="0.15">
      <c r="B908" s="330" t="str">
        <f t="shared" si="511"/>
        <v/>
      </c>
      <c r="C908" s="330" t="str">
        <f t="shared" si="512"/>
        <v/>
      </c>
      <c r="D908" s="330" t="str">
        <f t="shared" si="513"/>
        <v/>
      </c>
      <c r="E908" s="330" t="str">
        <f t="shared" si="510"/>
        <v xml:space="preserve"> </v>
      </c>
      <c r="F908" s="330" t="str">
        <f t="shared" si="514"/>
        <v/>
      </c>
      <c r="G908" s="330" t="str">
        <f t="shared" si="515"/>
        <v/>
      </c>
      <c r="H908" s="315"/>
      <c r="I908" s="330" t="str">
        <f t="shared" si="516"/>
        <v/>
      </c>
      <c r="J908" s="330">
        <f t="shared" si="509"/>
        <v>859</v>
      </c>
      <c r="K908" s="337" t="str">
        <f t="shared" si="517"/>
        <v/>
      </c>
      <c r="L908" s="325" t="str">
        <f t="shared" si="518"/>
        <v/>
      </c>
      <c r="M908" s="325" t="str">
        <f t="shared" si="519"/>
        <v/>
      </c>
      <c r="N908" s="330" t="str">
        <f t="shared" si="520"/>
        <v/>
      </c>
      <c r="O908" s="330" t="str">
        <f t="shared" si="521"/>
        <v/>
      </c>
      <c r="P908" s="334"/>
      <c r="Q908" s="330"/>
      <c r="R908" s="279" t="str">
        <f>IF(H908&gt;0, rate1(1,$L$52,$L$51,$L$54,L908,$L$53,$L$50,P908),"")</f>
        <v/>
      </c>
      <c r="S908" s="325"/>
      <c r="T908" s="325"/>
      <c r="U908" s="330"/>
      <c r="V908" s="338"/>
      <c r="W908" s="330"/>
      <c r="X908" s="330"/>
      <c r="Y908" s="330"/>
      <c r="Z908" s="110" t="str">
        <f>IF(H908&gt;0, rate1(1,$L$52,$L$51,$L$54,U908,$L$53,$L$50,Y908),"")</f>
        <v/>
      </c>
      <c r="AA908" s="338" t="str">
        <f t="shared" si="522"/>
        <v/>
      </c>
      <c r="AB908" s="338" t="str">
        <f t="shared" si="523"/>
        <v/>
      </c>
      <c r="AC908" s="330" t="str">
        <f t="shared" si="524"/>
        <v/>
      </c>
      <c r="AD908" s="330" t="str">
        <f t="shared" si="525"/>
        <v/>
      </c>
      <c r="AE908" s="330" t="str">
        <f t="shared" si="526"/>
        <v/>
      </c>
      <c r="AF908" s="330" t="str">
        <f t="shared" si="527"/>
        <v/>
      </c>
      <c r="AG908" s="330" t="str">
        <f t="shared" si="528"/>
        <v/>
      </c>
      <c r="AH908" s="330" t="str">
        <f t="shared" si="529"/>
        <v/>
      </c>
      <c r="AI908" s="330" t="str">
        <f t="shared" si="530"/>
        <v/>
      </c>
      <c r="AJ908" s="330" t="str">
        <f t="shared" si="531"/>
        <v/>
      </c>
      <c r="AK908" s="339" t="str">
        <f t="shared" si="532"/>
        <v/>
      </c>
      <c r="AL908" s="44" t="str">
        <f t="shared" si="533"/>
        <v/>
      </c>
    </row>
    <row r="909" spans="2:38" ht="15" x14ac:dyDescent="0.15">
      <c r="B909" s="330" t="str">
        <f t="shared" si="511"/>
        <v/>
      </c>
      <c r="C909" s="330" t="str">
        <f t="shared" si="512"/>
        <v/>
      </c>
      <c r="D909" s="330" t="str">
        <f t="shared" si="513"/>
        <v/>
      </c>
      <c r="E909" s="330" t="str">
        <f t="shared" si="510"/>
        <v xml:space="preserve"> </v>
      </c>
      <c r="F909" s="330" t="str">
        <f t="shared" si="514"/>
        <v/>
      </c>
      <c r="G909" s="330" t="str">
        <f t="shared" si="515"/>
        <v/>
      </c>
      <c r="H909" s="315"/>
      <c r="I909" s="330" t="str">
        <f t="shared" si="516"/>
        <v/>
      </c>
      <c r="J909" s="330">
        <f t="shared" si="509"/>
        <v>859</v>
      </c>
      <c r="K909" s="337" t="str">
        <f t="shared" si="517"/>
        <v/>
      </c>
      <c r="L909" s="325" t="str">
        <f t="shared" si="518"/>
        <v/>
      </c>
      <c r="M909" s="325" t="str">
        <f t="shared" si="519"/>
        <v/>
      </c>
      <c r="N909" s="330" t="str">
        <f t="shared" si="520"/>
        <v/>
      </c>
      <c r="O909" s="330" t="str">
        <f t="shared" si="521"/>
        <v/>
      </c>
      <c r="P909" s="334"/>
      <c r="Q909" s="330"/>
      <c r="R909" s="279" t="str">
        <f>IF(H909&gt;0, rate1(1,$L$52,$L$51,$L$54,L909,$L$53,$L$50,P909),"")</f>
        <v/>
      </c>
      <c r="S909" s="325"/>
      <c r="T909" s="325"/>
      <c r="U909" s="330"/>
      <c r="V909" s="338"/>
      <c r="W909" s="330"/>
      <c r="X909" s="330"/>
      <c r="Y909" s="330"/>
      <c r="Z909" s="110" t="str">
        <f>IF(H909&gt;0, rate1(1,$L$52,$L$51,$L$54,U909,$L$53,$L$50,Y909),"")</f>
        <v/>
      </c>
      <c r="AA909" s="338" t="str">
        <f t="shared" si="522"/>
        <v/>
      </c>
      <c r="AB909" s="338" t="str">
        <f t="shared" si="523"/>
        <v/>
      </c>
      <c r="AC909" s="330" t="str">
        <f t="shared" si="524"/>
        <v/>
      </c>
      <c r="AD909" s="330" t="str">
        <f t="shared" si="525"/>
        <v/>
      </c>
      <c r="AE909" s="330" t="str">
        <f t="shared" si="526"/>
        <v/>
      </c>
      <c r="AF909" s="330" t="str">
        <f t="shared" si="527"/>
        <v/>
      </c>
      <c r="AG909" s="330" t="str">
        <f t="shared" si="528"/>
        <v/>
      </c>
      <c r="AH909" s="330" t="str">
        <f t="shared" si="529"/>
        <v/>
      </c>
      <c r="AI909" s="330" t="str">
        <f t="shared" si="530"/>
        <v/>
      </c>
      <c r="AJ909" s="330" t="str">
        <f t="shared" si="531"/>
        <v/>
      </c>
      <c r="AK909" s="339" t="str">
        <f t="shared" si="532"/>
        <v/>
      </c>
      <c r="AL909" s="44" t="str">
        <f t="shared" si="533"/>
        <v/>
      </c>
    </row>
    <row r="910" spans="2:38" ht="15" x14ac:dyDescent="0.15">
      <c r="B910" s="330" t="str">
        <f t="shared" si="511"/>
        <v/>
      </c>
      <c r="C910" s="330" t="str">
        <f t="shared" si="512"/>
        <v/>
      </c>
      <c r="D910" s="330" t="str">
        <f t="shared" si="513"/>
        <v/>
      </c>
      <c r="E910" s="330" t="str">
        <f t="shared" si="510"/>
        <v xml:space="preserve"> </v>
      </c>
      <c r="F910" s="330" t="str">
        <f t="shared" si="514"/>
        <v/>
      </c>
      <c r="G910" s="330" t="str">
        <f t="shared" si="515"/>
        <v/>
      </c>
      <c r="H910" s="315"/>
      <c r="I910" s="330" t="str">
        <f t="shared" si="516"/>
        <v/>
      </c>
      <c r="J910" s="330">
        <f t="shared" si="509"/>
        <v>859</v>
      </c>
      <c r="K910" s="337" t="str">
        <f t="shared" si="517"/>
        <v/>
      </c>
      <c r="L910" s="325" t="str">
        <f t="shared" si="518"/>
        <v/>
      </c>
      <c r="M910" s="325" t="str">
        <f t="shared" si="519"/>
        <v/>
      </c>
      <c r="N910" s="330" t="str">
        <f t="shared" si="520"/>
        <v/>
      </c>
      <c r="O910" s="330" t="str">
        <f t="shared" si="521"/>
        <v/>
      </c>
      <c r="P910" s="334"/>
      <c r="Q910" s="330"/>
      <c r="R910" s="279" t="str">
        <f>IF(H910&gt;0, rate1(1,$L$52,$L$51,$L$54,L910,$L$53,$L$50,P910),"")</f>
        <v/>
      </c>
      <c r="S910" s="325"/>
      <c r="T910" s="325"/>
      <c r="U910" s="330"/>
      <c r="V910" s="338"/>
      <c r="W910" s="330"/>
      <c r="X910" s="330"/>
      <c r="Y910" s="330"/>
      <c r="Z910" s="110" t="str">
        <f>IF(H910&gt;0, rate1(1,$L$52,$L$51,$L$54,U910,$L$53,$L$50,Y910),"")</f>
        <v/>
      </c>
      <c r="AA910" s="338" t="str">
        <f t="shared" si="522"/>
        <v/>
      </c>
      <c r="AB910" s="338" t="str">
        <f t="shared" si="523"/>
        <v/>
      </c>
      <c r="AC910" s="330" t="str">
        <f t="shared" si="524"/>
        <v/>
      </c>
      <c r="AD910" s="330" t="str">
        <f t="shared" si="525"/>
        <v/>
      </c>
      <c r="AE910" s="330" t="str">
        <f t="shared" si="526"/>
        <v/>
      </c>
      <c r="AF910" s="330" t="str">
        <f t="shared" si="527"/>
        <v/>
      </c>
      <c r="AG910" s="330" t="str">
        <f t="shared" si="528"/>
        <v/>
      </c>
      <c r="AH910" s="330" t="str">
        <f t="shared" si="529"/>
        <v/>
      </c>
      <c r="AI910" s="330" t="str">
        <f t="shared" si="530"/>
        <v/>
      </c>
      <c r="AJ910" s="330" t="str">
        <f t="shared" si="531"/>
        <v/>
      </c>
      <c r="AK910" s="339" t="str">
        <f t="shared" si="532"/>
        <v/>
      </c>
      <c r="AL910" s="44" t="str">
        <f t="shared" si="533"/>
        <v/>
      </c>
    </row>
    <row r="911" spans="2:38" ht="15" x14ac:dyDescent="0.15">
      <c r="B911" s="330" t="str">
        <f t="shared" si="511"/>
        <v/>
      </c>
      <c r="C911" s="330" t="str">
        <f t="shared" si="512"/>
        <v/>
      </c>
      <c r="D911" s="330" t="str">
        <f t="shared" si="513"/>
        <v/>
      </c>
      <c r="E911" s="330" t="str">
        <f t="shared" si="510"/>
        <v xml:space="preserve"> </v>
      </c>
      <c r="F911" s="330" t="str">
        <f t="shared" si="514"/>
        <v/>
      </c>
      <c r="G911" s="330" t="str">
        <f t="shared" si="515"/>
        <v/>
      </c>
      <c r="H911" s="315"/>
      <c r="I911" s="330" t="str">
        <f t="shared" si="516"/>
        <v/>
      </c>
      <c r="J911" s="330">
        <f t="shared" si="509"/>
        <v>859</v>
      </c>
      <c r="K911" s="337" t="str">
        <f t="shared" si="517"/>
        <v/>
      </c>
      <c r="L911" s="325" t="str">
        <f t="shared" si="518"/>
        <v/>
      </c>
      <c r="M911" s="325" t="str">
        <f t="shared" si="519"/>
        <v/>
      </c>
      <c r="N911" s="330" t="str">
        <f t="shared" si="520"/>
        <v/>
      </c>
      <c r="O911" s="330" t="str">
        <f t="shared" si="521"/>
        <v/>
      </c>
      <c r="P911" s="334"/>
      <c r="Q911" s="330"/>
      <c r="R911" s="279" t="str">
        <f>IF(H911&gt;0, rate1(1,$L$52,$L$51,$L$54,L911,$L$53,$L$50,P911),"")</f>
        <v/>
      </c>
      <c r="S911" s="325"/>
      <c r="T911" s="325"/>
      <c r="U911" s="330"/>
      <c r="V911" s="338"/>
      <c r="W911" s="330"/>
      <c r="X911" s="330"/>
      <c r="Y911" s="330"/>
      <c r="Z911" s="110" t="str">
        <f>IF(H911&gt;0, rate1(1,$L$52,$L$51,$L$54,U911,$L$53,$L$50,Y911),"")</f>
        <v/>
      </c>
      <c r="AA911" s="338" t="str">
        <f t="shared" si="522"/>
        <v/>
      </c>
      <c r="AB911" s="338" t="str">
        <f t="shared" si="523"/>
        <v/>
      </c>
      <c r="AC911" s="330" t="str">
        <f t="shared" si="524"/>
        <v/>
      </c>
      <c r="AD911" s="330" t="str">
        <f t="shared" si="525"/>
        <v/>
      </c>
      <c r="AE911" s="330" t="str">
        <f t="shared" si="526"/>
        <v/>
      </c>
      <c r="AF911" s="330" t="str">
        <f t="shared" si="527"/>
        <v/>
      </c>
      <c r="AG911" s="330" t="str">
        <f t="shared" si="528"/>
        <v/>
      </c>
      <c r="AH911" s="330" t="str">
        <f t="shared" si="529"/>
        <v/>
      </c>
      <c r="AI911" s="330" t="str">
        <f t="shared" si="530"/>
        <v/>
      </c>
      <c r="AJ911" s="330" t="str">
        <f t="shared" si="531"/>
        <v/>
      </c>
      <c r="AK911" s="339" t="str">
        <f t="shared" si="532"/>
        <v/>
      </c>
      <c r="AL911" s="44" t="str">
        <f t="shared" si="533"/>
        <v/>
      </c>
    </row>
    <row r="912" spans="2:38" ht="15" x14ac:dyDescent="0.15">
      <c r="B912" s="330" t="str">
        <f t="shared" si="511"/>
        <v/>
      </c>
      <c r="C912" s="330" t="str">
        <f t="shared" si="512"/>
        <v/>
      </c>
      <c r="D912" s="330" t="str">
        <f t="shared" si="513"/>
        <v/>
      </c>
      <c r="E912" s="330" t="str">
        <f t="shared" si="510"/>
        <v xml:space="preserve"> </v>
      </c>
      <c r="F912" s="330" t="str">
        <f t="shared" si="514"/>
        <v/>
      </c>
      <c r="G912" s="330" t="str">
        <f t="shared" si="515"/>
        <v/>
      </c>
      <c r="H912" s="315"/>
      <c r="I912" s="330" t="str">
        <f t="shared" si="516"/>
        <v/>
      </c>
      <c r="J912" s="330">
        <f t="shared" si="509"/>
        <v>859</v>
      </c>
      <c r="K912" s="337" t="str">
        <f t="shared" si="517"/>
        <v/>
      </c>
      <c r="L912" s="325" t="str">
        <f t="shared" si="518"/>
        <v/>
      </c>
      <c r="M912" s="325" t="str">
        <f t="shared" si="519"/>
        <v/>
      </c>
      <c r="N912" s="330" t="str">
        <f t="shared" si="520"/>
        <v/>
      </c>
      <c r="O912" s="330" t="str">
        <f t="shared" si="521"/>
        <v/>
      </c>
      <c r="P912" s="334"/>
      <c r="Q912" s="330"/>
      <c r="R912" s="279" t="str">
        <f>IF(H912&gt;0, rate1(1,$L$52,$L$51,$L$54,L912,$L$53,$L$50,P912),"")</f>
        <v/>
      </c>
      <c r="S912" s="325"/>
      <c r="T912" s="325"/>
      <c r="U912" s="330"/>
      <c r="V912" s="338"/>
      <c r="W912" s="330"/>
      <c r="X912" s="330"/>
      <c r="Y912" s="330"/>
      <c r="Z912" s="110" t="str">
        <f>IF(H912&gt;0, rate1(1,$L$52,$L$51,$L$54,U912,$L$53,$L$50,Y912),"")</f>
        <v/>
      </c>
      <c r="AA912" s="338" t="str">
        <f t="shared" si="522"/>
        <v/>
      </c>
      <c r="AB912" s="338" t="str">
        <f t="shared" si="523"/>
        <v/>
      </c>
      <c r="AC912" s="330" t="str">
        <f t="shared" si="524"/>
        <v/>
      </c>
      <c r="AD912" s="330" t="str">
        <f t="shared" si="525"/>
        <v/>
      </c>
      <c r="AE912" s="330" t="str">
        <f t="shared" si="526"/>
        <v/>
      </c>
      <c r="AF912" s="330" t="str">
        <f t="shared" si="527"/>
        <v/>
      </c>
      <c r="AG912" s="330" t="str">
        <f t="shared" si="528"/>
        <v/>
      </c>
      <c r="AH912" s="330" t="str">
        <f t="shared" si="529"/>
        <v/>
      </c>
      <c r="AI912" s="330" t="str">
        <f t="shared" si="530"/>
        <v/>
      </c>
      <c r="AJ912" s="330" t="str">
        <f t="shared" si="531"/>
        <v/>
      </c>
      <c r="AK912" s="339" t="str">
        <f t="shared" si="532"/>
        <v/>
      </c>
      <c r="AL912" s="44" t="str">
        <f t="shared" si="533"/>
        <v/>
      </c>
    </row>
    <row r="913" spans="2:38" ht="15" x14ac:dyDescent="0.15">
      <c r="B913" s="330" t="str">
        <f t="shared" si="511"/>
        <v/>
      </c>
      <c r="C913" s="330" t="str">
        <f t="shared" si="512"/>
        <v/>
      </c>
      <c r="D913" s="330" t="str">
        <f t="shared" si="513"/>
        <v/>
      </c>
      <c r="E913" s="330" t="str">
        <f t="shared" si="510"/>
        <v xml:space="preserve"> </v>
      </c>
      <c r="F913" s="330" t="str">
        <f t="shared" si="514"/>
        <v/>
      </c>
      <c r="G913" s="330" t="str">
        <f t="shared" si="515"/>
        <v/>
      </c>
      <c r="H913" s="315"/>
      <c r="I913" s="330" t="str">
        <f t="shared" si="516"/>
        <v/>
      </c>
      <c r="J913" s="330">
        <f t="shared" si="509"/>
        <v>859</v>
      </c>
      <c r="K913" s="337" t="str">
        <f t="shared" si="517"/>
        <v/>
      </c>
      <c r="L913" s="325" t="str">
        <f t="shared" si="518"/>
        <v/>
      </c>
      <c r="M913" s="325" t="str">
        <f t="shared" si="519"/>
        <v/>
      </c>
      <c r="N913" s="330" t="str">
        <f t="shared" si="520"/>
        <v/>
      </c>
      <c r="O913" s="330" t="str">
        <f t="shared" si="521"/>
        <v/>
      </c>
      <c r="P913" s="334"/>
      <c r="Q913" s="330"/>
      <c r="R913" s="279" t="str">
        <f>IF(H913&gt;0, rate1(1,$L$52,$L$51,$L$54,L913,$L$53,$L$50,P913),"")</f>
        <v/>
      </c>
      <c r="S913" s="325"/>
      <c r="T913" s="325"/>
      <c r="U913" s="330"/>
      <c r="V913" s="338"/>
      <c r="W913" s="330"/>
      <c r="X913" s="330"/>
      <c r="Y913" s="330"/>
      <c r="Z913" s="110" t="str">
        <f>IF(H913&gt;0, rate1(1,$L$52,$L$51,$L$54,U913,$L$53,$L$50,Y913),"")</f>
        <v/>
      </c>
      <c r="AA913" s="338" t="str">
        <f t="shared" si="522"/>
        <v/>
      </c>
      <c r="AB913" s="338" t="str">
        <f t="shared" si="523"/>
        <v/>
      </c>
      <c r="AC913" s="330" t="str">
        <f t="shared" si="524"/>
        <v/>
      </c>
      <c r="AD913" s="330" t="str">
        <f t="shared" si="525"/>
        <v/>
      </c>
      <c r="AE913" s="330" t="str">
        <f t="shared" si="526"/>
        <v/>
      </c>
      <c r="AF913" s="330" t="str">
        <f t="shared" si="527"/>
        <v/>
      </c>
      <c r="AG913" s="330" t="str">
        <f t="shared" si="528"/>
        <v/>
      </c>
      <c r="AH913" s="330" t="str">
        <f t="shared" si="529"/>
        <v/>
      </c>
      <c r="AI913" s="330" t="str">
        <f t="shared" si="530"/>
        <v/>
      </c>
      <c r="AJ913" s="330" t="str">
        <f t="shared" si="531"/>
        <v/>
      </c>
      <c r="AK913" s="339" t="str">
        <f t="shared" si="532"/>
        <v/>
      </c>
      <c r="AL913" s="44" t="str">
        <f t="shared" si="533"/>
        <v/>
      </c>
    </row>
    <row r="914" spans="2:38" ht="15" x14ac:dyDescent="0.15">
      <c r="B914" s="330" t="str">
        <f t="shared" si="511"/>
        <v/>
      </c>
      <c r="C914" s="330" t="str">
        <f t="shared" si="512"/>
        <v/>
      </c>
      <c r="D914" s="330" t="str">
        <f t="shared" si="513"/>
        <v/>
      </c>
      <c r="E914" s="330" t="str">
        <f t="shared" si="510"/>
        <v xml:space="preserve"> </v>
      </c>
      <c r="F914" s="330" t="str">
        <f t="shared" si="514"/>
        <v/>
      </c>
      <c r="G914" s="330" t="str">
        <f t="shared" si="515"/>
        <v/>
      </c>
      <c r="H914" s="315"/>
      <c r="I914" s="330" t="str">
        <f t="shared" si="516"/>
        <v/>
      </c>
      <c r="J914" s="330">
        <f t="shared" si="509"/>
        <v>859</v>
      </c>
      <c r="K914" s="337" t="str">
        <f t="shared" si="517"/>
        <v/>
      </c>
      <c r="L914" s="325" t="str">
        <f t="shared" si="518"/>
        <v/>
      </c>
      <c r="M914" s="325" t="str">
        <f t="shared" si="519"/>
        <v/>
      </c>
      <c r="N914" s="330" t="str">
        <f t="shared" si="520"/>
        <v/>
      </c>
      <c r="O914" s="330" t="str">
        <f t="shared" si="521"/>
        <v/>
      </c>
      <c r="P914" s="334"/>
      <c r="Q914" s="330"/>
      <c r="R914" s="279" t="str">
        <f>IF(H914&gt;0, rate1(1,$L$52,$L$51,$L$54,L914,$L$53,$L$50,P914),"")</f>
        <v/>
      </c>
      <c r="S914" s="325"/>
      <c r="T914" s="325"/>
      <c r="U914" s="330"/>
      <c r="V914" s="338"/>
      <c r="W914" s="330"/>
      <c r="X914" s="330"/>
      <c r="Y914" s="330"/>
      <c r="Z914" s="110" t="str">
        <f>IF(H914&gt;0, rate1(1,$L$52,$L$51,$L$54,U914,$L$53,$L$50,Y914),"")</f>
        <v/>
      </c>
      <c r="AA914" s="338" t="str">
        <f t="shared" si="522"/>
        <v/>
      </c>
      <c r="AB914" s="338" t="str">
        <f t="shared" si="523"/>
        <v/>
      </c>
      <c r="AC914" s="330" t="str">
        <f t="shared" si="524"/>
        <v/>
      </c>
      <c r="AD914" s="330" t="str">
        <f t="shared" si="525"/>
        <v/>
      </c>
      <c r="AE914" s="330" t="str">
        <f t="shared" si="526"/>
        <v/>
      </c>
      <c r="AF914" s="330" t="str">
        <f t="shared" si="527"/>
        <v/>
      </c>
      <c r="AG914" s="330" t="str">
        <f t="shared" si="528"/>
        <v/>
      </c>
      <c r="AH914" s="330" t="str">
        <f t="shared" si="529"/>
        <v/>
      </c>
      <c r="AI914" s="330" t="str">
        <f t="shared" si="530"/>
        <v/>
      </c>
      <c r="AJ914" s="330" t="str">
        <f t="shared" si="531"/>
        <v/>
      </c>
      <c r="AK914" s="339" t="str">
        <f t="shared" si="532"/>
        <v/>
      </c>
      <c r="AL914" s="44" t="str">
        <f t="shared" si="533"/>
        <v/>
      </c>
    </row>
    <row r="915" spans="2:38" ht="15" x14ac:dyDescent="0.15">
      <c r="B915" s="330" t="str">
        <f t="shared" si="511"/>
        <v/>
      </c>
      <c r="C915" s="330" t="str">
        <f t="shared" si="512"/>
        <v/>
      </c>
      <c r="D915" s="330" t="str">
        <f t="shared" si="513"/>
        <v/>
      </c>
      <c r="E915" s="330" t="str">
        <f t="shared" si="510"/>
        <v xml:space="preserve"> </v>
      </c>
      <c r="F915" s="330" t="str">
        <f t="shared" si="514"/>
        <v/>
      </c>
      <c r="G915" s="330" t="str">
        <f t="shared" si="515"/>
        <v/>
      </c>
      <c r="H915" s="315"/>
      <c r="I915" s="330" t="str">
        <f t="shared" si="516"/>
        <v/>
      </c>
      <c r="J915" s="330">
        <f t="shared" si="509"/>
        <v>859</v>
      </c>
      <c r="K915" s="337" t="str">
        <f t="shared" si="517"/>
        <v/>
      </c>
      <c r="L915" s="325" t="str">
        <f t="shared" si="518"/>
        <v/>
      </c>
      <c r="M915" s="325" t="str">
        <f t="shared" si="519"/>
        <v/>
      </c>
      <c r="N915" s="330" t="str">
        <f t="shared" si="520"/>
        <v/>
      </c>
      <c r="O915" s="330" t="str">
        <f t="shared" si="521"/>
        <v/>
      </c>
      <c r="P915" s="334"/>
      <c r="Q915" s="330"/>
      <c r="R915" s="279" t="str">
        <f>IF(H915&gt;0, rate1(1,$L$52,$L$51,$L$54,L915,$L$53,$L$50,P915),"")</f>
        <v/>
      </c>
      <c r="S915" s="325"/>
      <c r="T915" s="325"/>
      <c r="U915" s="330"/>
      <c r="V915" s="338"/>
      <c r="W915" s="330"/>
      <c r="X915" s="330"/>
      <c r="Y915" s="330"/>
      <c r="Z915" s="110" t="str">
        <f>IF(H915&gt;0, rate1(1,$L$52,$L$51,$L$54,U915,$L$53,$L$50,Y915),"")</f>
        <v/>
      </c>
      <c r="AA915" s="338" t="str">
        <f t="shared" si="522"/>
        <v/>
      </c>
      <c r="AB915" s="338" t="str">
        <f t="shared" si="523"/>
        <v/>
      </c>
      <c r="AC915" s="330" t="str">
        <f t="shared" si="524"/>
        <v/>
      </c>
      <c r="AD915" s="330" t="str">
        <f t="shared" si="525"/>
        <v/>
      </c>
      <c r="AE915" s="330" t="str">
        <f t="shared" si="526"/>
        <v/>
      </c>
      <c r="AF915" s="330" t="str">
        <f t="shared" si="527"/>
        <v/>
      </c>
      <c r="AG915" s="330" t="str">
        <f t="shared" si="528"/>
        <v/>
      </c>
      <c r="AH915" s="330" t="str">
        <f t="shared" si="529"/>
        <v/>
      </c>
      <c r="AI915" s="330" t="str">
        <f t="shared" si="530"/>
        <v/>
      </c>
      <c r="AJ915" s="330" t="str">
        <f t="shared" si="531"/>
        <v/>
      </c>
      <c r="AK915" s="339" t="str">
        <f t="shared" si="532"/>
        <v/>
      </c>
      <c r="AL915" s="44" t="str">
        <f t="shared" si="533"/>
        <v/>
      </c>
    </row>
    <row r="916" spans="2:38" ht="15" x14ac:dyDescent="0.15">
      <c r="B916" s="330" t="str">
        <f t="shared" si="511"/>
        <v/>
      </c>
      <c r="C916" s="330" t="str">
        <f t="shared" si="512"/>
        <v/>
      </c>
      <c r="D916" s="330" t="str">
        <f t="shared" si="513"/>
        <v/>
      </c>
      <c r="E916" s="330" t="str">
        <f t="shared" si="510"/>
        <v xml:space="preserve"> </v>
      </c>
      <c r="F916" s="330" t="str">
        <f t="shared" si="514"/>
        <v/>
      </c>
      <c r="G916" s="330" t="str">
        <f t="shared" si="515"/>
        <v/>
      </c>
      <c r="H916" s="315"/>
      <c r="I916" s="330" t="str">
        <f t="shared" si="516"/>
        <v/>
      </c>
      <c r="J916" s="330">
        <f t="shared" si="509"/>
        <v>859</v>
      </c>
      <c r="K916" s="337" t="str">
        <f t="shared" si="517"/>
        <v/>
      </c>
      <c r="L916" s="325" t="str">
        <f t="shared" si="518"/>
        <v/>
      </c>
      <c r="M916" s="325" t="str">
        <f t="shared" si="519"/>
        <v/>
      </c>
      <c r="N916" s="330" t="str">
        <f t="shared" si="520"/>
        <v/>
      </c>
      <c r="O916" s="330" t="str">
        <f t="shared" si="521"/>
        <v/>
      </c>
      <c r="P916" s="334"/>
      <c r="Q916" s="330"/>
      <c r="R916" s="279" t="str">
        <f>IF(H916&gt;0, rate1(1,$L$52,$L$51,$L$54,L916,$L$53,$L$50,P916),"")</f>
        <v/>
      </c>
      <c r="S916" s="325"/>
      <c r="T916" s="325"/>
      <c r="U916" s="330"/>
      <c r="V916" s="338"/>
      <c r="W916" s="330"/>
      <c r="X916" s="330"/>
      <c r="Y916" s="330"/>
      <c r="Z916" s="110" t="str">
        <f>IF(H916&gt;0, rate1(1,$L$52,$L$51,$L$54,U916,$L$53,$L$50,Y916),"")</f>
        <v/>
      </c>
      <c r="AA916" s="338" t="str">
        <f t="shared" si="522"/>
        <v/>
      </c>
      <c r="AB916" s="338" t="str">
        <f t="shared" si="523"/>
        <v/>
      </c>
      <c r="AC916" s="330" t="str">
        <f t="shared" si="524"/>
        <v/>
      </c>
      <c r="AD916" s="330" t="str">
        <f t="shared" si="525"/>
        <v/>
      </c>
      <c r="AE916" s="330" t="str">
        <f t="shared" si="526"/>
        <v/>
      </c>
      <c r="AF916" s="330" t="str">
        <f t="shared" si="527"/>
        <v/>
      </c>
      <c r="AG916" s="330" t="str">
        <f t="shared" si="528"/>
        <v/>
      </c>
      <c r="AH916" s="330" t="str">
        <f t="shared" si="529"/>
        <v/>
      </c>
      <c r="AI916" s="330" t="str">
        <f t="shared" si="530"/>
        <v/>
      </c>
      <c r="AJ916" s="330" t="str">
        <f t="shared" si="531"/>
        <v/>
      </c>
      <c r="AK916" s="339" t="str">
        <f t="shared" si="532"/>
        <v/>
      </c>
      <c r="AL916" s="44" t="str">
        <f t="shared" si="533"/>
        <v/>
      </c>
    </row>
    <row r="917" spans="2:38" ht="15" x14ac:dyDescent="0.15">
      <c r="B917" s="330" t="str">
        <f t="shared" si="511"/>
        <v/>
      </c>
      <c r="C917" s="330" t="str">
        <f t="shared" si="512"/>
        <v/>
      </c>
      <c r="D917" s="330" t="str">
        <f t="shared" si="513"/>
        <v/>
      </c>
      <c r="E917" s="330" t="str">
        <f t="shared" si="510"/>
        <v xml:space="preserve"> </v>
      </c>
      <c r="F917" s="330" t="str">
        <f t="shared" si="514"/>
        <v/>
      </c>
      <c r="G917" s="330" t="str">
        <f t="shared" si="515"/>
        <v/>
      </c>
      <c r="H917" s="315"/>
      <c r="I917" s="330" t="str">
        <f t="shared" si="516"/>
        <v/>
      </c>
      <c r="J917" s="330">
        <f t="shared" si="509"/>
        <v>859</v>
      </c>
      <c r="K917" s="337" t="str">
        <f t="shared" si="517"/>
        <v/>
      </c>
      <c r="L917" s="325" t="str">
        <f t="shared" si="518"/>
        <v/>
      </c>
      <c r="M917" s="325" t="str">
        <f t="shared" si="519"/>
        <v/>
      </c>
      <c r="N917" s="330" t="str">
        <f t="shared" si="520"/>
        <v/>
      </c>
      <c r="O917" s="330" t="str">
        <f t="shared" si="521"/>
        <v/>
      </c>
      <c r="P917" s="334"/>
      <c r="Q917" s="330"/>
      <c r="R917" s="279" t="str">
        <f>IF(H917&gt;0, rate1(1,$L$52,$L$51,$L$54,L917,$L$53,$L$50,P917),"")</f>
        <v/>
      </c>
      <c r="S917" s="325"/>
      <c r="T917" s="325"/>
      <c r="U917" s="330"/>
      <c r="V917" s="338"/>
      <c r="W917" s="330"/>
      <c r="X917" s="330"/>
      <c r="Y917" s="330"/>
      <c r="Z917" s="110" t="str">
        <f>IF(H917&gt;0, rate1(1,$L$52,$L$51,$L$54,U917,$L$53,$L$50,Y917),"")</f>
        <v/>
      </c>
      <c r="AA917" s="338" t="str">
        <f t="shared" si="522"/>
        <v/>
      </c>
      <c r="AB917" s="338" t="str">
        <f t="shared" si="523"/>
        <v/>
      </c>
      <c r="AC917" s="330" t="str">
        <f t="shared" si="524"/>
        <v/>
      </c>
      <c r="AD917" s="330" t="str">
        <f t="shared" si="525"/>
        <v/>
      </c>
      <c r="AE917" s="330" t="str">
        <f t="shared" si="526"/>
        <v/>
      </c>
      <c r="AF917" s="330" t="str">
        <f t="shared" si="527"/>
        <v/>
      </c>
      <c r="AG917" s="330" t="str">
        <f t="shared" si="528"/>
        <v/>
      </c>
      <c r="AH917" s="330" t="str">
        <f t="shared" si="529"/>
        <v/>
      </c>
      <c r="AI917" s="330" t="str">
        <f t="shared" si="530"/>
        <v/>
      </c>
      <c r="AJ917" s="330" t="str">
        <f t="shared" si="531"/>
        <v/>
      </c>
      <c r="AK917" s="339" t="str">
        <f t="shared" si="532"/>
        <v/>
      </c>
      <c r="AL917" s="44" t="str">
        <f t="shared" si="533"/>
        <v/>
      </c>
    </row>
    <row r="918" spans="2:38" ht="15" x14ac:dyDescent="0.15">
      <c r="B918" s="330" t="str">
        <f t="shared" si="511"/>
        <v/>
      </c>
      <c r="C918" s="330" t="str">
        <f t="shared" si="512"/>
        <v/>
      </c>
      <c r="D918" s="330" t="str">
        <f t="shared" si="513"/>
        <v/>
      </c>
      <c r="E918" s="330" t="str">
        <f t="shared" si="510"/>
        <v xml:space="preserve"> </v>
      </c>
      <c r="F918" s="330" t="str">
        <f t="shared" si="514"/>
        <v/>
      </c>
      <c r="G918" s="330" t="str">
        <f t="shared" si="515"/>
        <v/>
      </c>
      <c r="H918" s="315"/>
      <c r="I918" s="330" t="str">
        <f t="shared" si="516"/>
        <v/>
      </c>
      <c r="J918" s="330">
        <f t="shared" si="509"/>
        <v>859</v>
      </c>
      <c r="K918" s="337" t="str">
        <f t="shared" si="517"/>
        <v/>
      </c>
      <c r="L918" s="325" t="str">
        <f t="shared" si="518"/>
        <v/>
      </c>
      <c r="M918" s="325" t="str">
        <f t="shared" si="519"/>
        <v/>
      </c>
      <c r="N918" s="330" t="str">
        <f t="shared" si="520"/>
        <v/>
      </c>
      <c r="O918" s="330" t="str">
        <f t="shared" si="521"/>
        <v/>
      </c>
      <c r="P918" s="334"/>
      <c r="Q918" s="330"/>
      <c r="R918" s="279" t="str">
        <f>IF(H918&gt;0, rate1(1,$L$52,$L$51,$L$54,L918,$L$53,$L$50,P918),"")</f>
        <v/>
      </c>
      <c r="S918" s="325"/>
      <c r="T918" s="325"/>
      <c r="U918" s="330"/>
      <c r="V918" s="338"/>
      <c r="W918" s="330"/>
      <c r="X918" s="330"/>
      <c r="Y918" s="330"/>
      <c r="Z918" s="110" t="str">
        <f>IF(H918&gt;0, rate1(1,$L$52,$L$51,$L$54,U918,$L$53,$L$50,Y918),"")</f>
        <v/>
      </c>
      <c r="AA918" s="338" t="str">
        <f t="shared" si="522"/>
        <v/>
      </c>
      <c r="AB918" s="338" t="str">
        <f t="shared" si="523"/>
        <v/>
      </c>
      <c r="AC918" s="330" t="str">
        <f t="shared" si="524"/>
        <v/>
      </c>
      <c r="AD918" s="330" t="str">
        <f t="shared" si="525"/>
        <v/>
      </c>
      <c r="AE918" s="330" t="str">
        <f t="shared" si="526"/>
        <v/>
      </c>
      <c r="AF918" s="330" t="str">
        <f t="shared" si="527"/>
        <v/>
      </c>
      <c r="AG918" s="330" t="str">
        <f t="shared" si="528"/>
        <v/>
      </c>
      <c r="AH918" s="330" t="str">
        <f t="shared" si="529"/>
        <v/>
      </c>
      <c r="AI918" s="330" t="str">
        <f t="shared" si="530"/>
        <v/>
      </c>
      <c r="AJ918" s="330" t="str">
        <f t="shared" si="531"/>
        <v/>
      </c>
      <c r="AK918" s="339" t="str">
        <f t="shared" si="532"/>
        <v/>
      </c>
      <c r="AL918" s="44" t="str">
        <f t="shared" si="533"/>
        <v/>
      </c>
    </row>
    <row r="919" spans="2:38" ht="15" x14ac:dyDescent="0.15">
      <c r="B919" s="330" t="str">
        <f t="shared" si="511"/>
        <v/>
      </c>
      <c r="C919" s="330" t="str">
        <f t="shared" si="512"/>
        <v/>
      </c>
      <c r="D919" s="330" t="str">
        <f t="shared" si="513"/>
        <v/>
      </c>
      <c r="E919" s="330" t="str">
        <f t="shared" si="510"/>
        <v xml:space="preserve"> </v>
      </c>
      <c r="F919" s="330" t="str">
        <f t="shared" si="514"/>
        <v/>
      </c>
      <c r="G919" s="330" t="str">
        <f t="shared" si="515"/>
        <v/>
      </c>
      <c r="H919" s="315"/>
      <c r="I919" s="330" t="str">
        <f t="shared" si="516"/>
        <v/>
      </c>
      <c r="J919" s="330">
        <f t="shared" si="509"/>
        <v>859</v>
      </c>
      <c r="K919" s="337" t="str">
        <f t="shared" si="517"/>
        <v/>
      </c>
      <c r="L919" s="325" t="str">
        <f t="shared" si="518"/>
        <v/>
      </c>
      <c r="M919" s="325" t="str">
        <f t="shared" si="519"/>
        <v/>
      </c>
      <c r="N919" s="330" t="str">
        <f t="shared" si="520"/>
        <v/>
      </c>
      <c r="O919" s="330" t="str">
        <f t="shared" si="521"/>
        <v/>
      </c>
      <c r="P919" s="334"/>
      <c r="Q919" s="330"/>
      <c r="R919" s="279" t="str">
        <f>IF(H919&gt;0, rate1(1,$L$52,$L$51,$L$54,L919,$L$53,$L$50,P919),"")</f>
        <v/>
      </c>
      <c r="S919" s="325"/>
      <c r="T919" s="325"/>
      <c r="U919" s="330"/>
      <c r="V919" s="338"/>
      <c r="W919" s="330"/>
      <c r="X919" s="330"/>
      <c r="Y919" s="330"/>
      <c r="Z919" s="110" t="str">
        <f>IF(H919&gt;0, rate1(1,$L$52,$L$51,$L$54,U919,$L$53,$L$50,Y919),"")</f>
        <v/>
      </c>
      <c r="AA919" s="338" t="str">
        <f t="shared" si="522"/>
        <v/>
      </c>
      <c r="AB919" s="338" t="str">
        <f t="shared" si="523"/>
        <v/>
      </c>
      <c r="AC919" s="330" t="str">
        <f t="shared" si="524"/>
        <v/>
      </c>
      <c r="AD919" s="330" t="str">
        <f t="shared" si="525"/>
        <v/>
      </c>
      <c r="AE919" s="330" t="str">
        <f t="shared" si="526"/>
        <v/>
      </c>
      <c r="AF919" s="330" t="str">
        <f t="shared" si="527"/>
        <v/>
      </c>
      <c r="AG919" s="330" t="str">
        <f t="shared" si="528"/>
        <v/>
      </c>
      <c r="AH919" s="330" t="str">
        <f t="shared" si="529"/>
        <v/>
      </c>
      <c r="AI919" s="330" t="str">
        <f t="shared" si="530"/>
        <v/>
      </c>
      <c r="AJ919" s="330" t="str">
        <f t="shared" si="531"/>
        <v/>
      </c>
      <c r="AK919" s="339" t="str">
        <f t="shared" si="532"/>
        <v/>
      </c>
      <c r="AL919" s="44" t="str">
        <f t="shared" si="533"/>
        <v/>
      </c>
    </row>
    <row r="920" spans="2:38" ht="15" x14ac:dyDescent="0.15">
      <c r="B920" s="330" t="str">
        <f t="shared" si="511"/>
        <v/>
      </c>
      <c r="C920" s="330" t="str">
        <f t="shared" si="512"/>
        <v/>
      </c>
      <c r="D920" s="330" t="str">
        <f t="shared" si="513"/>
        <v/>
      </c>
      <c r="E920" s="330" t="str">
        <f t="shared" si="510"/>
        <v xml:space="preserve"> </v>
      </c>
      <c r="F920" s="330" t="str">
        <f t="shared" si="514"/>
        <v/>
      </c>
      <c r="G920" s="330" t="str">
        <f t="shared" si="515"/>
        <v/>
      </c>
      <c r="H920" s="315"/>
      <c r="I920" s="330" t="str">
        <f t="shared" si="516"/>
        <v/>
      </c>
      <c r="J920" s="330">
        <f t="shared" si="509"/>
        <v>859</v>
      </c>
      <c r="K920" s="337" t="str">
        <f t="shared" si="517"/>
        <v/>
      </c>
      <c r="L920" s="325" t="str">
        <f t="shared" si="518"/>
        <v/>
      </c>
      <c r="M920" s="325" t="str">
        <f t="shared" si="519"/>
        <v/>
      </c>
      <c r="N920" s="330" t="str">
        <f t="shared" si="520"/>
        <v/>
      </c>
      <c r="O920" s="330" t="str">
        <f t="shared" si="521"/>
        <v/>
      </c>
      <c r="P920" s="334"/>
      <c r="Q920" s="330"/>
      <c r="R920" s="279" t="str">
        <f>IF(H920&gt;0, rate1(1,$L$52,$L$51,$L$54,L920,$L$53,$L$50,P920),"")</f>
        <v/>
      </c>
      <c r="S920" s="325"/>
      <c r="T920" s="325"/>
      <c r="U920" s="330"/>
      <c r="V920" s="338"/>
      <c r="W920" s="330"/>
      <c r="X920" s="330"/>
      <c r="Y920" s="330"/>
      <c r="Z920" s="110" t="str">
        <f>IF(H920&gt;0, rate1(1,$L$52,$L$51,$L$54,U920,$L$53,$L$50,Y920),"")</f>
        <v/>
      </c>
      <c r="AA920" s="338" t="str">
        <f t="shared" si="522"/>
        <v/>
      </c>
      <c r="AB920" s="338" t="str">
        <f t="shared" si="523"/>
        <v/>
      </c>
      <c r="AC920" s="330" t="str">
        <f t="shared" si="524"/>
        <v/>
      </c>
      <c r="AD920" s="330" t="str">
        <f t="shared" si="525"/>
        <v/>
      </c>
      <c r="AE920" s="330" t="str">
        <f t="shared" si="526"/>
        <v/>
      </c>
      <c r="AF920" s="330" t="str">
        <f t="shared" si="527"/>
        <v/>
      </c>
      <c r="AG920" s="330" t="str">
        <f t="shared" si="528"/>
        <v/>
      </c>
      <c r="AH920" s="330" t="str">
        <f t="shared" si="529"/>
        <v/>
      </c>
      <c r="AI920" s="330" t="str">
        <f t="shared" si="530"/>
        <v/>
      </c>
      <c r="AJ920" s="330" t="str">
        <f t="shared" si="531"/>
        <v/>
      </c>
      <c r="AK920" s="339" t="str">
        <f t="shared" si="532"/>
        <v/>
      </c>
      <c r="AL920" s="44" t="str">
        <f t="shared" si="533"/>
        <v/>
      </c>
    </row>
    <row r="921" spans="2:38" ht="15" x14ac:dyDescent="0.15">
      <c r="B921" s="330" t="str">
        <f t="shared" si="511"/>
        <v/>
      </c>
      <c r="C921" s="330" t="str">
        <f t="shared" si="512"/>
        <v/>
      </c>
      <c r="D921" s="330" t="str">
        <f t="shared" si="513"/>
        <v/>
      </c>
      <c r="E921" s="330" t="str">
        <f t="shared" si="510"/>
        <v xml:space="preserve"> </v>
      </c>
      <c r="F921" s="330" t="str">
        <f t="shared" si="514"/>
        <v/>
      </c>
      <c r="G921" s="330" t="str">
        <f t="shared" si="515"/>
        <v/>
      </c>
      <c r="H921" s="315"/>
      <c r="I921" s="330" t="str">
        <f t="shared" si="516"/>
        <v/>
      </c>
      <c r="J921" s="330">
        <f t="shared" si="509"/>
        <v>859</v>
      </c>
      <c r="K921" s="337" t="str">
        <f t="shared" si="517"/>
        <v/>
      </c>
      <c r="L921" s="325" t="str">
        <f t="shared" si="518"/>
        <v/>
      </c>
      <c r="M921" s="325" t="str">
        <f t="shared" si="519"/>
        <v/>
      </c>
      <c r="N921" s="330" t="str">
        <f t="shared" si="520"/>
        <v/>
      </c>
      <c r="O921" s="330" t="str">
        <f t="shared" si="521"/>
        <v/>
      </c>
      <c r="P921" s="334"/>
      <c r="Q921" s="330"/>
      <c r="R921" s="279" t="str">
        <f>IF(H921&gt;0, rate1(1,$L$52,$L$51,$L$54,L921,$L$53,$L$50,P921),"")</f>
        <v/>
      </c>
      <c r="S921" s="325"/>
      <c r="T921" s="325"/>
      <c r="U921" s="330"/>
      <c r="V921" s="338"/>
      <c r="W921" s="330"/>
      <c r="X921" s="330"/>
      <c r="Y921" s="330"/>
      <c r="Z921" s="110" t="str">
        <f>IF(H921&gt;0, rate1(1,$L$52,$L$51,$L$54,U921,$L$53,$L$50,Y921),"")</f>
        <v/>
      </c>
      <c r="AA921" s="338" t="str">
        <f t="shared" si="522"/>
        <v/>
      </c>
      <c r="AB921" s="338" t="str">
        <f t="shared" si="523"/>
        <v/>
      </c>
      <c r="AC921" s="330" t="str">
        <f t="shared" si="524"/>
        <v/>
      </c>
      <c r="AD921" s="330" t="str">
        <f t="shared" si="525"/>
        <v/>
      </c>
      <c r="AE921" s="330" t="str">
        <f t="shared" si="526"/>
        <v/>
      </c>
      <c r="AF921" s="330" t="str">
        <f t="shared" si="527"/>
        <v/>
      </c>
      <c r="AG921" s="330" t="str">
        <f t="shared" si="528"/>
        <v/>
      </c>
      <c r="AH921" s="330" t="str">
        <f t="shared" si="529"/>
        <v/>
      </c>
      <c r="AI921" s="330" t="str">
        <f t="shared" si="530"/>
        <v/>
      </c>
      <c r="AJ921" s="330" t="str">
        <f t="shared" si="531"/>
        <v/>
      </c>
      <c r="AK921" s="339" t="str">
        <f t="shared" si="532"/>
        <v/>
      </c>
      <c r="AL921" s="44" t="str">
        <f t="shared" si="533"/>
        <v/>
      </c>
    </row>
    <row r="922" spans="2:38" ht="15" x14ac:dyDescent="0.15">
      <c r="B922" s="330" t="str">
        <f t="shared" si="511"/>
        <v/>
      </c>
      <c r="C922" s="330" t="str">
        <f t="shared" si="512"/>
        <v/>
      </c>
      <c r="D922" s="330" t="str">
        <f t="shared" si="513"/>
        <v/>
      </c>
      <c r="E922" s="330" t="str">
        <f t="shared" si="510"/>
        <v xml:space="preserve"> </v>
      </c>
      <c r="F922" s="330" t="str">
        <f t="shared" si="514"/>
        <v/>
      </c>
      <c r="G922" s="330" t="str">
        <f t="shared" si="515"/>
        <v/>
      </c>
      <c r="H922" s="315"/>
      <c r="I922" s="330" t="str">
        <f t="shared" si="516"/>
        <v/>
      </c>
      <c r="J922" s="330">
        <f t="shared" si="509"/>
        <v>859</v>
      </c>
      <c r="K922" s="337" t="str">
        <f t="shared" si="517"/>
        <v/>
      </c>
      <c r="L922" s="325" t="str">
        <f t="shared" si="518"/>
        <v/>
      </c>
      <c r="M922" s="325" t="str">
        <f t="shared" si="519"/>
        <v/>
      </c>
      <c r="N922" s="330" t="str">
        <f t="shared" si="520"/>
        <v/>
      </c>
      <c r="O922" s="330" t="str">
        <f t="shared" si="521"/>
        <v/>
      </c>
      <c r="P922" s="334"/>
      <c r="Q922" s="330"/>
      <c r="R922" s="279" t="str">
        <f>IF(H922&gt;0, rate1(1,$L$52,$L$51,$L$54,L922,$L$53,$L$50,P922),"")</f>
        <v/>
      </c>
      <c r="S922" s="325"/>
      <c r="T922" s="325"/>
      <c r="U922" s="330"/>
      <c r="V922" s="338"/>
      <c r="W922" s="330"/>
      <c r="X922" s="330"/>
      <c r="Y922" s="330"/>
      <c r="Z922" s="110" t="str">
        <f>IF(H922&gt;0, rate1(1,$L$52,$L$51,$L$54,U922,$L$53,$L$50,Y922),"")</f>
        <v/>
      </c>
      <c r="AA922" s="338" t="str">
        <f t="shared" si="522"/>
        <v/>
      </c>
      <c r="AB922" s="338" t="str">
        <f t="shared" si="523"/>
        <v/>
      </c>
      <c r="AC922" s="330" t="str">
        <f t="shared" si="524"/>
        <v/>
      </c>
      <c r="AD922" s="330" t="str">
        <f t="shared" si="525"/>
        <v/>
      </c>
      <c r="AE922" s="330" t="str">
        <f t="shared" si="526"/>
        <v/>
      </c>
      <c r="AF922" s="330" t="str">
        <f t="shared" si="527"/>
        <v/>
      </c>
      <c r="AG922" s="330" t="str">
        <f t="shared" si="528"/>
        <v/>
      </c>
      <c r="AH922" s="330" t="str">
        <f t="shared" si="529"/>
        <v/>
      </c>
      <c r="AI922" s="330" t="str">
        <f t="shared" si="530"/>
        <v/>
      </c>
      <c r="AJ922" s="330" t="str">
        <f t="shared" si="531"/>
        <v/>
      </c>
      <c r="AK922" s="339" t="str">
        <f t="shared" si="532"/>
        <v/>
      </c>
      <c r="AL922" s="44" t="str">
        <f t="shared" si="533"/>
        <v/>
      </c>
    </row>
    <row r="923" spans="2:38" ht="15" x14ac:dyDescent="0.15">
      <c r="B923" s="330" t="str">
        <f t="shared" si="511"/>
        <v/>
      </c>
      <c r="C923" s="330" t="str">
        <f t="shared" si="512"/>
        <v/>
      </c>
      <c r="D923" s="330" t="str">
        <f t="shared" si="513"/>
        <v/>
      </c>
      <c r="E923" s="330" t="str">
        <f t="shared" si="510"/>
        <v xml:space="preserve"> </v>
      </c>
      <c r="F923" s="330" t="str">
        <f t="shared" si="514"/>
        <v/>
      </c>
      <c r="G923" s="330" t="str">
        <f t="shared" si="515"/>
        <v/>
      </c>
      <c r="H923" s="315"/>
      <c r="I923" s="330" t="str">
        <f t="shared" si="516"/>
        <v/>
      </c>
      <c r="J923" s="330">
        <f t="shared" si="509"/>
        <v>859</v>
      </c>
      <c r="K923" s="337" t="str">
        <f t="shared" si="517"/>
        <v/>
      </c>
      <c r="L923" s="325" t="str">
        <f t="shared" si="518"/>
        <v/>
      </c>
      <c r="M923" s="325" t="str">
        <f t="shared" si="519"/>
        <v/>
      </c>
      <c r="N923" s="330" t="str">
        <f t="shared" si="520"/>
        <v/>
      </c>
      <c r="O923" s="330" t="str">
        <f t="shared" si="521"/>
        <v/>
      </c>
      <c r="P923" s="334"/>
      <c r="Q923" s="330"/>
      <c r="R923" s="279" t="str">
        <f>IF(H923&gt;0, rate1(1,$L$52,$L$51,$L$54,L923,$L$53,$L$50,P923),"")</f>
        <v/>
      </c>
      <c r="S923" s="325"/>
      <c r="T923" s="325"/>
      <c r="U923" s="330"/>
      <c r="V923" s="338"/>
      <c r="W923" s="330"/>
      <c r="X923" s="330"/>
      <c r="Y923" s="330"/>
      <c r="Z923" s="110" t="str">
        <f>IF(H923&gt;0, rate1(1,$L$52,$L$51,$L$54,U923,$L$53,$L$50,Y923),"")</f>
        <v/>
      </c>
      <c r="AA923" s="338" t="str">
        <f t="shared" si="522"/>
        <v/>
      </c>
      <c r="AB923" s="338" t="str">
        <f t="shared" si="523"/>
        <v/>
      </c>
      <c r="AC923" s="330" t="str">
        <f t="shared" si="524"/>
        <v/>
      </c>
      <c r="AD923" s="330" t="str">
        <f t="shared" si="525"/>
        <v/>
      </c>
      <c r="AE923" s="330" t="str">
        <f t="shared" si="526"/>
        <v/>
      </c>
      <c r="AF923" s="330" t="str">
        <f t="shared" si="527"/>
        <v/>
      </c>
      <c r="AG923" s="330" t="str">
        <f t="shared" si="528"/>
        <v/>
      </c>
      <c r="AH923" s="330" t="str">
        <f t="shared" si="529"/>
        <v/>
      </c>
      <c r="AI923" s="330" t="str">
        <f t="shared" si="530"/>
        <v/>
      </c>
      <c r="AJ923" s="330" t="str">
        <f t="shared" si="531"/>
        <v/>
      </c>
      <c r="AK923" s="339" t="str">
        <f t="shared" si="532"/>
        <v/>
      </c>
      <c r="AL923" s="44" t="str">
        <f t="shared" si="533"/>
        <v/>
      </c>
    </row>
    <row r="924" spans="2:38" ht="15" x14ac:dyDescent="0.15">
      <c r="B924" s="330" t="str">
        <f t="shared" si="511"/>
        <v/>
      </c>
      <c r="C924" s="330" t="str">
        <f t="shared" si="512"/>
        <v/>
      </c>
      <c r="D924" s="330" t="str">
        <f t="shared" si="513"/>
        <v/>
      </c>
      <c r="E924" s="330" t="str">
        <f t="shared" si="510"/>
        <v xml:space="preserve"> </v>
      </c>
      <c r="F924" s="330" t="str">
        <f t="shared" si="514"/>
        <v/>
      </c>
      <c r="G924" s="330" t="str">
        <f t="shared" si="515"/>
        <v/>
      </c>
      <c r="H924" s="315"/>
      <c r="I924" s="330" t="str">
        <f t="shared" si="516"/>
        <v/>
      </c>
      <c r="J924" s="330">
        <f t="shared" si="509"/>
        <v>859</v>
      </c>
      <c r="K924" s="337" t="str">
        <f t="shared" si="517"/>
        <v/>
      </c>
      <c r="L924" s="325" t="str">
        <f t="shared" si="518"/>
        <v/>
      </c>
      <c r="M924" s="325" t="str">
        <f t="shared" si="519"/>
        <v/>
      </c>
      <c r="N924" s="330" t="str">
        <f t="shared" si="520"/>
        <v/>
      </c>
      <c r="O924" s="330" t="str">
        <f t="shared" si="521"/>
        <v/>
      </c>
      <c r="P924" s="334"/>
      <c r="Q924" s="330"/>
      <c r="R924" s="279" t="str">
        <f>IF(H924&gt;0, rate1(1,$L$52,$L$51,$L$54,L924,$L$53,$L$50,P924),"")</f>
        <v/>
      </c>
      <c r="S924" s="325"/>
      <c r="T924" s="325"/>
      <c r="U924" s="330"/>
      <c r="V924" s="338"/>
      <c r="W924" s="330"/>
      <c r="X924" s="330"/>
      <c r="Y924" s="330"/>
      <c r="Z924" s="110" t="str">
        <f>IF(H924&gt;0, rate1(1,$L$52,$L$51,$L$54,U924,$L$53,$L$50,Y924),"")</f>
        <v/>
      </c>
      <c r="AA924" s="338" t="str">
        <f t="shared" si="522"/>
        <v/>
      </c>
      <c r="AB924" s="338" t="str">
        <f t="shared" si="523"/>
        <v/>
      </c>
      <c r="AC924" s="330" t="str">
        <f t="shared" si="524"/>
        <v/>
      </c>
      <c r="AD924" s="330" t="str">
        <f t="shared" si="525"/>
        <v/>
      </c>
      <c r="AE924" s="330" t="str">
        <f t="shared" si="526"/>
        <v/>
      </c>
      <c r="AF924" s="330" t="str">
        <f t="shared" si="527"/>
        <v/>
      </c>
      <c r="AG924" s="330" t="str">
        <f t="shared" si="528"/>
        <v/>
      </c>
      <c r="AH924" s="330" t="str">
        <f t="shared" si="529"/>
        <v/>
      </c>
      <c r="AI924" s="330" t="str">
        <f t="shared" si="530"/>
        <v/>
      </c>
      <c r="AJ924" s="330" t="str">
        <f t="shared" si="531"/>
        <v/>
      </c>
      <c r="AK924" s="339" t="str">
        <f t="shared" si="532"/>
        <v/>
      </c>
      <c r="AL924" s="44" t="str">
        <f t="shared" si="533"/>
        <v/>
      </c>
    </row>
    <row r="925" spans="2:38" ht="15" x14ac:dyDescent="0.15">
      <c r="B925" s="330" t="str">
        <f t="shared" si="511"/>
        <v/>
      </c>
      <c r="C925" s="330" t="str">
        <f t="shared" si="512"/>
        <v/>
      </c>
      <c r="D925" s="330" t="str">
        <f t="shared" si="513"/>
        <v/>
      </c>
      <c r="E925" s="330" t="str">
        <f t="shared" si="510"/>
        <v xml:space="preserve"> </v>
      </c>
      <c r="F925" s="330" t="str">
        <f t="shared" si="514"/>
        <v/>
      </c>
      <c r="G925" s="330" t="str">
        <f t="shared" si="515"/>
        <v/>
      </c>
      <c r="H925" s="315"/>
      <c r="I925" s="330" t="str">
        <f t="shared" si="516"/>
        <v/>
      </c>
      <c r="J925" s="330">
        <f t="shared" si="509"/>
        <v>859</v>
      </c>
      <c r="K925" s="337" t="str">
        <f t="shared" si="517"/>
        <v/>
      </c>
      <c r="L925" s="325" t="str">
        <f t="shared" si="518"/>
        <v/>
      </c>
      <c r="M925" s="325" t="str">
        <f t="shared" si="519"/>
        <v/>
      </c>
      <c r="N925" s="330" t="str">
        <f t="shared" si="520"/>
        <v/>
      </c>
      <c r="O925" s="330" t="str">
        <f t="shared" si="521"/>
        <v/>
      </c>
      <c r="P925" s="334"/>
      <c r="Q925" s="330"/>
      <c r="R925" s="279" t="str">
        <f>IF(H925&gt;0, rate1(1,$L$52,$L$51,$L$54,L925,$L$53,$L$50,P925),"")</f>
        <v/>
      </c>
      <c r="S925" s="325"/>
      <c r="T925" s="325"/>
      <c r="U925" s="330"/>
      <c r="V925" s="338"/>
      <c r="W925" s="330"/>
      <c r="X925" s="330"/>
      <c r="Y925" s="330"/>
      <c r="Z925" s="110" t="str">
        <f>IF(H925&gt;0, rate1(1,$L$52,$L$51,$L$54,U925,$L$53,$L$50,Y925),"")</f>
        <v/>
      </c>
      <c r="AA925" s="338" t="str">
        <f t="shared" si="522"/>
        <v/>
      </c>
      <c r="AB925" s="338" t="str">
        <f t="shared" si="523"/>
        <v/>
      </c>
      <c r="AC925" s="330" t="str">
        <f t="shared" si="524"/>
        <v/>
      </c>
      <c r="AD925" s="330" t="str">
        <f t="shared" si="525"/>
        <v/>
      </c>
      <c r="AE925" s="330" t="str">
        <f t="shared" si="526"/>
        <v/>
      </c>
      <c r="AF925" s="330" t="str">
        <f t="shared" si="527"/>
        <v/>
      </c>
      <c r="AG925" s="330" t="str">
        <f t="shared" si="528"/>
        <v/>
      </c>
      <c r="AH925" s="330" t="str">
        <f t="shared" si="529"/>
        <v/>
      </c>
      <c r="AI925" s="330" t="str">
        <f t="shared" si="530"/>
        <v/>
      </c>
      <c r="AJ925" s="330" t="str">
        <f t="shared" si="531"/>
        <v/>
      </c>
      <c r="AK925" s="339" t="str">
        <f t="shared" si="532"/>
        <v/>
      </c>
      <c r="AL925" s="44" t="str">
        <f t="shared" si="533"/>
        <v/>
      </c>
    </row>
    <row r="926" spans="2:38" ht="15" x14ac:dyDescent="0.15">
      <c r="B926" s="330" t="str">
        <f t="shared" si="511"/>
        <v/>
      </c>
      <c r="C926" s="330" t="str">
        <f t="shared" si="512"/>
        <v/>
      </c>
      <c r="D926" s="330" t="str">
        <f t="shared" si="513"/>
        <v/>
      </c>
      <c r="E926" s="330" t="str">
        <f t="shared" si="510"/>
        <v xml:space="preserve"> </v>
      </c>
      <c r="F926" s="330" t="str">
        <f t="shared" si="514"/>
        <v/>
      </c>
      <c r="G926" s="330" t="str">
        <f t="shared" si="515"/>
        <v/>
      </c>
      <c r="H926" s="315"/>
      <c r="I926" s="330" t="str">
        <f t="shared" si="516"/>
        <v/>
      </c>
      <c r="J926" s="330">
        <f t="shared" si="509"/>
        <v>859</v>
      </c>
      <c r="K926" s="337" t="str">
        <f t="shared" si="517"/>
        <v/>
      </c>
      <c r="L926" s="325" t="str">
        <f t="shared" si="518"/>
        <v/>
      </c>
      <c r="M926" s="325" t="str">
        <f t="shared" si="519"/>
        <v/>
      </c>
      <c r="N926" s="330" t="str">
        <f t="shared" si="520"/>
        <v/>
      </c>
      <c r="O926" s="330" t="str">
        <f t="shared" si="521"/>
        <v/>
      </c>
      <c r="P926" s="334"/>
      <c r="Q926" s="330"/>
      <c r="R926" s="279" t="str">
        <f>IF(H926&gt;0, rate1(1,$L$52,$L$51,$L$54,L926,$L$53,$L$50,P926),"")</f>
        <v/>
      </c>
      <c r="S926" s="325"/>
      <c r="T926" s="325"/>
      <c r="U926" s="330"/>
      <c r="V926" s="338"/>
      <c r="W926" s="330"/>
      <c r="X926" s="330"/>
      <c r="Y926" s="330"/>
      <c r="Z926" s="110" t="str">
        <f>IF(H926&gt;0, rate1(1,$L$52,$L$51,$L$54,U926,$L$53,$L$50,Y926),"")</f>
        <v/>
      </c>
      <c r="AA926" s="338" t="str">
        <f t="shared" si="522"/>
        <v/>
      </c>
      <c r="AB926" s="338" t="str">
        <f t="shared" si="523"/>
        <v/>
      </c>
      <c r="AC926" s="330" t="str">
        <f t="shared" si="524"/>
        <v/>
      </c>
      <c r="AD926" s="330" t="str">
        <f t="shared" si="525"/>
        <v/>
      </c>
      <c r="AE926" s="330" t="str">
        <f t="shared" si="526"/>
        <v/>
      </c>
      <c r="AF926" s="330" t="str">
        <f t="shared" si="527"/>
        <v/>
      </c>
      <c r="AG926" s="330" t="str">
        <f t="shared" si="528"/>
        <v/>
      </c>
      <c r="AH926" s="330" t="str">
        <f t="shared" si="529"/>
        <v/>
      </c>
      <c r="AI926" s="330" t="str">
        <f t="shared" si="530"/>
        <v/>
      </c>
      <c r="AJ926" s="330" t="str">
        <f t="shared" si="531"/>
        <v/>
      </c>
      <c r="AK926" s="339" t="str">
        <f t="shared" si="532"/>
        <v/>
      </c>
      <c r="AL926" s="44" t="str">
        <f t="shared" si="533"/>
        <v/>
      </c>
    </row>
    <row r="927" spans="2:38" ht="15" x14ac:dyDescent="0.15">
      <c r="B927" s="330" t="str">
        <f t="shared" si="511"/>
        <v/>
      </c>
      <c r="C927" s="330" t="str">
        <f t="shared" si="512"/>
        <v/>
      </c>
      <c r="D927" s="330" t="str">
        <f t="shared" si="513"/>
        <v/>
      </c>
      <c r="E927" s="330" t="str">
        <f t="shared" si="510"/>
        <v xml:space="preserve"> </v>
      </c>
      <c r="F927" s="330" t="str">
        <f t="shared" si="514"/>
        <v/>
      </c>
      <c r="G927" s="330" t="str">
        <f t="shared" si="515"/>
        <v/>
      </c>
      <c r="H927" s="315"/>
      <c r="I927" s="330" t="str">
        <f t="shared" si="516"/>
        <v/>
      </c>
      <c r="J927" s="330">
        <f t="shared" si="509"/>
        <v>859</v>
      </c>
      <c r="K927" s="337" t="str">
        <f t="shared" si="517"/>
        <v/>
      </c>
      <c r="L927" s="325" t="str">
        <f t="shared" si="518"/>
        <v/>
      </c>
      <c r="M927" s="325" t="str">
        <f t="shared" si="519"/>
        <v/>
      </c>
      <c r="N927" s="330" t="str">
        <f t="shared" si="520"/>
        <v/>
      </c>
      <c r="O927" s="330" t="str">
        <f t="shared" si="521"/>
        <v/>
      </c>
      <c r="P927" s="334"/>
      <c r="Q927" s="330"/>
      <c r="R927" s="279" t="str">
        <f>IF(H927&gt;0, rate1(1,$L$52,$L$51,$L$54,L927,$L$53,$L$50,P927),"")</f>
        <v/>
      </c>
      <c r="S927" s="325"/>
      <c r="T927" s="325"/>
      <c r="U927" s="330"/>
      <c r="V927" s="338"/>
      <c r="W927" s="330"/>
      <c r="X927" s="330"/>
      <c r="Y927" s="330"/>
      <c r="Z927" s="110" t="str">
        <f>IF(H927&gt;0, rate1(1,$L$52,$L$51,$L$54,U927,$L$53,$L$50,Y927),"")</f>
        <v/>
      </c>
      <c r="AA927" s="338" t="str">
        <f t="shared" si="522"/>
        <v/>
      </c>
      <c r="AB927" s="338" t="str">
        <f t="shared" si="523"/>
        <v/>
      </c>
      <c r="AC927" s="330" t="str">
        <f t="shared" si="524"/>
        <v/>
      </c>
      <c r="AD927" s="330" t="str">
        <f t="shared" si="525"/>
        <v/>
      </c>
      <c r="AE927" s="330" t="str">
        <f t="shared" si="526"/>
        <v/>
      </c>
      <c r="AF927" s="330" t="str">
        <f t="shared" si="527"/>
        <v/>
      </c>
      <c r="AG927" s="330" t="str">
        <f t="shared" si="528"/>
        <v/>
      </c>
      <c r="AH927" s="330" t="str">
        <f t="shared" si="529"/>
        <v/>
      </c>
      <c r="AI927" s="330" t="str">
        <f t="shared" si="530"/>
        <v/>
      </c>
      <c r="AJ927" s="330" t="str">
        <f t="shared" si="531"/>
        <v/>
      </c>
      <c r="AK927" s="339" t="str">
        <f t="shared" si="532"/>
        <v/>
      </c>
      <c r="AL927" s="44" t="str">
        <f t="shared" si="533"/>
        <v/>
      </c>
    </row>
    <row r="928" spans="2:38" ht="15" x14ac:dyDescent="0.15">
      <c r="B928" s="330" t="str">
        <f t="shared" si="511"/>
        <v/>
      </c>
      <c r="C928" s="330" t="str">
        <f t="shared" si="512"/>
        <v/>
      </c>
      <c r="D928" s="330" t="str">
        <f t="shared" si="513"/>
        <v/>
      </c>
      <c r="E928" s="330" t="str">
        <f t="shared" si="510"/>
        <v xml:space="preserve"> </v>
      </c>
      <c r="F928" s="330" t="str">
        <f t="shared" si="514"/>
        <v/>
      </c>
      <c r="G928" s="330" t="str">
        <f t="shared" si="515"/>
        <v/>
      </c>
      <c r="H928" s="315"/>
      <c r="I928" s="330" t="str">
        <f t="shared" si="516"/>
        <v/>
      </c>
      <c r="J928" s="330">
        <f t="shared" si="509"/>
        <v>859</v>
      </c>
      <c r="K928" s="337" t="str">
        <f t="shared" si="517"/>
        <v/>
      </c>
      <c r="L928" s="325" t="str">
        <f t="shared" si="518"/>
        <v/>
      </c>
      <c r="M928" s="325" t="str">
        <f t="shared" si="519"/>
        <v/>
      </c>
      <c r="N928" s="330" t="str">
        <f t="shared" si="520"/>
        <v/>
      </c>
      <c r="O928" s="330" t="str">
        <f t="shared" si="521"/>
        <v/>
      </c>
      <c r="P928" s="334"/>
      <c r="Q928" s="330"/>
      <c r="R928" s="279" t="str">
        <f>IF(H928&gt;0, rate1(1,$L$52,$L$51,$L$54,L928,$L$53,$L$50,P928),"")</f>
        <v/>
      </c>
      <c r="S928" s="325"/>
      <c r="T928" s="325"/>
      <c r="U928" s="330"/>
      <c r="V928" s="338"/>
      <c r="W928" s="330"/>
      <c r="X928" s="330"/>
      <c r="Y928" s="330"/>
      <c r="Z928" s="110" t="str">
        <f>IF(H928&gt;0, rate1(1,$L$52,$L$51,$L$54,U928,$L$53,$L$50,Y928),"")</f>
        <v/>
      </c>
      <c r="AA928" s="338" t="str">
        <f t="shared" si="522"/>
        <v/>
      </c>
      <c r="AB928" s="338" t="str">
        <f t="shared" si="523"/>
        <v/>
      </c>
      <c r="AC928" s="330" t="str">
        <f t="shared" si="524"/>
        <v/>
      </c>
      <c r="AD928" s="330" t="str">
        <f t="shared" si="525"/>
        <v/>
      </c>
      <c r="AE928" s="330" t="str">
        <f t="shared" si="526"/>
        <v/>
      </c>
      <c r="AF928" s="330" t="str">
        <f t="shared" si="527"/>
        <v/>
      </c>
      <c r="AG928" s="330" t="str">
        <f t="shared" si="528"/>
        <v/>
      </c>
      <c r="AH928" s="330" t="str">
        <f t="shared" si="529"/>
        <v/>
      </c>
      <c r="AI928" s="330" t="str">
        <f t="shared" si="530"/>
        <v/>
      </c>
      <c r="AJ928" s="330" t="str">
        <f t="shared" si="531"/>
        <v/>
      </c>
      <c r="AK928" s="339" t="str">
        <f t="shared" si="532"/>
        <v/>
      </c>
      <c r="AL928" s="44" t="str">
        <f t="shared" si="533"/>
        <v/>
      </c>
    </row>
    <row r="929" spans="2:38" ht="15" x14ac:dyDescent="0.15">
      <c r="B929" s="330" t="str">
        <f t="shared" si="511"/>
        <v/>
      </c>
      <c r="C929" s="330" t="str">
        <f t="shared" si="512"/>
        <v/>
      </c>
      <c r="D929" s="330" t="str">
        <f t="shared" si="513"/>
        <v/>
      </c>
      <c r="E929" s="330" t="str">
        <f t="shared" si="510"/>
        <v xml:space="preserve"> </v>
      </c>
      <c r="F929" s="330" t="str">
        <f t="shared" si="514"/>
        <v/>
      </c>
      <c r="G929" s="330" t="str">
        <f t="shared" si="515"/>
        <v/>
      </c>
      <c r="H929" s="315"/>
      <c r="I929" s="330" t="str">
        <f t="shared" si="516"/>
        <v/>
      </c>
      <c r="J929" s="330">
        <f t="shared" si="509"/>
        <v>859</v>
      </c>
      <c r="K929" s="337" t="str">
        <f t="shared" si="517"/>
        <v/>
      </c>
      <c r="L929" s="325" t="str">
        <f t="shared" si="518"/>
        <v/>
      </c>
      <c r="M929" s="325" t="str">
        <f t="shared" si="519"/>
        <v/>
      </c>
      <c r="N929" s="330" t="str">
        <f t="shared" si="520"/>
        <v/>
      </c>
      <c r="O929" s="330" t="str">
        <f t="shared" si="521"/>
        <v/>
      </c>
      <c r="P929" s="334"/>
      <c r="Q929" s="330"/>
      <c r="R929" s="279" t="str">
        <f>IF(H929&gt;0, rate1(1,$L$52,$L$51,$L$54,L929,$L$53,$L$50,P929),"")</f>
        <v/>
      </c>
      <c r="S929" s="325"/>
      <c r="T929" s="325"/>
      <c r="U929" s="330"/>
      <c r="V929" s="338"/>
      <c r="W929" s="330"/>
      <c r="X929" s="330"/>
      <c r="Y929" s="330"/>
      <c r="Z929" s="110" t="str">
        <f>IF(H929&gt;0, rate1(1,$L$52,$L$51,$L$54,U929,$L$53,$L$50,Y929),"")</f>
        <v/>
      </c>
      <c r="AA929" s="338" t="str">
        <f t="shared" si="522"/>
        <v/>
      </c>
      <c r="AB929" s="338" t="str">
        <f t="shared" si="523"/>
        <v/>
      </c>
      <c r="AC929" s="330" t="str">
        <f t="shared" si="524"/>
        <v/>
      </c>
      <c r="AD929" s="330" t="str">
        <f t="shared" si="525"/>
        <v/>
      </c>
      <c r="AE929" s="330" t="str">
        <f t="shared" si="526"/>
        <v/>
      </c>
      <c r="AF929" s="330" t="str">
        <f t="shared" si="527"/>
        <v/>
      </c>
      <c r="AG929" s="330" t="str">
        <f t="shared" si="528"/>
        <v/>
      </c>
      <c r="AH929" s="330" t="str">
        <f t="shared" si="529"/>
        <v/>
      </c>
      <c r="AI929" s="330" t="str">
        <f t="shared" si="530"/>
        <v/>
      </c>
      <c r="AJ929" s="330" t="str">
        <f t="shared" si="531"/>
        <v/>
      </c>
      <c r="AK929" s="339" t="str">
        <f t="shared" si="532"/>
        <v/>
      </c>
      <c r="AL929" s="44" t="str">
        <f t="shared" si="533"/>
        <v/>
      </c>
    </row>
    <row r="930" spans="2:38" ht="15" x14ac:dyDescent="0.15">
      <c r="B930" s="330" t="str">
        <f t="shared" si="511"/>
        <v/>
      </c>
      <c r="C930" s="330" t="str">
        <f t="shared" si="512"/>
        <v/>
      </c>
      <c r="D930" s="330" t="str">
        <f t="shared" si="513"/>
        <v/>
      </c>
      <c r="E930" s="330" t="str">
        <f t="shared" si="510"/>
        <v xml:space="preserve"> </v>
      </c>
      <c r="F930" s="330" t="str">
        <f t="shared" si="514"/>
        <v/>
      </c>
      <c r="G930" s="330" t="str">
        <f t="shared" si="515"/>
        <v/>
      </c>
      <c r="H930" s="315"/>
      <c r="I930" s="330" t="str">
        <f t="shared" si="516"/>
        <v/>
      </c>
      <c r="J930" s="330">
        <f t="shared" si="509"/>
        <v>859</v>
      </c>
      <c r="K930" s="337" t="str">
        <f t="shared" si="517"/>
        <v/>
      </c>
      <c r="L930" s="325" t="str">
        <f t="shared" si="518"/>
        <v/>
      </c>
      <c r="M930" s="325" t="str">
        <f t="shared" si="519"/>
        <v/>
      </c>
      <c r="N930" s="330" t="str">
        <f t="shared" si="520"/>
        <v/>
      </c>
      <c r="O930" s="330" t="str">
        <f t="shared" si="521"/>
        <v/>
      </c>
      <c r="P930" s="334"/>
      <c r="Q930" s="330"/>
      <c r="R930" s="279" t="str">
        <f>IF(H930&gt;0, rate1(1,$L$52,$L$51,$L$54,L930,$L$53,$L$50,P930),"")</f>
        <v/>
      </c>
      <c r="S930" s="325"/>
      <c r="T930" s="325"/>
      <c r="U930" s="330"/>
      <c r="V930" s="338"/>
      <c r="W930" s="330"/>
      <c r="X930" s="330"/>
      <c r="Y930" s="330"/>
      <c r="Z930" s="110" t="str">
        <f>IF(H930&gt;0, rate1(1,$L$52,$L$51,$L$54,U930,$L$53,$L$50,Y930),"")</f>
        <v/>
      </c>
      <c r="AA930" s="338" t="str">
        <f t="shared" si="522"/>
        <v/>
      </c>
      <c r="AB930" s="338" t="str">
        <f t="shared" si="523"/>
        <v/>
      </c>
      <c r="AC930" s="330" t="str">
        <f t="shared" si="524"/>
        <v/>
      </c>
      <c r="AD930" s="330" t="str">
        <f t="shared" si="525"/>
        <v/>
      </c>
      <c r="AE930" s="330" t="str">
        <f t="shared" si="526"/>
        <v/>
      </c>
      <c r="AF930" s="330" t="str">
        <f t="shared" si="527"/>
        <v/>
      </c>
      <c r="AG930" s="330" t="str">
        <f t="shared" si="528"/>
        <v/>
      </c>
      <c r="AH930" s="330" t="str">
        <f t="shared" si="529"/>
        <v/>
      </c>
      <c r="AI930" s="330" t="str">
        <f t="shared" si="530"/>
        <v/>
      </c>
      <c r="AJ930" s="330" t="str">
        <f t="shared" si="531"/>
        <v/>
      </c>
      <c r="AK930" s="339" t="str">
        <f t="shared" si="532"/>
        <v/>
      </c>
      <c r="AL930" s="44" t="str">
        <f t="shared" si="533"/>
        <v/>
      </c>
    </row>
    <row r="931" spans="2:38" ht="15" x14ac:dyDescent="0.15">
      <c r="B931" s="330" t="str">
        <f t="shared" si="511"/>
        <v/>
      </c>
      <c r="C931" s="330" t="str">
        <f t="shared" si="512"/>
        <v/>
      </c>
      <c r="D931" s="330" t="str">
        <f t="shared" si="513"/>
        <v/>
      </c>
      <c r="E931" s="330" t="str">
        <f t="shared" si="510"/>
        <v xml:space="preserve"> </v>
      </c>
      <c r="F931" s="330" t="str">
        <f t="shared" si="514"/>
        <v/>
      </c>
      <c r="G931" s="330" t="str">
        <f t="shared" si="515"/>
        <v/>
      </c>
      <c r="H931" s="315"/>
      <c r="I931" s="330" t="str">
        <f t="shared" si="516"/>
        <v/>
      </c>
      <c r="J931" s="330">
        <f t="shared" si="509"/>
        <v>859</v>
      </c>
      <c r="K931" s="337" t="str">
        <f t="shared" si="517"/>
        <v/>
      </c>
      <c r="L931" s="325" t="str">
        <f t="shared" si="518"/>
        <v/>
      </c>
      <c r="M931" s="325" t="str">
        <f t="shared" si="519"/>
        <v/>
      </c>
      <c r="N931" s="330" t="str">
        <f t="shared" si="520"/>
        <v/>
      </c>
      <c r="O931" s="330" t="str">
        <f t="shared" si="521"/>
        <v/>
      </c>
      <c r="P931" s="334"/>
      <c r="Q931" s="330"/>
      <c r="R931" s="279" t="str">
        <f>IF(H931&gt;0, rate1(1,$L$52,$L$51,$L$54,L931,$L$53,$L$50,P931),"")</f>
        <v/>
      </c>
      <c r="S931" s="325"/>
      <c r="T931" s="325"/>
      <c r="U931" s="330"/>
      <c r="V931" s="338"/>
      <c r="W931" s="330"/>
      <c r="X931" s="330"/>
      <c r="Y931" s="330"/>
      <c r="Z931" s="110" t="str">
        <f>IF(H931&gt;0, rate1(1,$L$52,$L$51,$L$54,U931,$L$53,$L$50,Y931),"")</f>
        <v/>
      </c>
      <c r="AA931" s="338" t="str">
        <f t="shared" si="522"/>
        <v/>
      </c>
      <c r="AB931" s="338" t="str">
        <f t="shared" si="523"/>
        <v/>
      </c>
      <c r="AC931" s="330" t="str">
        <f t="shared" si="524"/>
        <v/>
      </c>
      <c r="AD931" s="330" t="str">
        <f t="shared" si="525"/>
        <v/>
      </c>
      <c r="AE931" s="330" t="str">
        <f t="shared" si="526"/>
        <v/>
      </c>
      <c r="AF931" s="330" t="str">
        <f t="shared" si="527"/>
        <v/>
      </c>
      <c r="AG931" s="330" t="str">
        <f t="shared" si="528"/>
        <v/>
      </c>
      <c r="AH931" s="330" t="str">
        <f t="shared" si="529"/>
        <v/>
      </c>
      <c r="AI931" s="330" t="str">
        <f t="shared" si="530"/>
        <v/>
      </c>
      <c r="AJ931" s="330" t="str">
        <f t="shared" si="531"/>
        <v/>
      </c>
      <c r="AK931" s="339" t="str">
        <f t="shared" si="532"/>
        <v/>
      </c>
      <c r="AL931" s="44" t="str">
        <f t="shared" si="533"/>
        <v/>
      </c>
    </row>
    <row r="932" spans="2:38" ht="15" x14ac:dyDescent="0.15">
      <c r="B932" s="330" t="str">
        <f t="shared" si="511"/>
        <v/>
      </c>
      <c r="C932" s="330" t="str">
        <f t="shared" si="512"/>
        <v/>
      </c>
      <c r="D932" s="330" t="str">
        <f t="shared" si="513"/>
        <v/>
      </c>
      <c r="E932" s="330" t="str">
        <f t="shared" si="510"/>
        <v xml:space="preserve"> </v>
      </c>
      <c r="F932" s="330" t="str">
        <f t="shared" si="514"/>
        <v/>
      </c>
      <c r="G932" s="330" t="str">
        <f t="shared" si="515"/>
        <v/>
      </c>
      <c r="H932" s="315"/>
      <c r="I932" s="330" t="str">
        <f t="shared" si="516"/>
        <v/>
      </c>
      <c r="J932" s="330">
        <f t="shared" si="509"/>
        <v>859</v>
      </c>
      <c r="K932" s="337" t="str">
        <f t="shared" si="517"/>
        <v/>
      </c>
      <c r="L932" s="325" t="str">
        <f t="shared" si="518"/>
        <v/>
      </c>
      <c r="M932" s="325" t="str">
        <f t="shared" si="519"/>
        <v/>
      </c>
      <c r="N932" s="330" t="str">
        <f t="shared" si="520"/>
        <v/>
      </c>
      <c r="O932" s="330" t="str">
        <f t="shared" si="521"/>
        <v/>
      </c>
      <c r="P932" s="334"/>
      <c r="Q932" s="330"/>
      <c r="R932" s="279" t="str">
        <f>IF(H932&gt;0, rate1(1,$L$52,$L$51,$L$54,L932,$L$53,$L$50,P932),"")</f>
        <v/>
      </c>
      <c r="S932" s="325"/>
      <c r="T932" s="325"/>
      <c r="U932" s="330"/>
      <c r="V932" s="338"/>
      <c r="W932" s="330"/>
      <c r="X932" s="330"/>
      <c r="Y932" s="330"/>
      <c r="Z932" s="110" t="str">
        <f>IF(H932&gt;0, rate1(1,$L$52,$L$51,$L$54,U932,$L$53,$L$50,Y932),"")</f>
        <v/>
      </c>
      <c r="AA932" s="338" t="str">
        <f t="shared" si="522"/>
        <v/>
      </c>
      <c r="AB932" s="338" t="str">
        <f t="shared" si="523"/>
        <v/>
      </c>
      <c r="AC932" s="330" t="str">
        <f t="shared" si="524"/>
        <v/>
      </c>
      <c r="AD932" s="330" t="str">
        <f t="shared" si="525"/>
        <v/>
      </c>
      <c r="AE932" s="330" t="str">
        <f t="shared" si="526"/>
        <v/>
      </c>
      <c r="AF932" s="330" t="str">
        <f t="shared" si="527"/>
        <v/>
      </c>
      <c r="AG932" s="330" t="str">
        <f t="shared" si="528"/>
        <v/>
      </c>
      <c r="AH932" s="330" t="str">
        <f t="shared" si="529"/>
        <v/>
      </c>
      <c r="AI932" s="330" t="str">
        <f t="shared" si="530"/>
        <v/>
      </c>
      <c r="AJ932" s="330" t="str">
        <f t="shared" si="531"/>
        <v/>
      </c>
      <c r="AK932" s="339" t="str">
        <f t="shared" si="532"/>
        <v/>
      </c>
      <c r="AL932" s="44" t="str">
        <f t="shared" si="533"/>
        <v/>
      </c>
    </row>
    <row r="933" spans="2:38" ht="15" x14ac:dyDescent="0.15">
      <c r="B933" s="330" t="str">
        <f t="shared" si="511"/>
        <v/>
      </c>
      <c r="C933" s="330" t="str">
        <f t="shared" si="512"/>
        <v/>
      </c>
      <c r="D933" s="330" t="str">
        <f t="shared" si="513"/>
        <v/>
      </c>
      <c r="E933" s="330" t="str">
        <f t="shared" si="510"/>
        <v xml:space="preserve"> </v>
      </c>
      <c r="F933" s="330" t="str">
        <f t="shared" si="514"/>
        <v/>
      </c>
      <c r="G933" s="330" t="str">
        <f t="shared" si="515"/>
        <v/>
      </c>
      <c r="H933" s="315"/>
      <c r="I933" s="330" t="str">
        <f t="shared" si="516"/>
        <v/>
      </c>
      <c r="J933" s="330">
        <f t="shared" si="509"/>
        <v>859</v>
      </c>
      <c r="K933" s="337" t="str">
        <f t="shared" si="517"/>
        <v/>
      </c>
      <c r="L933" s="325" t="str">
        <f t="shared" si="518"/>
        <v/>
      </c>
      <c r="M933" s="325" t="str">
        <f t="shared" si="519"/>
        <v/>
      </c>
      <c r="N933" s="330" t="str">
        <f t="shared" si="520"/>
        <v/>
      </c>
      <c r="O933" s="330" t="str">
        <f t="shared" si="521"/>
        <v/>
      </c>
      <c r="P933" s="334"/>
      <c r="Q933" s="330"/>
      <c r="R933" s="279" t="str">
        <f>IF(H933&gt;0, rate1(1,$L$52,$L$51,$L$54,L933,$L$53,$L$50,P933),"")</f>
        <v/>
      </c>
      <c r="S933" s="325"/>
      <c r="T933" s="325"/>
      <c r="U933" s="330"/>
      <c r="V933" s="338"/>
      <c r="W933" s="330"/>
      <c r="X933" s="330"/>
      <c r="Y933" s="330"/>
      <c r="Z933" s="110" t="str">
        <f>IF(H933&gt;0, rate1(1,$L$52,$L$51,$L$54,U933,$L$53,$L$50,Y933),"")</f>
        <v/>
      </c>
      <c r="AA933" s="338" t="str">
        <f t="shared" si="522"/>
        <v/>
      </c>
      <c r="AB933" s="338" t="str">
        <f t="shared" si="523"/>
        <v/>
      </c>
      <c r="AC933" s="330" t="str">
        <f t="shared" si="524"/>
        <v/>
      </c>
      <c r="AD933" s="330" t="str">
        <f t="shared" si="525"/>
        <v/>
      </c>
      <c r="AE933" s="330" t="str">
        <f t="shared" si="526"/>
        <v/>
      </c>
      <c r="AF933" s="330" t="str">
        <f t="shared" si="527"/>
        <v/>
      </c>
      <c r="AG933" s="330" t="str">
        <f t="shared" si="528"/>
        <v/>
      </c>
      <c r="AH933" s="330" t="str">
        <f t="shared" si="529"/>
        <v/>
      </c>
      <c r="AI933" s="330" t="str">
        <f t="shared" si="530"/>
        <v/>
      </c>
      <c r="AJ933" s="330" t="str">
        <f t="shared" si="531"/>
        <v/>
      </c>
      <c r="AK933" s="339" t="str">
        <f t="shared" si="532"/>
        <v/>
      </c>
      <c r="AL933" s="44" t="str">
        <f t="shared" si="533"/>
        <v/>
      </c>
    </row>
    <row r="934" spans="2:38" ht="15" x14ac:dyDescent="0.15">
      <c r="B934" s="330" t="str">
        <f t="shared" si="511"/>
        <v/>
      </c>
      <c r="C934" s="330" t="str">
        <f t="shared" si="512"/>
        <v/>
      </c>
      <c r="D934" s="330" t="str">
        <f t="shared" si="513"/>
        <v/>
      </c>
      <c r="E934" s="330" t="str">
        <f t="shared" si="510"/>
        <v xml:space="preserve"> </v>
      </c>
      <c r="F934" s="330" t="str">
        <f t="shared" si="514"/>
        <v/>
      </c>
      <c r="G934" s="330" t="str">
        <f t="shared" si="515"/>
        <v/>
      </c>
      <c r="H934" s="315"/>
      <c r="I934" s="330" t="str">
        <f t="shared" si="516"/>
        <v/>
      </c>
      <c r="J934" s="330">
        <f t="shared" si="509"/>
        <v>859</v>
      </c>
      <c r="K934" s="337" t="str">
        <f t="shared" si="517"/>
        <v/>
      </c>
      <c r="L934" s="325" t="str">
        <f t="shared" si="518"/>
        <v/>
      </c>
      <c r="M934" s="325" t="str">
        <f t="shared" si="519"/>
        <v/>
      </c>
      <c r="N934" s="330" t="str">
        <f t="shared" si="520"/>
        <v/>
      </c>
      <c r="O934" s="330" t="str">
        <f t="shared" si="521"/>
        <v/>
      </c>
      <c r="P934" s="334"/>
      <c r="Q934" s="330"/>
      <c r="R934" s="279" t="str">
        <f>IF(H934&gt;0, rate1(1,$L$52,$L$51,$L$54,L934,$L$53,$L$50,P934),"")</f>
        <v/>
      </c>
      <c r="S934" s="325"/>
      <c r="T934" s="325"/>
      <c r="U934" s="330"/>
      <c r="V934" s="338"/>
      <c r="W934" s="330"/>
      <c r="X934" s="330"/>
      <c r="Y934" s="330"/>
      <c r="Z934" s="110" t="str">
        <f>IF(H934&gt;0, rate1(1,$L$52,$L$51,$L$54,U934,$L$53,$L$50,Y934),"")</f>
        <v/>
      </c>
      <c r="AA934" s="338" t="str">
        <f t="shared" si="522"/>
        <v/>
      </c>
      <c r="AB934" s="338" t="str">
        <f t="shared" si="523"/>
        <v/>
      </c>
      <c r="AC934" s="330" t="str">
        <f t="shared" si="524"/>
        <v/>
      </c>
      <c r="AD934" s="330" t="str">
        <f t="shared" si="525"/>
        <v/>
      </c>
      <c r="AE934" s="330" t="str">
        <f t="shared" si="526"/>
        <v/>
      </c>
      <c r="AF934" s="330" t="str">
        <f t="shared" si="527"/>
        <v/>
      </c>
      <c r="AG934" s="330" t="str">
        <f t="shared" si="528"/>
        <v/>
      </c>
      <c r="AH934" s="330" t="str">
        <f t="shared" si="529"/>
        <v/>
      </c>
      <c r="AI934" s="330" t="str">
        <f t="shared" si="530"/>
        <v/>
      </c>
      <c r="AJ934" s="330" t="str">
        <f t="shared" si="531"/>
        <v/>
      </c>
      <c r="AK934" s="339" t="str">
        <f t="shared" si="532"/>
        <v/>
      </c>
      <c r="AL934" s="44" t="str">
        <f t="shared" si="533"/>
        <v/>
      </c>
    </row>
    <row r="935" spans="2:38" ht="15" x14ac:dyDescent="0.15">
      <c r="B935" s="330" t="str">
        <f t="shared" si="511"/>
        <v/>
      </c>
      <c r="C935" s="330" t="str">
        <f t="shared" si="512"/>
        <v/>
      </c>
      <c r="D935" s="330" t="str">
        <f t="shared" si="513"/>
        <v/>
      </c>
      <c r="E935" s="330" t="str">
        <f t="shared" si="510"/>
        <v xml:space="preserve"> </v>
      </c>
      <c r="F935" s="330" t="str">
        <f t="shared" si="514"/>
        <v/>
      </c>
      <c r="G935" s="330" t="str">
        <f t="shared" si="515"/>
        <v/>
      </c>
      <c r="H935" s="315"/>
      <c r="I935" s="330" t="str">
        <f t="shared" si="516"/>
        <v/>
      </c>
      <c r="J935" s="330">
        <f t="shared" si="509"/>
        <v>859</v>
      </c>
      <c r="K935" s="337" t="str">
        <f t="shared" si="517"/>
        <v/>
      </c>
      <c r="L935" s="325" t="str">
        <f t="shared" si="518"/>
        <v/>
      </c>
      <c r="M935" s="325" t="str">
        <f t="shared" si="519"/>
        <v/>
      </c>
      <c r="N935" s="330" t="str">
        <f t="shared" si="520"/>
        <v/>
      </c>
      <c r="O935" s="330" t="str">
        <f t="shared" si="521"/>
        <v/>
      </c>
      <c r="P935" s="334"/>
      <c r="Q935" s="330"/>
      <c r="R935" s="279" t="str">
        <f>IF(H935&gt;0, rate1(1,$L$52,$L$51,$L$54,L935,$L$53,$L$50,P935),"")</f>
        <v/>
      </c>
      <c r="S935" s="325"/>
      <c r="T935" s="325"/>
      <c r="U935" s="330"/>
      <c r="V935" s="338"/>
      <c r="W935" s="330"/>
      <c r="X935" s="330"/>
      <c r="Y935" s="330"/>
      <c r="Z935" s="110" t="str">
        <f>IF(H935&gt;0, rate1(1,$L$52,$L$51,$L$54,U935,$L$53,$L$50,Y935),"")</f>
        <v/>
      </c>
      <c r="AA935" s="338" t="str">
        <f t="shared" si="522"/>
        <v/>
      </c>
      <c r="AB935" s="338" t="str">
        <f t="shared" si="523"/>
        <v/>
      </c>
      <c r="AC935" s="330" t="str">
        <f t="shared" si="524"/>
        <v/>
      </c>
      <c r="AD935" s="330" t="str">
        <f t="shared" si="525"/>
        <v/>
      </c>
      <c r="AE935" s="330" t="str">
        <f t="shared" si="526"/>
        <v/>
      </c>
      <c r="AF935" s="330" t="str">
        <f t="shared" si="527"/>
        <v/>
      </c>
      <c r="AG935" s="330" t="str">
        <f t="shared" si="528"/>
        <v/>
      </c>
      <c r="AH935" s="330" t="str">
        <f t="shared" si="529"/>
        <v/>
      </c>
      <c r="AI935" s="330" t="str">
        <f t="shared" si="530"/>
        <v/>
      </c>
      <c r="AJ935" s="330" t="str">
        <f t="shared" si="531"/>
        <v/>
      </c>
      <c r="AK935" s="339" t="str">
        <f t="shared" si="532"/>
        <v/>
      </c>
      <c r="AL935" s="44" t="str">
        <f t="shared" si="533"/>
        <v/>
      </c>
    </row>
    <row r="936" spans="2:38" ht="15" x14ac:dyDescent="0.15">
      <c r="B936" s="330" t="str">
        <f t="shared" si="511"/>
        <v/>
      </c>
      <c r="C936" s="330" t="str">
        <f t="shared" si="512"/>
        <v/>
      </c>
      <c r="D936" s="330" t="str">
        <f t="shared" si="513"/>
        <v/>
      </c>
      <c r="E936" s="330" t="str">
        <f t="shared" si="510"/>
        <v xml:space="preserve"> </v>
      </c>
      <c r="F936" s="330" t="str">
        <f t="shared" si="514"/>
        <v/>
      </c>
      <c r="G936" s="330" t="str">
        <f t="shared" si="515"/>
        <v/>
      </c>
      <c r="H936" s="315"/>
      <c r="I936" s="330" t="str">
        <f t="shared" si="516"/>
        <v/>
      </c>
      <c r="J936" s="330">
        <f t="shared" si="509"/>
        <v>859</v>
      </c>
      <c r="K936" s="337" t="str">
        <f t="shared" si="517"/>
        <v/>
      </c>
      <c r="L936" s="325" t="str">
        <f t="shared" si="518"/>
        <v/>
      </c>
      <c r="M936" s="325" t="str">
        <f t="shared" si="519"/>
        <v/>
      </c>
      <c r="N936" s="330" t="str">
        <f t="shared" si="520"/>
        <v/>
      </c>
      <c r="O936" s="330" t="str">
        <f t="shared" si="521"/>
        <v/>
      </c>
      <c r="P936" s="334"/>
      <c r="Q936" s="330"/>
      <c r="R936" s="279" t="str">
        <f>IF(H936&gt;0, rate1(1,$L$52,$L$51,$L$54,L936,$L$53,$L$50,P936),"")</f>
        <v/>
      </c>
      <c r="S936" s="325"/>
      <c r="T936" s="325"/>
      <c r="U936" s="330"/>
      <c r="V936" s="338"/>
      <c r="W936" s="330"/>
      <c r="X936" s="330"/>
      <c r="Y936" s="330"/>
      <c r="Z936" s="110" t="str">
        <f>IF(H936&gt;0, rate1(1,$L$52,$L$51,$L$54,U936,$L$53,$L$50,Y936),"")</f>
        <v/>
      </c>
      <c r="AA936" s="338" t="str">
        <f t="shared" si="522"/>
        <v/>
      </c>
      <c r="AB936" s="338" t="str">
        <f t="shared" si="523"/>
        <v/>
      </c>
      <c r="AC936" s="330" t="str">
        <f t="shared" si="524"/>
        <v/>
      </c>
      <c r="AD936" s="330" t="str">
        <f t="shared" si="525"/>
        <v/>
      </c>
      <c r="AE936" s="330" t="str">
        <f t="shared" si="526"/>
        <v/>
      </c>
      <c r="AF936" s="330" t="str">
        <f t="shared" si="527"/>
        <v/>
      </c>
      <c r="AG936" s="330" t="str">
        <f t="shared" si="528"/>
        <v/>
      </c>
      <c r="AH936" s="330" t="str">
        <f t="shared" si="529"/>
        <v/>
      </c>
      <c r="AI936" s="330" t="str">
        <f t="shared" si="530"/>
        <v/>
      </c>
      <c r="AJ936" s="330" t="str">
        <f t="shared" si="531"/>
        <v/>
      </c>
      <c r="AK936" s="339" t="str">
        <f t="shared" si="532"/>
        <v/>
      </c>
      <c r="AL936" s="44" t="str">
        <f t="shared" si="533"/>
        <v/>
      </c>
    </row>
    <row r="937" spans="2:38" ht="15" x14ac:dyDescent="0.15">
      <c r="B937" s="330" t="str">
        <f t="shared" si="511"/>
        <v/>
      </c>
      <c r="C937" s="330" t="str">
        <f t="shared" si="512"/>
        <v/>
      </c>
      <c r="D937" s="330" t="str">
        <f t="shared" si="513"/>
        <v/>
      </c>
      <c r="E937" s="330" t="str">
        <f t="shared" si="510"/>
        <v xml:space="preserve"> </v>
      </c>
      <c r="F937" s="330" t="str">
        <f t="shared" si="514"/>
        <v/>
      </c>
      <c r="G937" s="330" t="str">
        <f t="shared" si="515"/>
        <v/>
      </c>
      <c r="H937" s="315"/>
      <c r="I937" s="330" t="str">
        <f t="shared" si="516"/>
        <v/>
      </c>
      <c r="J937" s="330">
        <f t="shared" si="509"/>
        <v>859</v>
      </c>
      <c r="K937" s="337" t="str">
        <f t="shared" si="517"/>
        <v/>
      </c>
      <c r="L937" s="325" t="str">
        <f t="shared" si="518"/>
        <v/>
      </c>
      <c r="M937" s="325" t="str">
        <f t="shared" si="519"/>
        <v/>
      </c>
      <c r="N937" s="330" t="str">
        <f t="shared" si="520"/>
        <v/>
      </c>
      <c r="O937" s="330" t="str">
        <f t="shared" si="521"/>
        <v/>
      </c>
      <c r="P937" s="334"/>
      <c r="Q937" s="330"/>
      <c r="R937" s="279" t="str">
        <f>IF(H937&gt;0, rate1(1,$L$52,$L$51,$L$54,L937,$L$53,$L$50,P937),"")</f>
        <v/>
      </c>
      <c r="S937" s="325"/>
      <c r="T937" s="325"/>
      <c r="U937" s="330"/>
      <c r="V937" s="338"/>
      <c r="W937" s="330"/>
      <c r="X937" s="330"/>
      <c r="Y937" s="330"/>
      <c r="Z937" s="110" t="str">
        <f>IF(H937&gt;0, rate1(1,$L$52,$L$51,$L$54,U937,$L$53,$L$50,Y937),"")</f>
        <v/>
      </c>
      <c r="AA937" s="338" t="str">
        <f t="shared" si="522"/>
        <v/>
      </c>
      <c r="AB937" s="338" t="str">
        <f t="shared" si="523"/>
        <v/>
      </c>
      <c r="AC937" s="330" t="str">
        <f t="shared" si="524"/>
        <v/>
      </c>
      <c r="AD937" s="330" t="str">
        <f t="shared" si="525"/>
        <v/>
      </c>
      <c r="AE937" s="330" t="str">
        <f t="shared" si="526"/>
        <v/>
      </c>
      <c r="AF937" s="330" t="str">
        <f t="shared" si="527"/>
        <v/>
      </c>
      <c r="AG937" s="330" t="str">
        <f t="shared" si="528"/>
        <v/>
      </c>
      <c r="AH937" s="330" t="str">
        <f t="shared" si="529"/>
        <v/>
      </c>
      <c r="AI937" s="330" t="str">
        <f t="shared" si="530"/>
        <v/>
      </c>
      <c r="AJ937" s="330" t="str">
        <f t="shared" si="531"/>
        <v/>
      </c>
      <c r="AK937" s="339" t="str">
        <f t="shared" si="532"/>
        <v/>
      </c>
      <c r="AL937" s="44" t="str">
        <f t="shared" si="533"/>
        <v/>
      </c>
    </row>
    <row r="938" spans="2:38" ht="15" x14ac:dyDescent="0.15">
      <c r="B938" s="330" t="str">
        <f t="shared" si="511"/>
        <v/>
      </c>
      <c r="C938" s="330" t="str">
        <f t="shared" si="512"/>
        <v/>
      </c>
      <c r="D938" s="330" t="str">
        <f t="shared" si="513"/>
        <v/>
      </c>
      <c r="E938" s="330" t="str">
        <f t="shared" si="510"/>
        <v xml:space="preserve"> </v>
      </c>
      <c r="F938" s="330" t="str">
        <f t="shared" si="514"/>
        <v/>
      </c>
      <c r="G938" s="330" t="str">
        <f t="shared" si="515"/>
        <v/>
      </c>
      <c r="H938" s="315"/>
      <c r="I938" s="330" t="str">
        <f t="shared" si="516"/>
        <v/>
      </c>
      <c r="J938" s="330">
        <f t="shared" si="509"/>
        <v>859</v>
      </c>
      <c r="K938" s="337" t="str">
        <f t="shared" si="517"/>
        <v/>
      </c>
      <c r="L938" s="325" t="str">
        <f t="shared" si="518"/>
        <v/>
      </c>
      <c r="M938" s="325" t="str">
        <f t="shared" si="519"/>
        <v/>
      </c>
      <c r="N938" s="330" t="str">
        <f t="shared" si="520"/>
        <v/>
      </c>
      <c r="O938" s="330" t="str">
        <f t="shared" si="521"/>
        <v/>
      </c>
      <c r="P938" s="334"/>
      <c r="Q938" s="330"/>
      <c r="R938" s="279" t="str">
        <f>IF(H938&gt;0, rate1(1,$L$52,$L$51,$L$54,L938,$L$53,$L$50,P938),"")</f>
        <v/>
      </c>
      <c r="S938" s="325"/>
      <c r="T938" s="325"/>
      <c r="U938" s="330"/>
      <c r="V938" s="338"/>
      <c r="W938" s="330"/>
      <c r="X938" s="330"/>
      <c r="Y938" s="330"/>
      <c r="Z938" s="110" t="str">
        <f>IF(H938&gt;0, rate1(1,$L$52,$L$51,$L$54,U938,$L$53,$L$50,Y938),"")</f>
        <v/>
      </c>
      <c r="AA938" s="338" t="str">
        <f t="shared" si="522"/>
        <v/>
      </c>
      <c r="AB938" s="338" t="str">
        <f t="shared" si="523"/>
        <v/>
      </c>
      <c r="AC938" s="330" t="str">
        <f t="shared" si="524"/>
        <v/>
      </c>
      <c r="AD938" s="330" t="str">
        <f t="shared" si="525"/>
        <v/>
      </c>
      <c r="AE938" s="330" t="str">
        <f t="shared" si="526"/>
        <v/>
      </c>
      <c r="AF938" s="330" t="str">
        <f t="shared" si="527"/>
        <v/>
      </c>
      <c r="AG938" s="330" t="str">
        <f t="shared" si="528"/>
        <v/>
      </c>
      <c r="AH938" s="330" t="str">
        <f t="shared" si="529"/>
        <v/>
      </c>
      <c r="AI938" s="330" t="str">
        <f t="shared" si="530"/>
        <v/>
      </c>
      <c r="AJ938" s="330" t="str">
        <f t="shared" si="531"/>
        <v/>
      </c>
      <c r="AK938" s="339" t="str">
        <f t="shared" si="532"/>
        <v/>
      </c>
      <c r="AL938" s="44" t="str">
        <f t="shared" si="533"/>
        <v/>
      </c>
    </row>
    <row r="939" spans="2:38" ht="15" x14ac:dyDescent="0.15">
      <c r="B939" s="330" t="str">
        <f t="shared" si="511"/>
        <v/>
      </c>
      <c r="C939" s="330" t="str">
        <f t="shared" si="512"/>
        <v/>
      </c>
      <c r="D939" s="330" t="str">
        <f t="shared" si="513"/>
        <v/>
      </c>
      <c r="E939" s="330" t="str">
        <f t="shared" si="510"/>
        <v xml:space="preserve"> </v>
      </c>
      <c r="F939" s="330" t="str">
        <f t="shared" si="514"/>
        <v/>
      </c>
      <c r="G939" s="330" t="str">
        <f t="shared" si="515"/>
        <v/>
      </c>
      <c r="H939" s="315"/>
      <c r="I939" s="330" t="str">
        <f t="shared" si="516"/>
        <v/>
      </c>
      <c r="J939" s="330">
        <f t="shared" si="509"/>
        <v>859</v>
      </c>
      <c r="K939" s="337" t="str">
        <f t="shared" si="517"/>
        <v/>
      </c>
      <c r="L939" s="325" t="str">
        <f t="shared" si="518"/>
        <v/>
      </c>
      <c r="M939" s="325" t="str">
        <f t="shared" si="519"/>
        <v/>
      </c>
      <c r="N939" s="330" t="str">
        <f t="shared" si="520"/>
        <v/>
      </c>
      <c r="O939" s="330" t="str">
        <f t="shared" si="521"/>
        <v/>
      </c>
      <c r="P939" s="334"/>
      <c r="Q939" s="330"/>
      <c r="R939" s="279" t="str">
        <f>IF(H939&gt;0, rate1(1,$L$52,$L$51,$L$54,L939,$L$53,$L$50,P939),"")</f>
        <v/>
      </c>
      <c r="S939" s="325"/>
      <c r="T939" s="325"/>
      <c r="U939" s="330"/>
      <c r="V939" s="338"/>
      <c r="W939" s="330"/>
      <c r="X939" s="330"/>
      <c r="Y939" s="330"/>
      <c r="Z939" s="110" t="str">
        <f>IF(H939&gt;0, rate1(1,$L$52,$L$51,$L$54,U939,$L$53,$L$50,Y939),"")</f>
        <v/>
      </c>
      <c r="AA939" s="338" t="str">
        <f t="shared" si="522"/>
        <v/>
      </c>
      <c r="AB939" s="338" t="str">
        <f t="shared" si="523"/>
        <v/>
      </c>
      <c r="AC939" s="330" t="str">
        <f t="shared" si="524"/>
        <v/>
      </c>
      <c r="AD939" s="330" t="str">
        <f t="shared" si="525"/>
        <v/>
      </c>
      <c r="AE939" s="330" t="str">
        <f t="shared" si="526"/>
        <v/>
      </c>
      <c r="AF939" s="330" t="str">
        <f t="shared" si="527"/>
        <v/>
      </c>
      <c r="AG939" s="330" t="str">
        <f t="shared" si="528"/>
        <v/>
      </c>
      <c r="AH939" s="330" t="str">
        <f t="shared" si="529"/>
        <v/>
      </c>
      <c r="AI939" s="330" t="str">
        <f t="shared" si="530"/>
        <v/>
      </c>
      <c r="AJ939" s="330" t="str">
        <f t="shared" si="531"/>
        <v/>
      </c>
      <c r="AK939" s="339" t="str">
        <f t="shared" si="532"/>
        <v/>
      </c>
      <c r="AL939" s="44" t="str">
        <f t="shared" si="533"/>
        <v/>
      </c>
    </row>
    <row r="940" spans="2:38" ht="15" x14ac:dyDescent="0.15">
      <c r="B940" s="330" t="str">
        <f t="shared" si="511"/>
        <v/>
      </c>
      <c r="C940" s="330" t="str">
        <f t="shared" si="512"/>
        <v/>
      </c>
      <c r="D940" s="330" t="str">
        <f t="shared" si="513"/>
        <v/>
      </c>
      <c r="E940" s="330" t="str">
        <f t="shared" si="510"/>
        <v xml:space="preserve"> </v>
      </c>
      <c r="F940" s="330" t="str">
        <f t="shared" si="514"/>
        <v/>
      </c>
      <c r="G940" s="330" t="str">
        <f t="shared" si="515"/>
        <v/>
      </c>
      <c r="H940" s="315"/>
      <c r="I940" s="330" t="str">
        <f t="shared" si="516"/>
        <v/>
      </c>
      <c r="J940" s="330">
        <f t="shared" si="509"/>
        <v>859</v>
      </c>
      <c r="K940" s="337" t="str">
        <f t="shared" si="517"/>
        <v/>
      </c>
      <c r="L940" s="325" t="str">
        <f t="shared" si="518"/>
        <v/>
      </c>
      <c r="M940" s="325" t="str">
        <f t="shared" si="519"/>
        <v/>
      </c>
      <c r="N940" s="330" t="str">
        <f t="shared" si="520"/>
        <v/>
      </c>
      <c r="O940" s="330" t="str">
        <f t="shared" si="521"/>
        <v/>
      </c>
      <c r="P940" s="334"/>
      <c r="Q940" s="330"/>
      <c r="R940" s="279" t="str">
        <f>IF(H940&gt;0, rate1(1,$L$52,$L$51,$L$54,L940,$L$53,$L$50,P940),"")</f>
        <v/>
      </c>
      <c r="S940" s="325"/>
      <c r="T940" s="325"/>
      <c r="U940" s="330"/>
      <c r="V940" s="338"/>
      <c r="W940" s="330"/>
      <c r="X940" s="330"/>
      <c r="Y940" s="330"/>
      <c r="Z940" s="110" t="str">
        <f>IF(H940&gt;0, rate1(1,$L$52,$L$51,$L$54,U940,$L$53,$L$50,Y940),"")</f>
        <v/>
      </c>
      <c r="AA940" s="338" t="str">
        <f t="shared" si="522"/>
        <v/>
      </c>
      <c r="AB940" s="338" t="str">
        <f t="shared" si="523"/>
        <v/>
      </c>
      <c r="AC940" s="330" t="str">
        <f t="shared" si="524"/>
        <v/>
      </c>
      <c r="AD940" s="330" t="str">
        <f t="shared" si="525"/>
        <v/>
      </c>
      <c r="AE940" s="330" t="str">
        <f t="shared" si="526"/>
        <v/>
      </c>
      <c r="AF940" s="330" t="str">
        <f t="shared" si="527"/>
        <v/>
      </c>
      <c r="AG940" s="330" t="str">
        <f t="shared" si="528"/>
        <v/>
      </c>
      <c r="AH940" s="330" t="str">
        <f t="shared" si="529"/>
        <v/>
      </c>
      <c r="AI940" s="330" t="str">
        <f t="shared" si="530"/>
        <v/>
      </c>
      <c r="AJ940" s="330" t="str">
        <f t="shared" si="531"/>
        <v/>
      </c>
      <c r="AK940" s="339" t="str">
        <f t="shared" si="532"/>
        <v/>
      </c>
      <c r="AL940" s="44" t="str">
        <f t="shared" si="533"/>
        <v/>
      </c>
    </row>
    <row r="941" spans="2:38" ht="15" x14ac:dyDescent="0.15">
      <c r="B941" s="330" t="str">
        <f t="shared" si="511"/>
        <v/>
      </c>
      <c r="C941" s="330" t="str">
        <f t="shared" si="512"/>
        <v/>
      </c>
      <c r="D941" s="330" t="str">
        <f t="shared" si="513"/>
        <v/>
      </c>
      <c r="E941" s="330" t="str">
        <f t="shared" si="510"/>
        <v xml:space="preserve"> </v>
      </c>
      <c r="F941" s="330" t="str">
        <f t="shared" si="514"/>
        <v/>
      </c>
      <c r="G941" s="330" t="str">
        <f t="shared" si="515"/>
        <v/>
      </c>
      <c r="H941" s="315"/>
      <c r="I941" s="330" t="str">
        <f t="shared" si="516"/>
        <v/>
      </c>
      <c r="J941" s="330">
        <f t="shared" si="509"/>
        <v>859</v>
      </c>
      <c r="K941" s="337" t="str">
        <f t="shared" si="517"/>
        <v/>
      </c>
      <c r="L941" s="325" t="str">
        <f t="shared" si="518"/>
        <v/>
      </c>
      <c r="M941" s="325" t="str">
        <f t="shared" si="519"/>
        <v/>
      </c>
      <c r="N941" s="330" t="str">
        <f t="shared" si="520"/>
        <v/>
      </c>
      <c r="O941" s="330" t="str">
        <f t="shared" si="521"/>
        <v/>
      </c>
      <c r="P941" s="334"/>
      <c r="Q941" s="330"/>
      <c r="R941" s="279" t="str">
        <f>IF(H941&gt;0, rate1(1,$L$52,$L$51,$L$54,L941,$L$53,$L$50,P941),"")</f>
        <v/>
      </c>
      <c r="S941" s="325"/>
      <c r="T941" s="325"/>
      <c r="U941" s="330"/>
      <c r="V941" s="338"/>
      <c r="W941" s="330"/>
      <c r="X941" s="330"/>
      <c r="Y941" s="330"/>
      <c r="Z941" s="110" t="str">
        <f>IF(H941&gt;0, rate1(1,$L$52,$L$51,$L$54,U941,$L$53,$L$50,Y941),"")</f>
        <v/>
      </c>
      <c r="AA941" s="338" t="str">
        <f t="shared" si="522"/>
        <v/>
      </c>
      <c r="AB941" s="338" t="str">
        <f t="shared" si="523"/>
        <v/>
      </c>
      <c r="AC941" s="330" t="str">
        <f t="shared" si="524"/>
        <v/>
      </c>
      <c r="AD941" s="330" t="str">
        <f t="shared" si="525"/>
        <v/>
      </c>
      <c r="AE941" s="330" t="str">
        <f t="shared" si="526"/>
        <v/>
      </c>
      <c r="AF941" s="330" t="str">
        <f t="shared" si="527"/>
        <v/>
      </c>
      <c r="AG941" s="330" t="str">
        <f t="shared" si="528"/>
        <v/>
      </c>
      <c r="AH941" s="330" t="str">
        <f t="shared" si="529"/>
        <v/>
      </c>
      <c r="AI941" s="330" t="str">
        <f t="shared" si="530"/>
        <v/>
      </c>
      <c r="AJ941" s="330" t="str">
        <f t="shared" si="531"/>
        <v/>
      </c>
      <c r="AK941" s="339" t="str">
        <f t="shared" si="532"/>
        <v/>
      </c>
      <c r="AL941" s="44" t="str">
        <f t="shared" si="533"/>
        <v/>
      </c>
    </row>
    <row r="942" spans="2:38" ht="15" x14ac:dyDescent="0.15">
      <c r="B942" s="330" t="str">
        <f t="shared" si="511"/>
        <v/>
      </c>
      <c r="C942" s="330" t="str">
        <f t="shared" si="512"/>
        <v/>
      </c>
      <c r="D942" s="330" t="str">
        <f t="shared" si="513"/>
        <v/>
      </c>
      <c r="E942" s="330" t="str">
        <f t="shared" si="510"/>
        <v xml:space="preserve"> </v>
      </c>
      <c r="F942" s="330" t="str">
        <f t="shared" si="514"/>
        <v/>
      </c>
      <c r="G942" s="330" t="str">
        <f t="shared" si="515"/>
        <v/>
      </c>
      <c r="H942" s="315"/>
      <c r="I942" s="330" t="str">
        <f t="shared" si="516"/>
        <v/>
      </c>
      <c r="J942" s="330">
        <f t="shared" si="509"/>
        <v>859</v>
      </c>
      <c r="K942" s="337" t="str">
        <f t="shared" si="517"/>
        <v/>
      </c>
      <c r="L942" s="325" t="str">
        <f t="shared" si="518"/>
        <v/>
      </c>
      <c r="M942" s="325" t="str">
        <f t="shared" si="519"/>
        <v/>
      </c>
      <c r="N942" s="330" t="str">
        <f t="shared" si="520"/>
        <v/>
      </c>
      <c r="O942" s="330" t="str">
        <f t="shared" si="521"/>
        <v/>
      </c>
      <c r="P942" s="334"/>
      <c r="Q942" s="330"/>
      <c r="R942" s="279" t="str">
        <f>IF(H942&gt;0, rate1(1,$L$52,$L$51,$L$54,L942,$L$53,$L$50,P942),"")</f>
        <v/>
      </c>
      <c r="S942" s="325"/>
      <c r="T942" s="325"/>
      <c r="U942" s="330"/>
      <c r="V942" s="338"/>
      <c r="W942" s="330"/>
      <c r="X942" s="330"/>
      <c r="Y942" s="330"/>
      <c r="Z942" s="110" t="str">
        <f>IF(H942&gt;0, rate1(1,$L$52,$L$51,$L$54,U942,$L$53,$L$50,Y942),"")</f>
        <v/>
      </c>
      <c r="AA942" s="338" t="str">
        <f t="shared" si="522"/>
        <v/>
      </c>
      <c r="AB942" s="338" t="str">
        <f t="shared" si="523"/>
        <v/>
      </c>
      <c r="AC942" s="330" t="str">
        <f t="shared" si="524"/>
        <v/>
      </c>
      <c r="AD942" s="330" t="str">
        <f t="shared" si="525"/>
        <v/>
      </c>
      <c r="AE942" s="330" t="str">
        <f t="shared" si="526"/>
        <v/>
      </c>
      <c r="AF942" s="330" t="str">
        <f t="shared" si="527"/>
        <v/>
      </c>
      <c r="AG942" s="330" t="str">
        <f t="shared" si="528"/>
        <v/>
      </c>
      <c r="AH942" s="330" t="str">
        <f t="shared" si="529"/>
        <v/>
      </c>
      <c r="AI942" s="330" t="str">
        <f t="shared" si="530"/>
        <v/>
      </c>
      <c r="AJ942" s="330" t="str">
        <f t="shared" si="531"/>
        <v/>
      </c>
      <c r="AK942" s="339" t="str">
        <f t="shared" si="532"/>
        <v/>
      </c>
      <c r="AL942" s="44" t="str">
        <f t="shared" si="533"/>
        <v/>
      </c>
    </row>
    <row r="943" spans="2:38" ht="15" x14ac:dyDescent="0.15">
      <c r="B943" s="330" t="str">
        <f t="shared" si="511"/>
        <v/>
      </c>
      <c r="C943" s="330" t="str">
        <f t="shared" si="512"/>
        <v/>
      </c>
      <c r="D943" s="330" t="str">
        <f t="shared" si="513"/>
        <v/>
      </c>
      <c r="E943" s="330" t="str">
        <f t="shared" si="510"/>
        <v xml:space="preserve"> </v>
      </c>
      <c r="F943" s="330" t="str">
        <f t="shared" si="514"/>
        <v/>
      </c>
      <c r="G943" s="330" t="str">
        <f t="shared" si="515"/>
        <v/>
      </c>
      <c r="H943" s="315"/>
      <c r="I943" s="330" t="str">
        <f t="shared" si="516"/>
        <v/>
      </c>
      <c r="J943" s="330">
        <f t="shared" si="509"/>
        <v>859</v>
      </c>
      <c r="K943" s="337" t="str">
        <f t="shared" si="517"/>
        <v/>
      </c>
      <c r="L943" s="325" t="str">
        <f t="shared" si="518"/>
        <v/>
      </c>
      <c r="M943" s="325" t="str">
        <f t="shared" si="519"/>
        <v/>
      </c>
      <c r="N943" s="330" t="str">
        <f t="shared" si="520"/>
        <v/>
      </c>
      <c r="O943" s="330" t="str">
        <f t="shared" si="521"/>
        <v/>
      </c>
      <c r="P943" s="334"/>
      <c r="Q943" s="330"/>
      <c r="R943" s="279" t="str">
        <f>IF(H943&gt;0, rate1(1,$L$52,$L$51,$L$54,L943,$L$53,$L$50,P943),"")</f>
        <v/>
      </c>
      <c r="S943" s="325"/>
      <c r="T943" s="325"/>
      <c r="U943" s="330"/>
      <c r="V943" s="338"/>
      <c r="W943" s="330"/>
      <c r="X943" s="330"/>
      <c r="Y943" s="330"/>
      <c r="Z943" s="110" t="str">
        <f>IF(H943&gt;0, rate1(1,$L$52,$L$51,$L$54,U943,$L$53,$L$50,Y943),"")</f>
        <v/>
      </c>
      <c r="AA943" s="338" t="str">
        <f t="shared" si="522"/>
        <v/>
      </c>
      <c r="AB943" s="338" t="str">
        <f t="shared" si="523"/>
        <v/>
      </c>
      <c r="AC943" s="330" t="str">
        <f t="shared" si="524"/>
        <v/>
      </c>
      <c r="AD943" s="330" t="str">
        <f t="shared" si="525"/>
        <v/>
      </c>
      <c r="AE943" s="330" t="str">
        <f t="shared" si="526"/>
        <v/>
      </c>
      <c r="AF943" s="330" t="str">
        <f t="shared" si="527"/>
        <v/>
      </c>
      <c r="AG943" s="330" t="str">
        <f t="shared" si="528"/>
        <v/>
      </c>
      <c r="AH943" s="330" t="str">
        <f t="shared" si="529"/>
        <v/>
      </c>
      <c r="AI943" s="330" t="str">
        <f t="shared" si="530"/>
        <v/>
      </c>
      <c r="AJ943" s="330" t="str">
        <f t="shared" si="531"/>
        <v/>
      </c>
      <c r="AK943" s="339" t="str">
        <f t="shared" si="532"/>
        <v/>
      </c>
      <c r="AL943" s="44" t="str">
        <f t="shared" si="533"/>
        <v/>
      </c>
    </row>
    <row r="944" spans="2:38" ht="15" x14ac:dyDescent="0.15">
      <c r="B944" s="330" t="str">
        <f t="shared" si="511"/>
        <v/>
      </c>
      <c r="C944" s="330" t="str">
        <f t="shared" si="512"/>
        <v/>
      </c>
      <c r="D944" s="330" t="str">
        <f t="shared" si="513"/>
        <v/>
      </c>
      <c r="E944" s="330" t="str">
        <f t="shared" si="510"/>
        <v xml:space="preserve"> </v>
      </c>
      <c r="F944" s="330" t="str">
        <f t="shared" si="514"/>
        <v/>
      </c>
      <c r="G944" s="330" t="str">
        <f t="shared" si="515"/>
        <v/>
      </c>
      <c r="H944" s="315"/>
      <c r="I944" s="330" t="str">
        <f t="shared" si="516"/>
        <v/>
      </c>
      <c r="J944" s="330">
        <f t="shared" si="509"/>
        <v>859</v>
      </c>
      <c r="K944" s="337" t="str">
        <f t="shared" si="517"/>
        <v/>
      </c>
      <c r="L944" s="325" t="str">
        <f t="shared" si="518"/>
        <v/>
      </c>
      <c r="M944" s="325" t="str">
        <f t="shared" si="519"/>
        <v/>
      </c>
      <c r="N944" s="330" t="str">
        <f t="shared" si="520"/>
        <v/>
      </c>
      <c r="O944" s="330" t="str">
        <f t="shared" si="521"/>
        <v/>
      </c>
      <c r="P944" s="334"/>
      <c r="Q944" s="330"/>
      <c r="R944" s="279" t="str">
        <f>IF(H944&gt;0, rate1(1,$L$52,$L$51,$L$54,L944,$L$53,$L$50,P944),"")</f>
        <v/>
      </c>
      <c r="S944" s="325"/>
      <c r="T944" s="325"/>
      <c r="U944" s="330"/>
      <c r="V944" s="338"/>
      <c r="W944" s="330"/>
      <c r="X944" s="330"/>
      <c r="Y944" s="330"/>
      <c r="Z944" s="110" t="str">
        <f>IF(H944&gt;0, rate1(1,$L$52,$L$51,$L$54,U944,$L$53,$L$50,Y944),"")</f>
        <v/>
      </c>
      <c r="AA944" s="338" t="str">
        <f t="shared" si="522"/>
        <v/>
      </c>
      <c r="AB944" s="338" t="str">
        <f t="shared" si="523"/>
        <v/>
      </c>
      <c r="AC944" s="330" t="str">
        <f t="shared" si="524"/>
        <v/>
      </c>
      <c r="AD944" s="330" t="str">
        <f t="shared" si="525"/>
        <v/>
      </c>
      <c r="AE944" s="330" t="str">
        <f t="shared" si="526"/>
        <v/>
      </c>
      <c r="AF944" s="330" t="str">
        <f t="shared" si="527"/>
        <v/>
      </c>
      <c r="AG944" s="330" t="str">
        <f t="shared" si="528"/>
        <v/>
      </c>
      <c r="AH944" s="330" t="str">
        <f t="shared" si="529"/>
        <v/>
      </c>
      <c r="AI944" s="330" t="str">
        <f t="shared" si="530"/>
        <v/>
      </c>
      <c r="AJ944" s="330" t="str">
        <f t="shared" si="531"/>
        <v/>
      </c>
      <c r="AK944" s="339" t="str">
        <f t="shared" si="532"/>
        <v/>
      </c>
      <c r="AL944" s="44" t="str">
        <f t="shared" si="533"/>
        <v/>
      </c>
    </row>
    <row r="945" spans="2:38" ht="15" x14ac:dyDescent="0.15">
      <c r="B945" s="330" t="str">
        <f t="shared" si="511"/>
        <v/>
      </c>
      <c r="C945" s="330" t="str">
        <f t="shared" si="512"/>
        <v/>
      </c>
      <c r="D945" s="330" t="str">
        <f t="shared" si="513"/>
        <v/>
      </c>
      <c r="E945" s="330" t="str">
        <f t="shared" si="510"/>
        <v xml:space="preserve"> </v>
      </c>
      <c r="F945" s="330" t="str">
        <f t="shared" si="514"/>
        <v/>
      </c>
      <c r="G945" s="330" t="str">
        <f t="shared" si="515"/>
        <v/>
      </c>
      <c r="H945" s="315"/>
      <c r="I945" s="330" t="str">
        <f t="shared" si="516"/>
        <v/>
      </c>
      <c r="J945" s="330">
        <f t="shared" si="509"/>
        <v>859</v>
      </c>
      <c r="K945" s="337" t="str">
        <f t="shared" si="517"/>
        <v/>
      </c>
      <c r="L945" s="325" t="str">
        <f t="shared" si="518"/>
        <v/>
      </c>
      <c r="M945" s="325" t="str">
        <f t="shared" si="519"/>
        <v/>
      </c>
      <c r="N945" s="330" t="str">
        <f t="shared" si="520"/>
        <v/>
      </c>
      <c r="O945" s="330" t="str">
        <f t="shared" si="521"/>
        <v/>
      </c>
      <c r="P945" s="334"/>
      <c r="Q945" s="330"/>
      <c r="R945" s="279" t="str">
        <f>IF(H945&gt;0, rate1(1,$L$52,$L$51,$L$54,L945,$L$53,$L$50,P945),"")</f>
        <v/>
      </c>
      <c r="S945" s="325"/>
      <c r="T945" s="325"/>
      <c r="U945" s="330"/>
      <c r="V945" s="338"/>
      <c r="W945" s="330"/>
      <c r="X945" s="330"/>
      <c r="Y945" s="330"/>
      <c r="Z945" s="110" t="str">
        <f>IF(H945&gt;0, rate1(1,$L$52,$L$51,$L$54,U945,$L$53,$L$50,Y945),"")</f>
        <v/>
      </c>
      <c r="AA945" s="338" t="str">
        <f t="shared" si="522"/>
        <v/>
      </c>
      <c r="AB945" s="338" t="str">
        <f t="shared" si="523"/>
        <v/>
      </c>
      <c r="AC945" s="330" t="str">
        <f t="shared" si="524"/>
        <v/>
      </c>
      <c r="AD945" s="330" t="str">
        <f t="shared" si="525"/>
        <v/>
      </c>
      <c r="AE945" s="330" t="str">
        <f t="shared" si="526"/>
        <v/>
      </c>
      <c r="AF945" s="330" t="str">
        <f t="shared" si="527"/>
        <v/>
      </c>
      <c r="AG945" s="330" t="str">
        <f t="shared" si="528"/>
        <v/>
      </c>
      <c r="AH945" s="330" t="str">
        <f t="shared" si="529"/>
        <v/>
      </c>
      <c r="AI945" s="330" t="str">
        <f t="shared" si="530"/>
        <v/>
      </c>
      <c r="AJ945" s="330" t="str">
        <f t="shared" si="531"/>
        <v/>
      </c>
      <c r="AK945" s="339" t="str">
        <f t="shared" si="532"/>
        <v/>
      </c>
      <c r="AL945" s="44" t="str">
        <f t="shared" si="533"/>
        <v/>
      </c>
    </row>
    <row r="946" spans="2:38" ht="15" x14ac:dyDescent="0.15">
      <c r="B946" s="330" t="str">
        <f t="shared" si="511"/>
        <v/>
      </c>
      <c r="C946" s="330" t="str">
        <f t="shared" si="512"/>
        <v/>
      </c>
      <c r="D946" s="330" t="str">
        <f t="shared" si="513"/>
        <v/>
      </c>
      <c r="E946" s="330" t="str">
        <f t="shared" si="510"/>
        <v xml:space="preserve"> </v>
      </c>
      <c r="F946" s="330" t="str">
        <f t="shared" si="514"/>
        <v/>
      </c>
      <c r="G946" s="330" t="str">
        <f t="shared" si="515"/>
        <v/>
      </c>
      <c r="H946" s="315"/>
      <c r="I946" s="330" t="str">
        <f t="shared" si="516"/>
        <v/>
      </c>
      <c r="J946" s="330">
        <f t="shared" si="509"/>
        <v>859</v>
      </c>
      <c r="K946" s="337" t="str">
        <f t="shared" si="517"/>
        <v/>
      </c>
      <c r="L946" s="325" t="str">
        <f t="shared" si="518"/>
        <v/>
      </c>
      <c r="M946" s="325" t="str">
        <f t="shared" si="519"/>
        <v/>
      </c>
      <c r="N946" s="330" t="str">
        <f t="shared" si="520"/>
        <v/>
      </c>
      <c r="O946" s="330" t="str">
        <f t="shared" si="521"/>
        <v/>
      </c>
      <c r="P946" s="334"/>
      <c r="Q946" s="330"/>
      <c r="R946" s="279" t="str">
        <f>IF(H946&gt;0, rate1(1,$L$52,$L$51,$L$54,L946,$L$53,$L$50,P946),"")</f>
        <v/>
      </c>
      <c r="S946" s="325"/>
      <c r="T946" s="325"/>
      <c r="U946" s="330"/>
      <c r="V946" s="338"/>
      <c r="W946" s="330"/>
      <c r="X946" s="330"/>
      <c r="Y946" s="330"/>
      <c r="Z946" s="110" t="str">
        <f>IF(H946&gt;0, rate1(1,$L$52,$L$51,$L$54,U946,$L$53,$L$50,Y946),"")</f>
        <v/>
      </c>
      <c r="AA946" s="338" t="str">
        <f t="shared" si="522"/>
        <v/>
      </c>
      <c r="AB946" s="338" t="str">
        <f t="shared" si="523"/>
        <v/>
      </c>
      <c r="AC946" s="330" t="str">
        <f t="shared" si="524"/>
        <v/>
      </c>
      <c r="AD946" s="330" t="str">
        <f t="shared" si="525"/>
        <v/>
      </c>
      <c r="AE946" s="330" t="str">
        <f t="shared" si="526"/>
        <v/>
      </c>
      <c r="AF946" s="330" t="str">
        <f t="shared" si="527"/>
        <v/>
      </c>
      <c r="AG946" s="330" t="str">
        <f t="shared" si="528"/>
        <v/>
      </c>
      <c r="AH946" s="330" t="str">
        <f t="shared" si="529"/>
        <v/>
      </c>
      <c r="AI946" s="330" t="str">
        <f t="shared" si="530"/>
        <v/>
      </c>
      <c r="AJ946" s="330" t="str">
        <f t="shared" si="531"/>
        <v/>
      </c>
      <c r="AK946" s="339" t="str">
        <f t="shared" si="532"/>
        <v/>
      </c>
      <c r="AL946" s="44" t="str">
        <f t="shared" si="533"/>
        <v/>
      </c>
    </row>
    <row r="947" spans="2:38" ht="15" x14ac:dyDescent="0.15">
      <c r="B947" s="330" t="str">
        <f t="shared" si="511"/>
        <v/>
      </c>
      <c r="C947" s="330" t="str">
        <f t="shared" si="512"/>
        <v/>
      </c>
      <c r="D947" s="330" t="str">
        <f t="shared" si="513"/>
        <v/>
      </c>
      <c r="E947" s="330" t="str">
        <f t="shared" si="510"/>
        <v xml:space="preserve"> </v>
      </c>
      <c r="F947" s="330" t="str">
        <f t="shared" si="514"/>
        <v/>
      </c>
      <c r="G947" s="330" t="str">
        <f t="shared" si="515"/>
        <v/>
      </c>
      <c r="H947" s="315"/>
      <c r="I947" s="330" t="str">
        <f t="shared" si="516"/>
        <v/>
      </c>
      <c r="J947" s="330">
        <f t="shared" si="509"/>
        <v>859</v>
      </c>
      <c r="K947" s="337" t="str">
        <f t="shared" si="517"/>
        <v/>
      </c>
      <c r="L947" s="325" t="str">
        <f t="shared" si="518"/>
        <v/>
      </c>
      <c r="M947" s="325" t="str">
        <f t="shared" si="519"/>
        <v/>
      </c>
      <c r="N947" s="330" t="str">
        <f t="shared" si="520"/>
        <v/>
      </c>
      <c r="O947" s="330" t="str">
        <f t="shared" si="521"/>
        <v/>
      </c>
      <c r="P947" s="334"/>
      <c r="Q947" s="330"/>
      <c r="R947" s="279" t="str">
        <f>IF(H947&gt;0, rate1(1,$L$52,$L$51,$L$54,L947,$L$53,$L$50,P947),"")</f>
        <v/>
      </c>
      <c r="S947" s="325"/>
      <c r="T947" s="325"/>
      <c r="U947" s="330"/>
      <c r="V947" s="338"/>
      <c r="W947" s="330"/>
      <c r="X947" s="330"/>
      <c r="Y947" s="330"/>
      <c r="Z947" s="110" t="str">
        <f>IF(H947&gt;0, rate1(1,$L$52,$L$51,$L$54,U947,$L$53,$L$50,Y947),"")</f>
        <v/>
      </c>
      <c r="AA947" s="338" t="str">
        <f t="shared" si="522"/>
        <v/>
      </c>
      <c r="AB947" s="338" t="str">
        <f t="shared" si="523"/>
        <v/>
      </c>
      <c r="AC947" s="330" t="str">
        <f t="shared" si="524"/>
        <v/>
      </c>
      <c r="AD947" s="330" t="str">
        <f t="shared" si="525"/>
        <v/>
      </c>
      <c r="AE947" s="330" t="str">
        <f t="shared" si="526"/>
        <v/>
      </c>
      <c r="AF947" s="330" t="str">
        <f t="shared" si="527"/>
        <v/>
      </c>
      <c r="AG947" s="330" t="str">
        <f t="shared" si="528"/>
        <v/>
      </c>
      <c r="AH947" s="330" t="str">
        <f t="shared" si="529"/>
        <v/>
      </c>
      <c r="AI947" s="330" t="str">
        <f t="shared" si="530"/>
        <v/>
      </c>
      <c r="AJ947" s="330" t="str">
        <f t="shared" si="531"/>
        <v/>
      </c>
      <c r="AK947" s="339" t="str">
        <f t="shared" si="532"/>
        <v/>
      </c>
      <c r="AL947" s="44" t="str">
        <f t="shared" si="533"/>
        <v/>
      </c>
    </row>
    <row r="948" spans="2:38" ht="15" x14ac:dyDescent="0.15">
      <c r="B948" s="330" t="str">
        <f t="shared" si="511"/>
        <v/>
      </c>
      <c r="C948" s="330" t="str">
        <f t="shared" si="512"/>
        <v/>
      </c>
      <c r="D948" s="330" t="str">
        <f t="shared" si="513"/>
        <v/>
      </c>
      <c r="E948" s="330" t="str">
        <f t="shared" si="510"/>
        <v xml:space="preserve"> </v>
      </c>
      <c r="F948" s="330" t="str">
        <f t="shared" si="514"/>
        <v/>
      </c>
      <c r="G948" s="330" t="str">
        <f t="shared" si="515"/>
        <v/>
      </c>
      <c r="H948" s="315"/>
      <c r="I948" s="330" t="str">
        <f t="shared" si="516"/>
        <v/>
      </c>
      <c r="J948" s="330">
        <f t="shared" si="509"/>
        <v>859</v>
      </c>
      <c r="K948" s="337" t="str">
        <f t="shared" si="517"/>
        <v/>
      </c>
      <c r="L948" s="325" t="str">
        <f t="shared" si="518"/>
        <v/>
      </c>
      <c r="M948" s="325" t="str">
        <f t="shared" si="519"/>
        <v/>
      </c>
      <c r="N948" s="330" t="str">
        <f t="shared" si="520"/>
        <v/>
      </c>
      <c r="O948" s="330" t="str">
        <f t="shared" si="521"/>
        <v/>
      </c>
      <c r="P948" s="334"/>
      <c r="Q948" s="330"/>
      <c r="R948" s="279" t="str">
        <f>IF(H948&gt;0, rate1(1,$L$52,$L$51,$L$54,L948,$L$53,$L$50,P948),"")</f>
        <v/>
      </c>
      <c r="S948" s="325"/>
      <c r="T948" s="325"/>
      <c r="U948" s="330"/>
      <c r="V948" s="338"/>
      <c r="W948" s="330"/>
      <c r="X948" s="330"/>
      <c r="Y948" s="330"/>
      <c r="Z948" s="110" t="str">
        <f>IF(H948&gt;0, rate1(1,$L$52,$L$51,$L$54,U948,$L$53,$L$50,Y948),"")</f>
        <v/>
      </c>
      <c r="AA948" s="338" t="str">
        <f t="shared" si="522"/>
        <v/>
      </c>
      <c r="AB948" s="338" t="str">
        <f t="shared" si="523"/>
        <v/>
      </c>
      <c r="AC948" s="330" t="str">
        <f t="shared" si="524"/>
        <v/>
      </c>
      <c r="AD948" s="330" t="str">
        <f t="shared" si="525"/>
        <v/>
      </c>
      <c r="AE948" s="330" t="str">
        <f t="shared" si="526"/>
        <v/>
      </c>
      <c r="AF948" s="330" t="str">
        <f t="shared" si="527"/>
        <v/>
      </c>
      <c r="AG948" s="330" t="str">
        <f t="shared" si="528"/>
        <v/>
      </c>
      <c r="AH948" s="330" t="str">
        <f t="shared" si="529"/>
        <v/>
      </c>
      <c r="AI948" s="330" t="str">
        <f t="shared" si="530"/>
        <v/>
      </c>
      <c r="AJ948" s="330" t="str">
        <f t="shared" si="531"/>
        <v/>
      </c>
      <c r="AK948" s="339" t="str">
        <f t="shared" si="532"/>
        <v/>
      </c>
      <c r="AL948" s="44" t="str">
        <f t="shared" si="533"/>
        <v/>
      </c>
    </row>
    <row r="949" spans="2:38" ht="15" x14ac:dyDescent="0.15">
      <c r="B949" s="330" t="str">
        <f t="shared" si="511"/>
        <v/>
      </c>
      <c r="C949" s="330" t="str">
        <f t="shared" si="512"/>
        <v/>
      </c>
      <c r="D949" s="330" t="str">
        <f t="shared" si="513"/>
        <v/>
      </c>
      <c r="E949" s="330" t="str">
        <f t="shared" si="510"/>
        <v xml:space="preserve"> </v>
      </c>
      <c r="F949" s="330" t="str">
        <f t="shared" si="514"/>
        <v/>
      </c>
      <c r="G949" s="330" t="str">
        <f t="shared" si="515"/>
        <v/>
      </c>
      <c r="H949" s="315"/>
      <c r="I949" s="330" t="str">
        <f t="shared" si="516"/>
        <v/>
      </c>
      <c r="J949" s="330">
        <f t="shared" si="509"/>
        <v>859</v>
      </c>
      <c r="K949" s="337" t="str">
        <f t="shared" si="517"/>
        <v/>
      </c>
      <c r="L949" s="325" t="str">
        <f t="shared" si="518"/>
        <v/>
      </c>
      <c r="M949" s="325" t="str">
        <f t="shared" si="519"/>
        <v/>
      </c>
      <c r="N949" s="330" t="str">
        <f t="shared" si="520"/>
        <v/>
      </c>
      <c r="O949" s="330" t="str">
        <f t="shared" si="521"/>
        <v/>
      </c>
      <c r="P949" s="334"/>
      <c r="Q949" s="330"/>
      <c r="R949" s="279" t="str">
        <f>IF(H949&gt;0, rate1(1,$L$52,$L$51,$L$54,L949,$L$53,$L$50,P949),"")</f>
        <v/>
      </c>
      <c r="S949" s="325"/>
      <c r="T949" s="325"/>
      <c r="U949" s="330"/>
      <c r="V949" s="338"/>
      <c r="W949" s="330"/>
      <c r="X949" s="330"/>
      <c r="Y949" s="330"/>
      <c r="Z949" s="110" t="str">
        <f>IF(H949&gt;0, rate1(1,$L$52,$L$51,$L$54,U949,$L$53,$L$50,Y949),"")</f>
        <v/>
      </c>
      <c r="AA949" s="338" t="str">
        <f t="shared" si="522"/>
        <v/>
      </c>
      <c r="AB949" s="338" t="str">
        <f t="shared" si="523"/>
        <v/>
      </c>
      <c r="AC949" s="330" t="str">
        <f t="shared" si="524"/>
        <v/>
      </c>
      <c r="AD949" s="330" t="str">
        <f t="shared" si="525"/>
        <v/>
      </c>
      <c r="AE949" s="330" t="str">
        <f t="shared" si="526"/>
        <v/>
      </c>
      <c r="AF949" s="330" t="str">
        <f t="shared" si="527"/>
        <v/>
      </c>
      <c r="AG949" s="330" t="str">
        <f t="shared" si="528"/>
        <v/>
      </c>
      <c r="AH949" s="330" t="str">
        <f t="shared" si="529"/>
        <v/>
      </c>
      <c r="AI949" s="330" t="str">
        <f t="shared" si="530"/>
        <v/>
      </c>
      <c r="AJ949" s="330" t="str">
        <f t="shared" si="531"/>
        <v/>
      </c>
      <c r="AK949" s="339" t="str">
        <f t="shared" si="532"/>
        <v/>
      </c>
      <c r="AL949" s="44" t="str">
        <f t="shared" si="533"/>
        <v/>
      </c>
    </row>
    <row r="950" spans="2:38" ht="15" x14ac:dyDescent="0.15">
      <c r="B950" s="330" t="str">
        <f t="shared" si="511"/>
        <v/>
      </c>
      <c r="C950" s="330" t="str">
        <f t="shared" si="512"/>
        <v/>
      </c>
      <c r="D950" s="330" t="str">
        <f t="shared" si="513"/>
        <v/>
      </c>
      <c r="E950" s="330" t="str">
        <f t="shared" si="510"/>
        <v xml:space="preserve"> </v>
      </c>
      <c r="F950" s="330" t="str">
        <f t="shared" si="514"/>
        <v/>
      </c>
      <c r="G950" s="330" t="str">
        <f t="shared" si="515"/>
        <v/>
      </c>
      <c r="H950" s="315"/>
      <c r="I950" s="330" t="str">
        <f t="shared" si="516"/>
        <v/>
      </c>
      <c r="J950" s="330">
        <f t="shared" si="509"/>
        <v>859</v>
      </c>
      <c r="K950" s="337" t="str">
        <f t="shared" si="517"/>
        <v/>
      </c>
      <c r="L950" s="325" t="str">
        <f t="shared" si="518"/>
        <v/>
      </c>
      <c r="M950" s="325" t="str">
        <f t="shared" si="519"/>
        <v/>
      </c>
      <c r="N950" s="330" t="str">
        <f t="shared" si="520"/>
        <v/>
      </c>
      <c r="O950" s="330" t="str">
        <f t="shared" si="521"/>
        <v/>
      </c>
      <c r="P950" s="334"/>
      <c r="Q950" s="330"/>
      <c r="R950" s="279" t="str">
        <f>IF(H950&gt;0, rate1(1,$L$52,$L$51,$L$54,L950,$L$53,$L$50,P950),"")</f>
        <v/>
      </c>
      <c r="S950" s="325"/>
      <c r="T950" s="325"/>
      <c r="U950" s="330"/>
      <c r="V950" s="338"/>
      <c r="W950" s="330"/>
      <c r="X950" s="330"/>
      <c r="Y950" s="330"/>
      <c r="Z950" s="110" t="str">
        <f>IF(H950&gt;0, rate1(1,$L$52,$L$51,$L$54,U950,$L$53,$L$50,Y950),"")</f>
        <v/>
      </c>
      <c r="AA950" s="338" t="str">
        <f t="shared" si="522"/>
        <v/>
      </c>
      <c r="AB950" s="338" t="str">
        <f t="shared" si="523"/>
        <v/>
      </c>
      <c r="AC950" s="330" t="str">
        <f t="shared" si="524"/>
        <v/>
      </c>
      <c r="AD950" s="330" t="str">
        <f t="shared" si="525"/>
        <v/>
      </c>
      <c r="AE950" s="330" t="str">
        <f t="shared" si="526"/>
        <v/>
      </c>
      <c r="AF950" s="330" t="str">
        <f t="shared" si="527"/>
        <v/>
      </c>
      <c r="AG950" s="330" t="str">
        <f t="shared" si="528"/>
        <v/>
      </c>
      <c r="AH950" s="330" t="str">
        <f t="shared" si="529"/>
        <v/>
      </c>
      <c r="AI950" s="330" t="str">
        <f t="shared" si="530"/>
        <v/>
      </c>
      <c r="AJ950" s="330" t="str">
        <f t="shared" si="531"/>
        <v/>
      </c>
      <c r="AK950" s="339" t="str">
        <f t="shared" si="532"/>
        <v/>
      </c>
      <c r="AL950" s="44" t="str">
        <f t="shared" si="533"/>
        <v/>
      </c>
    </row>
    <row r="951" spans="2:38" ht="15" x14ac:dyDescent="0.15">
      <c r="B951" s="330" t="str">
        <f t="shared" si="511"/>
        <v/>
      </c>
      <c r="C951" s="330" t="str">
        <f t="shared" si="512"/>
        <v/>
      </c>
      <c r="D951" s="330" t="str">
        <f t="shared" si="513"/>
        <v/>
      </c>
      <c r="E951" s="330" t="str">
        <f t="shared" si="510"/>
        <v xml:space="preserve"> </v>
      </c>
      <c r="F951" s="330" t="str">
        <f t="shared" si="514"/>
        <v/>
      </c>
      <c r="G951" s="330" t="str">
        <f t="shared" si="515"/>
        <v/>
      </c>
      <c r="H951" s="315"/>
      <c r="I951" s="330" t="str">
        <f t="shared" si="516"/>
        <v/>
      </c>
      <c r="J951" s="330">
        <f t="shared" si="509"/>
        <v>859</v>
      </c>
      <c r="K951" s="337" t="str">
        <f t="shared" si="517"/>
        <v/>
      </c>
      <c r="L951" s="325" t="str">
        <f t="shared" si="518"/>
        <v/>
      </c>
      <c r="M951" s="325" t="str">
        <f t="shared" si="519"/>
        <v/>
      </c>
      <c r="N951" s="330" t="str">
        <f t="shared" si="520"/>
        <v/>
      </c>
      <c r="O951" s="330" t="str">
        <f t="shared" si="521"/>
        <v/>
      </c>
      <c r="P951" s="334"/>
      <c r="Q951" s="330"/>
      <c r="R951" s="279" t="str">
        <f>IF(H951&gt;0, rate1(1,$L$52,$L$51,$L$54,L951,$L$53,$L$50,P951),"")</f>
        <v/>
      </c>
      <c r="S951" s="325"/>
      <c r="T951" s="325"/>
      <c r="U951" s="330"/>
      <c r="V951" s="338"/>
      <c r="W951" s="330"/>
      <c r="X951" s="330"/>
      <c r="Y951" s="330"/>
      <c r="Z951" s="110" t="str">
        <f>IF(H951&gt;0, rate1(1,$L$52,$L$51,$L$54,U951,$L$53,$L$50,Y951),"")</f>
        <v/>
      </c>
      <c r="AA951" s="338" t="str">
        <f t="shared" si="522"/>
        <v/>
      </c>
      <c r="AB951" s="338" t="str">
        <f t="shared" si="523"/>
        <v/>
      </c>
      <c r="AC951" s="330" t="str">
        <f t="shared" si="524"/>
        <v/>
      </c>
      <c r="AD951" s="330" t="str">
        <f t="shared" si="525"/>
        <v/>
      </c>
      <c r="AE951" s="330" t="str">
        <f t="shared" si="526"/>
        <v/>
      </c>
      <c r="AF951" s="330" t="str">
        <f t="shared" si="527"/>
        <v/>
      </c>
      <c r="AG951" s="330" t="str">
        <f t="shared" si="528"/>
        <v/>
      </c>
      <c r="AH951" s="330" t="str">
        <f t="shared" si="529"/>
        <v/>
      </c>
      <c r="AI951" s="330" t="str">
        <f t="shared" si="530"/>
        <v/>
      </c>
      <c r="AJ951" s="330" t="str">
        <f t="shared" si="531"/>
        <v/>
      </c>
      <c r="AK951" s="339" t="str">
        <f t="shared" si="532"/>
        <v/>
      </c>
      <c r="AL951" s="44" t="str">
        <f t="shared" si="533"/>
        <v/>
      </c>
    </row>
    <row r="952" spans="2:38" ht="15" x14ac:dyDescent="0.15">
      <c r="B952" s="330" t="str">
        <f t="shared" si="511"/>
        <v/>
      </c>
      <c r="C952" s="330" t="str">
        <f t="shared" si="512"/>
        <v/>
      </c>
      <c r="D952" s="330" t="str">
        <f t="shared" si="513"/>
        <v/>
      </c>
      <c r="E952" s="330" t="str">
        <f t="shared" si="510"/>
        <v xml:space="preserve"> </v>
      </c>
      <c r="F952" s="330" t="str">
        <f t="shared" si="514"/>
        <v/>
      </c>
      <c r="G952" s="330" t="str">
        <f t="shared" si="515"/>
        <v/>
      </c>
      <c r="H952" s="315"/>
      <c r="I952" s="330" t="str">
        <f t="shared" si="516"/>
        <v/>
      </c>
      <c r="J952" s="330">
        <f t="shared" si="509"/>
        <v>859</v>
      </c>
      <c r="K952" s="337" t="str">
        <f t="shared" si="517"/>
        <v/>
      </c>
      <c r="L952" s="325" t="str">
        <f t="shared" si="518"/>
        <v/>
      </c>
      <c r="M952" s="325" t="str">
        <f t="shared" si="519"/>
        <v/>
      </c>
      <c r="N952" s="330" t="str">
        <f t="shared" si="520"/>
        <v/>
      </c>
      <c r="O952" s="330" t="str">
        <f t="shared" si="521"/>
        <v/>
      </c>
      <c r="P952" s="334"/>
      <c r="Q952" s="330"/>
      <c r="R952" s="279" t="str">
        <f>IF(H952&gt;0, rate1(1,$L$52,$L$51,$L$54,L952,$L$53,$L$50,P952),"")</f>
        <v/>
      </c>
      <c r="S952" s="325"/>
      <c r="T952" s="325"/>
      <c r="U952" s="330"/>
      <c r="V952" s="338"/>
      <c r="W952" s="330"/>
      <c r="X952" s="330"/>
      <c r="Y952" s="330"/>
      <c r="Z952" s="110" t="str">
        <f>IF(H952&gt;0, rate1(1,$L$52,$L$51,$L$54,U952,$L$53,$L$50,Y952),"")</f>
        <v/>
      </c>
      <c r="AA952" s="338" t="str">
        <f t="shared" si="522"/>
        <v/>
      </c>
      <c r="AB952" s="338" t="str">
        <f t="shared" si="523"/>
        <v/>
      </c>
      <c r="AC952" s="330" t="str">
        <f t="shared" si="524"/>
        <v/>
      </c>
      <c r="AD952" s="330" t="str">
        <f t="shared" si="525"/>
        <v/>
      </c>
      <c r="AE952" s="330" t="str">
        <f t="shared" si="526"/>
        <v/>
      </c>
      <c r="AF952" s="330" t="str">
        <f t="shared" si="527"/>
        <v/>
      </c>
      <c r="AG952" s="330" t="str">
        <f t="shared" si="528"/>
        <v/>
      </c>
      <c r="AH952" s="330" t="str">
        <f t="shared" si="529"/>
        <v/>
      </c>
      <c r="AI952" s="330" t="str">
        <f t="shared" si="530"/>
        <v/>
      </c>
      <c r="AJ952" s="330" t="str">
        <f t="shared" si="531"/>
        <v/>
      </c>
      <c r="AK952" s="339" t="str">
        <f t="shared" si="532"/>
        <v/>
      </c>
      <c r="AL952" s="44" t="str">
        <f t="shared" si="533"/>
        <v/>
      </c>
    </row>
    <row r="953" spans="2:38" ht="15" x14ac:dyDescent="0.15">
      <c r="B953" s="330" t="str">
        <f t="shared" si="511"/>
        <v/>
      </c>
      <c r="C953" s="330" t="str">
        <f t="shared" si="512"/>
        <v/>
      </c>
      <c r="D953" s="330" t="str">
        <f t="shared" si="513"/>
        <v/>
      </c>
      <c r="E953" s="330" t="str">
        <f t="shared" si="510"/>
        <v xml:space="preserve"> </v>
      </c>
      <c r="F953" s="330" t="str">
        <f t="shared" si="514"/>
        <v/>
      </c>
      <c r="G953" s="330" t="str">
        <f t="shared" si="515"/>
        <v/>
      </c>
      <c r="H953" s="315"/>
      <c r="I953" s="330" t="str">
        <f t="shared" si="516"/>
        <v/>
      </c>
      <c r="J953" s="330">
        <f t="shared" si="509"/>
        <v>859</v>
      </c>
      <c r="K953" s="337" t="str">
        <f t="shared" si="517"/>
        <v/>
      </c>
      <c r="L953" s="325" t="str">
        <f t="shared" si="518"/>
        <v/>
      </c>
      <c r="M953" s="325" t="str">
        <f t="shared" si="519"/>
        <v/>
      </c>
      <c r="N953" s="330" t="str">
        <f t="shared" si="520"/>
        <v/>
      </c>
      <c r="O953" s="330" t="str">
        <f t="shared" si="521"/>
        <v/>
      </c>
      <c r="P953" s="334"/>
      <c r="Q953" s="330"/>
      <c r="R953" s="279" t="str">
        <f>IF(H953&gt;0, rate1(1,$L$52,$L$51,$L$54,L953,$L$53,$L$50,P953),"")</f>
        <v/>
      </c>
      <c r="S953" s="325"/>
      <c r="T953" s="325"/>
      <c r="U953" s="330"/>
      <c r="V953" s="338"/>
      <c r="W953" s="330"/>
      <c r="X953" s="330"/>
      <c r="Y953" s="330"/>
      <c r="Z953" s="110" t="str">
        <f>IF(H953&gt;0, rate1(1,$L$52,$L$51,$L$54,U953,$L$53,$L$50,Y953),"")</f>
        <v/>
      </c>
      <c r="AA953" s="338" t="str">
        <f t="shared" si="522"/>
        <v/>
      </c>
      <c r="AB953" s="338" t="str">
        <f t="shared" si="523"/>
        <v/>
      </c>
      <c r="AC953" s="330" t="str">
        <f t="shared" si="524"/>
        <v/>
      </c>
      <c r="AD953" s="330" t="str">
        <f t="shared" si="525"/>
        <v/>
      </c>
      <c r="AE953" s="330" t="str">
        <f t="shared" si="526"/>
        <v/>
      </c>
      <c r="AF953" s="330" t="str">
        <f t="shared" si="527"/>
        <v/>
      </c>
      <c r="AG953" s="330" t="str">
        <f t="shared" si="528"/>
        <v/>
      </c>
      <c r="AH953" s="330" t="str">
        <f t="shared" si="529"/>
        <v/>
      </c>
      <c r="AI953" s="330" t="str">
        <f t="shared" si="530"/>
        <v/>
      </c>
      <c r="AJ953" s="330" t="str">
        <f t="shared" si="531"/>
        <v/>
      </c>
      <c r="AK953" s="339" t="str">
        <f t="shared" si="532"/>
        <v/>
      </c>
      <c r="AL953" s="44" t="str">
        <f t="shared" si="533"/>
        <v/>
      </c>
    </row>
    <row r="954" spans="2:38" ht="15" x14ac:dyDescent="0.15">
      <c r="B954" s="330" t="str">
        <f t="shared" si="511"/>
        <v/>
      </c>
      <c r="C954" s="330" t="str">
        <f t="shared" si="512"/>
        <v/>
      </c>
      <c r="D954" s="330" t="str">
        <f t="shared" si="513"/>
        <v/>
      </c>
      <c r="E954" s="330" t="str">
        <f t="shared" si="510"/>
        <v xml:space="preserve"> </v>
      </c>
      <c r="F954" s="330" t="str">
        <f t="shared" si="514"/>
        <v/>
      </c>
      <c r="G954" s="330" t="str">
        <f t="shared" si="515"/>
        <v/>
      </c>
      <c r="H954" s="315"/>
      <c r="I954" s="330" t="str">
        <f t="shared" si="516"/>
        <v/>
      </c>
      <c r="J954" s="330">
        <f t="shared" si="509"/>
        <v>859</v>
      </c>
      <c r="K954" s="337" t="str">
        <f t="shared" si="517"/>
        <v/>
      </c>
      <c r="L954" s="325" t="str">
        <f t="shared" si="518"/>
        <v/>
      </c>
      <c r="M954" s="325" t="str">
        <f t="shared" si="519"/>
        <v/>
      </c>
      <c r="N954" s="330" t="str">
        <f t="shared" si="520"/>
        <v/>
      </c>
      <c r="O954" s="330" t="str">
        <f t="shared" si="521"/>
        <v/>
      </c>
      <c r="P954" s="334"/>
      <c r="Q954" s="330"/>
      <c r="R954" s="279" t="str">
        <f>IF(H954&gt;0, rate1(1,$L$52,$L$51,$L$54,L954,$L$53,$L$50,P954),"")</f>
        <v/>
      </c>
      <c r="S954" s="325"/>
      <c r="T954" s="325"/>
      <c r="U954" s="330"/>
      <c r="V954" s="338"/>
      <c r="W954" s="330"/>
      <c r="X954" s="330"/>
      <c r="Y954" s="330"/>
      <c r="Z954" s="110" t="str">
        <f>IF(H954&gt;0, rate1(1,$L$52,$L$51,$L$54,U954,$L$53,$L$50,Y954),"")</f>
        <v/>
      </c>
      <c r="AA954" s="338" t="str">
        <f t="shared" si="522"/>
        <v/>
      </c>
      <c r="AB954" s="338" t="str">
        <f t="shared" si="523"/>
        <v/>
      </c>
      <c r="AC954" s="330" t="str">
        <f t="shared" si="524"/>
        <v/>
      </c>
      <c r="AD954" s="330" t="str">
        <f t="shared" si="525"/>
        <v/>
      </c>
      <c r="AE954" s="330" t="str">
        <f t="shared" si="526"/>
        <v/>
      </c>
      <c r="AF954" s="330" t="str">
        <f t="shared" si="527"/>
        <v/>
      </c>
      <c r="AG954" s="330" t="str">
        <f t="shared" si="528"/>
        <v/>
      </c>
      <c r="AH954" s="330" t="str">
        <f t="shared" si="529"/>
        <v/>
      </c>
      <c r="AI954" s="330" t="str">
        <f t="shared" si="530"/>
        <v/>
      </c>
      <c r="AJ954" s="330" t="str">
        <f t="shared" si="531"/>
        <v/>
      </c>
      <c r="AK954" s="339" t="str">
        <f t="shared" si="532"/>
        <v/>
      </c>
      <c r="AL954" s="44" t="str">
        <f t="shared" si="533"/>
        <v/>
      </c>
    </row>
    <row r="955" spans="2:38" ht="15" x14ac:dyDescent="0.15">
      <c r="B955" s="330" t="str">
        <f t="shared" si="511"/>
        <v/>
      </c>
      <c r="C955" s="330" t="str">
        <f t="shared" si="512"/>
        <v/>
      </c>
      <c r="D955" s="330" t="str">
        <f t="shared" si="513"/>
        <v/>
      </c>
      <c r="E955" s="330" t="str">
        <f t="shared" si="510"/>
        <v xml:space="preserve"> </v>
      </c>
      <c r="F955" s="330" t="str">
        <f t="shared" si="514"/>
        <v/>
      </c>
      <c r="G955" s="330" t="str">
        <f t="shared" si="515"/>
        <v/>
      </c>
      <c r="H955" s="315"/>
      <c r="I955" s="330" t="str">
        <f t="shared" si="516"/>
        <v/>
      </c>
      <c r="J955" s="330">
        <f t="shared" si="509"/>
        <v>859</v>
      </c>
      <c r="K955" s="337" t="str">
        <f t="shared" si="517"/>
        <v/>
      </c>
      <c r="L955" s="325" t="str">
        <f t="shared" si="518"/>
        <v/>
      </c>
      <c r="M955" s="325" t="str">
        <f t="shared" si="519"/>
        <v/>
      </c>
      <c r="N955" s="330" t="str">
        <f t="shared" si="520"/>
        <v/>
      </c>
      <c r="O955" s="330" t="str">
        <f t="shared" si="521"/>
        <v/>
      </c>
      <c r="P955" s="334"/>
      <c r="Q955" s="330"/>
      <c r="R955" s="279" t="str">
        <f>IF(H955&gt;0, rate1(1,$L$52,$L$51,$L$54,L955,$L$53,$L$50,P955),"")</f>
        <v/>
      </c>
      <c r="S955" s="325"/>
      <c r="T955" s="325"/>
      <c r="U955" s="330"/>
      <c r="V955" s="338"/>
      <c r="W955" s="330"/>
      <c r="X955" s="330"/>
      <c r="Y955" s="330"/>
      <c r="Z955" s="110" t="str">
        <f>IF(H955&gt;0, rate1(1,$L$52,$L$51,$L$54,U955,$L$53,$L$50,Y955),"")</f>
        <v/>
      </c>
      <c r="AA955" s="338" t="str">
        <f t="shared" si="522"/>
        <v/>
      </c>
      <c r="AB955" s="338" t="str">
        <f t="shared" si="523"/>
        <v/>
      </c>
      <c r="AC955" s="330" t="str">
        <f t="shared" si="524"/>
        <v/>
      </c>
      <c r="AD955" s="330" t="str">
        <f t="shared" si="525"/>
        <v/>
      </c>
      <c r="AE955" s="330" t="str">
        <f t="shared" si="526"/>
        <v/>
      </c>
      <c r="AF955" s="330" t="str">
        <f t="shared" si="527"/>
        <v/>
      </c>
      <c r="AG955" s="330" t="str">
        <f t="shared" si="528"/>
        <v/>
      </c>
      <c r="AH955" s="330" t="str">
        <f t="shared" si="529"/>
        <v/>
      </c>
      <c r="AI955" s="330" t="str">
        <f t="shared" si="530"/>
        <v/>
      </c>
      <c r="AJ955" s="330" t="str">
        <f t="shared" si="531"/>
        <v/>
      </c>
      <c r="AK955" s="339" t="str">
        <f t="shared" si="532"/>
        <v/>
      </c>
      <c r="AL955" s="44" t="str">
        <f t="shared" si="533"/>
        <v/>
      </c>
    </row>
    <row r="956" spans="2:38" ht="15" x14ac:dyDescent="0.15">
      <c r="B956" s="330" t="str">
        <f t="shared" si="511"/>
        <v/>
      </c>
      <c r="C956" s="330" t="str">
        <f t="shared" si="512"/>
        <v/>
      </c>
      <c r="D956" s="330" t="str">
        <f t="shared" si="513"/>
        <v/>
      </c>
      <c r="E956" s="330" t="str">
        <f t="shared" si="510"/>
        <v xml:space="preserve"> </v>
      </c>
      <c r="F956" s="330" t="str">
        <f t="shared" si="514"/>
        <v/>
      </c>
      <c r="G956" s="330" t="str">
        <f t="shared" si="515"/>
        <v/>
      </c>
      <c r="H956" s="315"/>
      <c r="I956" s="330" t="str">
        <f t="shared" si="516"/>
        <v/>
      </c>
      <c r="J956" s="330">
        <f t="shared" si="509"/>
        <v>859</v>
      </c>
      <c r="K956" s="337" t="str">
        <f t="shared" si="517"/>
        <v/>
      </c>
      <c r="L956" s="325" t="str">
        <f t="shared" si="518"/>
        <v/>
      </c>
      <c r="M956" s="325" t="str">
        <f t="shared" si="519"/>
        <v/>
      </c>
      <c r="N956" s="330" t="str">
        <f t="shared" si="520"/>
        <v/>
      </c>
      <c r="O956" s="330" t="str">
        <f t="shared" si="521"/>
        <v/>
      </c>
      <c r="P956" s="334"/>
      <c r="Q956" s="330"/>
      <c r="R956" s="279" t="str">
        <f>IF(H956&gt;0, rate1(1,$L$52,$L$51,$L$54,L956,$L$53,$L$50,P956),"")</f>
        <v/>
      </c>
      <c r="S956" s="325"/>
      <c r="T956" s="325"/>
      <c r="U956" s="330"/>
      <c r="V956" s="338"/>
      <c r="W956" s="330"/>
      <c r="X956" s="330"/>
      <c r="Y956" s="330"/>
      <c r="Z956" s="110" t="str">
        <f>IF(H956&gt;0, rate1(1,$L$52,$L$51,$L$54,U956,$L$53,$L$50,Y956),"")</f>
        <v/>
      </c>
      <c r="AA956" s="338" t="str">
        <f t="shared" si="522"/>
        <v/>
      </c>
      <c r="AB956" s="338" t="str">
        <f t="shared" si="523"/>
        <v/>
      </c>
      <c r="AC956" s="330" t="str">
        <f t="shared" si="524"/>
        <v/>
      </c>
      <c r="AD956" s="330" t="str">
        <f t="shared" si="525"/>
        <v/>
      </c>
      <c r="AE956" s="330" t="str">
        <f t="shared" si="526"/>
        <v/>
      </c>
      <c r="AF956" s="330" t="str">
        <f t="shared" si="527"/>
        <v/>
      </c>
      <c r="AG956" s="330" t="str">
        <f t="shared" si="528"/>
        <v/>
      </c>
      <c r="AH956" s="330" t="str">
        <f t="shared" si="529"/>
        <v/>
      </c>
      <c r="AI956" s="330" t="str">
        <f t="shared" si="530"/>
        <v/>
      </c>
      <c r="AJ956" s="330" t="str">
        <f t="shared" si="531"/>
        <v/>
      </c>
      <c r="AK956" s="339" t="str">
        <f t="shared" si="532"/>
        <v/>
      </c>
      <c r="AL956" s="44" t="str">
        <f t="shared" si="533"/>
        <v/>
      </c>
    </row>
    <row r="957" spans="2:38" ht="15" x14ac:dyDescent="0.15">
      <c r="B957" s="330" t="str">
        <f t="shared" si="511"/>
        <v/>
      </c>
      <c r="C957" s="330" t="str">
        <f t="shared" si="512"/>
        <v/>
      </c>
      <c r="D957" s="330" t="str">
        <f t="shared" si="513"/>
        <v/>
      </c>
      <c r="E957" s="330" t="str">
        <f t="shared" si="510"/>
        <v xml:space="preserve"> </v>
      </c>
      <c r="F957" s="330" t="str">
        <f t="shared" si="514"/>
        <v/>
      </c>
      <c r="G957" s="330" t="str">
        <f t="shared" si="515"/>
        <v/>
      </c>
      <c r="H957" s="315"/>
      <c r="I957" s="330" t="str">
        <f t="shared" si="516"/>
        <v/>
      </c>
      <c r="J957" s="330">
        <f t="shared" si="509"/>
        <v>859</v>
      </c>
      <c r="K957" s="337" t="str">
        <f t="shared" si="517"/>
        <v/>
      </c>
      <c r="L957" s="325" t="str">
        <f t="shared" si="518"/>
        <v/>
      </c>
      <c r="M957" s="325" t="str">
        <f t="shared" si="519"/>
        <v/>
      </c>
      <c r="N957" s="330" t="str">
        <f t="shared" si="520"/>
        <v/>
      </c>
      <c r="O957" s="330" t="str">
        <f t="shared" si="521"/>
        <v/>
      </c>
      <c r="P957" s="334"/>
      <c r="Q957" s="330"/>
      <c r="R957" s="279" t="str">
        <f>IF(H957&gt;0, rate1(1,$L$52,$L$51,$L$54,L957,$L$53,$L$50,P957),"")</f>
        <v/>
      </c>
      <c r="S957" s="325"/>
      <c r="T957" s="325"/>
      <c r="U957" s="330"/>
      <c r="V957" s="338"/>
      <c r="W957" s="330"/>
      <c r="X957" s="330"/>
      <c r="Y957" s="330"/>
      <c r="Z957" s="110" t="str">
        <f>IF(H957&gt;0, rate1(1,$L$52,$L$51,$L$54,U957,$L$53,$L$50,Y957),"")</f>
        <v/>
      </c>
      <c r="AA957" s="338" t="str">
        <f t="shared" si="522"/>
        <v/>
      </c>
      <c r="AB957" s="338" t="str">
        <f t="shared" si="523"/>
        <v/>
      </c>
      <c r="AC957" s="330" t="str">
        <f t="shared" si="524"/>
        <v/>
      </c>
      <c r="AD957" s="330" t="str">
        <f t="shared" si="525"/>
        <v/>
      </c>
      <c r="AE957" s="330" t="str">
        <f t="shared" si="526"/>
        <v/>
      </c>
      <c r="AF957" s="330" t="str">
        <f t="shared" si="527"/>
        <v/>
      </c>
      <c r="AG957" s="330" t="str">
        <f t="shared" si="528"/>
        <v/>
      </c>
      <c r="AH957" s="330" t="str">
        <f t="shared" si="529"/>
        <v/>
      </c>
      <c r="AI957" s="330" t="str">
        <f t="shared" si="530"/>
        <v/>
      </c>
      <c r="AJ957" s="330" t="str">
        <f t="shared" si="531"/>
        <v/>
      </c>
      <c r="AK957" s="339" t="str">
        <f t="shared" si="532"/>
        <v/>
      </c>
      <c r="AL957" s="44" t="str">
        <f t="shared" si="533"/>
        <v/>
      </c>
    </row>
    <row r="958" spans="2:38" ht="15" x14ac:dyDescent="0.15">
      <c r="B958" s="330" t="str">
        <f t="shared" si="511"/>
        <v/>
      </c>
      <c r="C958" s="330" t="str">
        <f t="shared" si="512"/>
        <v/>
      </c>
      <c r="D958" s="330" t="str">
        <f t="shared" si="513"/>
        <v/>
      </c>
      <c r="E958" s="330" t="str">
        <f t="shared" si="510"/>
        <v xml:space="preserve"> </v>
      </c>
      <c r="F958" s="330" t="str">
        <f t="shared" si="514"/>
        <v/>
      </c>
      <c r="G958" s="330" t="str">
        <f t="shared" si="515"/>
        <v/>
      </c>
      <c r="H958" s="315"/>
      <c r="I958" s="330" t="str">
        <f t="shared" si="516"/>
        <v/>
      </c>
      <c r="J958" s="330">
        <f t="shared" ref="J958:J1000" si="534">$B$7</f>
        <v>859</v>
      </c>
      <c r="K958" s="337" t="str">
        <f t="shared" si="517"/>
        <v/>
      </c>
      <c r="L958" s="325" t="str">
        <f t="shared" si="518"/>
        <v/>
      </c>
      <c r="M958" s="325" t="str">
        <f t="shared" si="519"/>
        <v/>
      </c>
      <c r="N958" s="330" t="str">
        <f t="shared" si="520"/>
        <v/>
      </c>
      <c r="O958" s="330" t="str">
        <f t="shared" si="521"/>
        <v/>
      </c>
      <c r="P958" s="334"/>
      <c r="Q958" s="330"/>
      <c r="R958" s="279" t="str">
        <f>IF(H958&gt;0, rate1(1,$L$52,$L$51,$L$54,L958,$L$53,$L$50,P958),"")</f>
        <v/>
      </c>
      <c r="S958" s="325"/>
      <c r="T958" s="325"/>
      <c r="U958" s="330"/>
      <c r="V958" s="338"/>
      <c r="W958" s="330"/>
      <c r="X958" s="330"/>
      <c r="Y958" s="330"/>
      <c r="Z958" s="110" t="str">
        <f>IF(H958&gt;0, rate1(1,$L$52,$L$51,$L$54,U958,$L$53,$L$50,Y958),"")</f>
        <v/>
      </c>
      <c r="AA958" s="338" t="str">
        <f t="shared" si="522"/>
        <v/>
      </c>
      <c r="AB958" s="338" t="str">
        <f t="shared" si="523"/>
        <v/>
      </c>
      <c r="AC958" s="330" t="str">
        <f t="shared" si="524"/>
        <v/>
      </c>
      <c r="AD958" s="330" t="str">
        <f t="shared" si="525"/>
        <v/>
      </c>
      <c r="AE958" s="330" t="str">
        <f t="shared" si="526"/>
        <v/>
      </c>
      <c r="AF958" s="330" t="str">
        <f t="shared" si="527"/>
        <v/>
      </c>
      <c r="AG958" s="330" t="str">
        <f t="shared" si="528"/>
        <v/>
      </c>
      <c r="AH958" s="330" t="str">
        <f t="shared" si="529"/>
        <v/>
      </c>
      <c r="AI958" s="330" t="str">
        <f t="shared" si="530"/>
        <v/>
      </c>
      <c r="AJ958" s="330" t="str">
        <f t="shared" si="531"/>
        <v/>
      </c>
      <c r="AK958" s="339" t="str">
        <f t="shared" si="532"/>
        <v/>
      </c>
      <c r="AL958" s="44" t="str">
        <f t="shared" si="533"/>
        <v/>
      </c>
    </row>
    <row r="959" spans="2:38" ht="15" x14ac:dyDescent="0.15">
      <c r="B959" s="330" t="str">
        <f t="shared" si="511"/>
        <v/>
      </c>
      <c r="C959" s="330" t="str">
        <f t="shared" si="512"/>
        <v/>
      </c>
      <c r="D959" s="330" t="str">
        <f t="shared" si="513"/>
        <v/>
      </c>
      <c r="E959" s="330" t="str">
        <f t="shared" ref="E959:E1000" si="535">IF(H959&gt;0,IF(AND(C959&lt;$B$6,C959&gt;$K$12),bb2wang($B$6,$K$12,C959,$H$8,$H$9,I959,$H$10,$H$11,$K$10,$K$11,$H$13),E958)," ")</f>
        <v xml:space="preserve"> </v>
      </c>
      <c r="F959" s="330" t="str">
        <f t="shared" si="514"/>
        <v/>
      </c>
      <c r="G959" s="330" t="str">
        <f t="shared" si="515"/>
        <v/>
      </c>
      <c r="H959" s="315"/>
      <c r="I959" s="330" t="str">
        <f t="shared" si="516"/>
        <v/>
      </c>
      <c r="J959" s="330">
        <f t="shared" si="534"/>
        <v>859</v>
      </c>
      <c r="K959" s="337" t="str">
        <f t="shared" si="517"/>
        <v/>
      </c>
      <c r="L959" s="325" t="str">
        <f t="shared" si="518"/>
        <v/>
      </c>
      <c r="M959" s="325" t="str">
        <f t="shared" si="519"/>
        <v/>
      </c>
      <c r="N959" s="330" t="str">
        <f t="shared" si="520"/>
        <v/>
      </c>
      <c r="O959" s="330" t="str">
        <f t="shared" si="521"/>
        <v/>
      </c>
      <c r="P959" s="334"/>
      <c r="Q959" s="330"/>
      <c r="R959" s="279" t="str">
        <f>IF(H959&gt;0, rate1(1,$L$52,$L$51,$L$54,L959,$L$53,$L$50,P959),"")</f>
        <v/>
      </c>
      <c r="S959" s="325"/>
      <c r="T959" s="325"/>
      <c r="U959" s="330"/>
      <c r="V959" s="338"/>
      <c r="W959" s="330"/>
      <c r="X959" s="330"/>
      <c r="Y959" s="330"/>
      <c r="Z959" s="110" t="str">
        <f>IF(H959&gt;0, rate1(1,$L$52,$L$51,$L$54,U959,$L$53,$L$50,Y959),"")</f>
        <v/>
      </c>
      <c r="AA959" s="338" t="str">
        <f t="shared" si="522"/>
        <v/>
      </c>
      <c r="AB959" s="338" t="str">
        <f t="shared" si="523"/>
        <v/>
      </c>
      <c r="AC959" s="330" t="str">
        <f t="shared" si="524"/>
        <v/>
      </c>
      <c r="AD959" s="330" t="str">
        <f t="shared" si="525"/>
        <v/>
      </c>
      <c r="AE959" s="330" t="str">
        <f t="shared" si="526"/>
        <v/>
      </c>
      <c r="AF959" s="330" t="str">
        <f t="shared" si="527"/>
        <v/>
      </c>
      <c r="AG959" s="330" t="str">
        <f t="shared" si="528"/>
        <v/>
      </c>
      <c r="AH959" s="330" t="str">
        <f t="shared" si="529"/>
        <v/>
      </c>
      <c r="AI959" s="330" t="str">
        <f t="shared" si="530"/>
        <v/>
      </c>
      <c r="AJ959" s="330" t="str">
        <f t="shared" si="531"/>
        <v/>
      </c>
      <c r="AK959" s="339" t="str">
        <f t="shared" si="532"/>
        <v/>
      </c>
      <c r="AL959" s="44" t="str">
        <f t="shared" si="533"/>
        <v/>
      </c>
    </row>
    <row r="960" spans="2:38" ht="15" x14ac:dyDescent="0.15">
      <c r="B960" s="330" t="str">
        <f t="shared" ref="B960:B1000" si="536">IF(H960&gt;0, AF959,"")</f>
        <v/>
      </c>
      <c r="C960" s="330" t="str">
        <f t="shared" ref="C960:C1000" si="537">IF(H960&gt;0, AG959,"")</f>
        <v/>
      </c>
      <c r="D960" s="330" t="str">
        <f t="shared" ref="D960:D1000" si="538">IF(H960&gt;0, AH959,"")</f>
        <v/>
      </c>
      <c r="E960" s="330" t="str">
        <f t="shared" si="535"/>
        <v xml:space="preserve"> </v>
      </c>
      <c r="F960" s="330" t="str">
        <f t="shared" ref="F960:F1000" si="539">IF(H960&gt;0, (E960+E959)/2,"")</f>
        <v/>
      </c>
      <c r="G960" s="330" t="str">
        <f t="shared" ref="G960:G1000" si="540">IF(H960&gt;0, F960*$S$53*$C$55*(B960-C960+N960)^1.5,"")</f>
        <v/>
      </c>
      <c r="H960" s="315"/>
      <c r="I960" s="330" t="str">
        <f t="shared" ref="I960:I1000" si="541">IF(H960&gt;0, (B960-C960)*B$19,"")</f>
        <v/>
      </c>
      <c r="J960" s="330">
        <f t="shared" si="534"/>
        <v>859</v>
      </c>
      <c r="K960" s="337" t="str">
        <f t="shared" ref="K960:K1000" si="542">IF(H960&gt;0, IF((1-S959-0.015)&gt;0,1,-1),"")</f>
        <v/>
      </c>
      <c r="L960" s="325" t="str">
        <f t="shared" ref="L960:L1000" si="543">IF(H960&gt;0, D960+K960*H960,"")</f>
        <v/>
      </c>
      <c r="M960" s="325" t="str">
        <f t="shared" ref="M960:M1000" si="544">IF(H960&gt;0, (D960+L960)/2,"")</f>
        <v/>
      </c>
      <c r="N960" s="330" t="str">
        <f t="shared" ref="N960:N1000" si="545">IF(H960&gt;0, 2*($P$53*M960/$S$52/$S$51)^2-(B960-C960)*2,"")</f>
        <v/>
      </c>
      <c r="O960" s="330" t="str">
        <f t="shared" ref="O960:O1000" si="546">IF(H960&gt;0, wh(B960,$F$51,$F$52,$F$53),"")</f>
        <v/>
      </c>
      <c r="P960" s="334"/>
      <c r="Q960" s="330"/>
      <c r="R960" s="279" t="str">
        <f>IF(H960&gt;0, rate1(1,$L$52,$L$51,$L$54,L960,$L$53,$L$50,P960),"")</f>
        <v/>
      </c>
      <c r="S960" s="325"/>
      <c r="T960" s="325"/>
      <c r="U960" s="330"/>
      <c r="V960" s="338"/>
      <c r="W960" s="330"/>
      <c r="X960" s="330"/>
      <c r="Y960" s="330"/>
      <c r="Z960" s="110" t="str">
        <f>IF(H960&gt;0, rate1(1,$L$52,$L$51,$L$54,U960,$L$53,$L$50,Y960),"")</f>
        <v/>
      </c>
      <c r="AA960" s="338" t="str">
        <f t="shared" ref="AA960:AA1000" si="547">IF(H960&gt;0, X960/O960/Z960,"")</f>
        <v/>
      </c>
      <c r="AB960" s="338" t="str">
        <f t="shared" ref="AB960:AB1000" si="548">IF(H960&gt;0, W960/(1-AA960),"")</f>
        <v/>
      </c>
      <c r="AC960" s="330" t="str">
        <f t="shared" ref="AC960:AC1000" si="549">IF(H960&gt;0, delta_z(N960,S960,H960,AE959,AB960),"")</f>
        <v/>
      </c>
      <c r="AD960" s="330" t="str">
        <f t="shared" ref="AD960:AD1000" si="550">IF(H960&gt;0, H960/AC960*K960,"")</f>
        <v/>
      </c>
      <c r="AE960" s="330" t="str">
        <f t="shared" ref="AE960:AE1000" si="551">IF(H960&gt;0, (AD960-AD959)/(AC960+AC959)*2,"")</f>
        <v/>
      </c>
      <c r="AF960" s="330" t="str">
        <f t="shared" ref="AF960:AF1000" si="552">IF(H960&gt;0, B960-(AC960-N960),"")</f>
        <v/>
      </c>
      <c r="AG960" s="330" t="str">
        <f t="shared" ref="AG960:AG1000" si="553">IF(H960&gt;0, C960-AC960,"")</f>
        <v/>
      </c>
      <c r="AH960" s="330" t="str">
        <f t="shared" ref="AH960:AH1000" si="554">IF(H960&gt;0, $S$54*$S$53*$C$55*SQRT(AF960-AG960),"")</f>
        <v/>
      </c>
      <c r="AI960" s="330" t="str">
        <f t="shared" ref="AI960:AI1000" si="555">IF(H960&gt;0, AC960/R960*1000000,"")</f>
        <v/>
      </c>
      <c r="AJ960" s="330" t="str">
        <f t="shared" ref="AJ960:AJ1000" si="556">IF(H960&gt;0, AJ959+AI960/3600,"")</f>
        <v/>
      </c>
      <c r="AK960" s="339" t="str">
        <f t="shared" ref="AK960:AK1000" si="557">IF(H960&gt;0, AK959+AI959*G959/1000000,"")</f>
        <v/>
      </c>
      <c r="AL960" s="44" t="str">
        <f t="shared" ref="AL960:AL1000" si="558">IF(H960&gt;0, AL959+AI959*J959/1000000,"")</f>
        <v/>
      </c>
    </row>
    <row r="961" spans="2:38" ht="15" x14ac:dyDescent="0.15">
      <c r="B961" s="330" t="str">
        <f t="shared" si="536"/>
        <v/>
      </c>
      <c r="C961" s="330" t="str">
        <f t="shared" si="537"/>
        <v/>
      </c>
      <c r="D961" s="330" t="str">
        <f t="shared" si="538"/>
        <v/>
      </c>
      <c r="E961" s="330" t="str">
        <f t="shared" si="535"/>
        <v xml:space="preserve"> </v>
      </c>
      <c r="F961" s="330" t="str">
        <f t="shared" si="539"/>
        <v/>
      </c>
      <c r="G961" s="330" t="str">
        <f t="shared" si="540"/>
        <v/>
      </c>
      <c r="H961" s="315"/>
      <c r="I961" s="330" t="str">
        <f t="shared" si="541"/>
        <v/>
      </c>
      <c r="J961" s="330">
        <f t="shared" si="534"/>
        <v>859</v>
      </c>
      <c r="K961" s="337" t="str">
        <f t="shared" si="542"/>
        <v/>
      </c>
      <c r="L961" s="325" t="str">
        <f t="shared" si="543"/>
        <v/>
      </c>
      <c r="M961" s="325" t="str">
        <f t="shared" si="544"/>
        <v/>
      </c>
      <c r="N961" s="330" t="str">
        <f t="shared" si="545"/>
        <v/>
      </c>
      <c r="O961" s="330" t="str">
        <f t="shared" si="546"/>
        <v/>
      </c>
      <c r="P961" s="334"/>
      <c r="Q961" s="330"/>
      <c r="R961" s="279" t="str">
        <f>IF(H961&gt;0, rate1(1,$L$52,$L$51,$L$54,L961,$L$53,$L$50,P961),"")</f>
        <v/>
      </c>
      <c r="S961" s="325"/>
      <c r="T961" s="325"/>
      <c r="U961" s="330"/>
      <c r="V961" s="338"/>
      <c r="W961" s="330"/>
      <c r="X961" s="330"/>
      <c r="Y961" s="330"/>
      <c r="Z961" s="110" t="str">
        <f>IF(H961&gt;0, rate1(1,$L$52,$L$51,$L$54,U961,$L$53,$L$50,Y961),"")</f>
        <v/>
      </c>
      <c r="AA961" s="338" t="str">
        <f t="shared" si="547"/>
        <v/>
      </c>
      <c r="AB961" s="338" t="str">
        <f t="shared" si="548"/>
        <v/>
      </c>
      <c r="AC961" s="330" t="str">
        <f t="shared" si="549"/>
        <v/>
      </c>
      <c r="AD961" s="330" t="str">
        <f t="shared" si="550"/>
        <v/>
      </c>
      <c r="AE961" s="330" t="str">
        <f t="shared" si="551"/>
        <v/>
      </c>
      <c r="AF961" s="330" t="str">
        <f t="shared" si="552"/>
        <v/>
      </c>
      <c r="AG961" s="330" t="str">
        <f t="shared" si="553"/>
        <v/>
      </c>
      <c r="AH961" s="330" t="str">
        <f t="shared" si="554"/>
        <v/>
      </c>
      <c r="AI961" s="330" t="str">
        <f t="shared" si="555"/>
        <v/>
      </c>
      <c r="AJ961" s="330" t="str">
        <f t="shared" si="556"/>
        <v/>
      </c>
      <c r="AK961" s="339" t="str">
        <f t="shared" si="557"/>
        <v/>
      </c>
      <c r="AL961" s="44" t="str">
        <f t="shared" si="558"/>
        <v/>
      </c>
    </row>
    <row r="962" spans="2:38" ht="15" x14ac:dyDescent="0.15">
      <c r="B962" s="330" t="str">
        <f t="shared" si="536"/>
        <v/>
      </c>
      <c r="C962" s="330" t="str">
        <f t="shared" si="537"/>
        <v/>
      </c>
      <c r="D962" s="330" t="str">
        <f t="shared" si="538"/>
        <v/>
      </c>
      <c r="E962" s="330" t="str">
        <f t="shared" si="535"/>
        <v xml:space="preserve"> </v>
      </c>
      <c r="F962" s="330" t="str">
        <f t="shared" si="539"/>
        <v/>
      </c>
      <c r="G962" s="330" t="str">
        <f t="shared" si="540"/>
        <v/>
      </c>
      <c r="H962" s="315"/>
      <c r="I962" s="330" t="str">
        <f t="shared" si="541"/>
        <v/>
      </c>
      <c r="J962" s="330">
        <f t="shared" si="534"/>
        <v>859</v>
      </c>
      <c r="K962" s="337" t="str">
        <f t="shared" si="542"/>
        <v/>
      </c>
      <c r="L962" s="325" t="str">
        <f t="shared" si="543"/>
        <v/>
      </c>
      <c r="M962" s="325" t="str">
        <f t="shared" si="544"/>
        <v/>
      </c>
      <c r="N962" s="330" t="str">
        <f t="shared" si="545"/>
        <v/>
      </c>
      <c r="O962" s="330" t="str">
        <f t="shared" si="546"/>
        <v/>
      </c>
      <c r="P962" s="334"/>
      <c r="Q962" s="330"/>
      <c r="R962" s="279" t="str">
        <f>IF(H962&gt;0, rate1(1,$L$52,$L$51,$L$54,L962,$L$53,$L$50,P962),"")</f>
        <v/>
      </c>
      <c r="S962" s="325"/>
      <c r="T962" s="325"/>
      <c r="U962" s="330"/>
      <c r="V962" s="338"/>
      <c r="W962" s="330"/>
      <c r="X962" s="330"/>
      <c r="Y962" s="330"/>
      <c r="Z962" s="110" t="str">
        <f>IF(H962&gt;0, rate1(1,$L$52,$L$51,$L$54,U962,$L$53,$L$50,Y962),"")</f>
        <v/>
      </c>
      <c r="AA962" s="338" t="str">
        <f t="shared" si="547"/>
        <v/>
      </c>
      <c r="AB962" s="338" t="str">
        <f t="shared" si="548"/>
        <v/>
      </c>
      <c r="AC962" s="330" t="str">
        <f t="shared" si="549"/>
        <v/>
      </c>
      <c r="AD962" s="330" t="str">
        <f t="shared" si="550"/>
        <v/>
      </c>
      <c r="AE962" s="330" t="str">
        <f t="shared" si="551"/>
        <v/>
      </c>
      <c r="AF962" s="330" t="str">
        <f t="shared" si="552"/>
        <v/>
      </c>
      <c r="AG962" s="330" t="str">
        <f t="shared" si="553"/>
        <v/>
      </c>
      <c r="AH962" s="330" t="str">
        <f t="shared" si="554"/>
        <v/>
      </c>
      <c r="AI962" s="330" t="str">
        <f t="shared" si="555"/>
        <v/>
      </c>
      <c r="AJ962" s="330" t="str">
        <f t="shared" si="556"/>
        <v/>
      </c>
      <c r="AK962" s="339" t="str">
        <f t="shared" si="557"/>
        <v/>
      </c>
      <c r="AL962" s="44" t="str">
        <f t="shared" si="558"/>
        <v/>
      </c>
    </row>
    <row r="963" spans="2:38" ht="15" x14ac:dyDescent="0.15">
      <c r="B963" s="330" t="str">
        <f t="shared" si="536"/>
        <v/>
      </c>
      <c r="C963" s="330" t="str">
        <f t="shared" si="537"/>
        <v/>
      </c>
      <c r="D963" s="330" t="str">
        <f t="shared" si="538"/>
        <v/>
      </c>
      <c r="E963" s="330" t="str">
        <f t="shared" si="535"/>
        <v xml:space="preserve"> </v>
      </c>
      <c r="F963" s="330" t="str">
        <f t="shared" si="539"/>
        <v/>
      </c>
      <c r="G963" s="330" t="str">
        <f t="shared" si="540"/>
        <v/>
      </c>
      <c r="H963" s="315"/>
      <c r="I963" s="330" t="str">
        <f t="shared" si="541"/>
        <v/>
      </c>
      <c r="J963" s="330">
        <f t="shared" si="534"/>
        <v>859</v>
      </c>
      <c r="K963" s="337" t="str">
        <f t="shared" si="542"/>
        <v/>
      </c>
      <c r="L963" s="325" t="str">
        <f t="shared" si="543"/>
        <v/>
      </c>
      <c r="M963" s="325" t="str">
        <f t="shared" si="544"/>
        <v/>
      </c>
      <c r="N963" s="330" t="str">
        <f t="shared" si="545"/>
        <v/>
      </c>
      <c r="O963" s="330" t="str">
        <f t="shared" si="546"/>
        <v/>
      </c>
      <c r="P963" s="334"/>
      <c r="Q963" s="330"/>
      <c r="R963" s="279" t="str">
        <f>IF(H963&gt;0, rate1(1,$L$52,$L$51,$L$54,L963,$L$53,$L$50,P963),"")</f>
        <v/>
      </c>
      <c r="S963" s="325"/>
      <c r="T963" s="325"/>
      <c r="U963" s="330"/>
      <c r="V963" s="338"/>
      <c r="W963" s="330"/>
      <c r="X963" s="330"/>
      <c r="Y963" s="330"/>
      <c r="Z963" s="110" t="str">
        <f>IF(H963&gt;0, rate1(1,$L$52,$L$51,$L$54,U963,$L$53,$L$50,Y963),"")</f>
        <v/>
      </c>
      <c r="AA963" s="338" t="str">
        <f t="shared" si="547"/>
        <v/>
      </c>
      <c r="AB963" s="338" t="str">
        <f t="shared" si="548"/>
        <v/>
      </c>
      <c r="AC963" s="330" t="str">
        <f t="shared" si="549"/>
        <v/>
      </c>
      <c r="AD963" s="330" t="str">
        <f t="shared" si="550"/>
        <v/>
      </c>
      <c r="AE963" s="330" t="str">
        <f t="shared" si="551"/>
        <v/>
      </c>
      <c r="AF963" s="330" t="str">
        <f t="shared" si="552"/>
        <v/>
      </c>
      <c r="AG963" s="330" t="str">
        <f t="shared" si="553"/>
        <v/>
      </c>
      <c r="AH963" s="330" t="str">
        <f t="shared" si="554"/>
        <v/>
      </c>
      <c r="AI963" s="330" t="str">
        <f t="shared" si="555"/>
        <v/>
      </c>
      <c r="AJ963" s="330" t="str">
        <f t="shared" si="556"/>
        <v/>
      </c>
      <c r="AK963" s="339" t="str">
        <f t="shared" si="557"/>
        <v/>
      </c>
      <c r="AL963" s="44" t="str">
        <f t="shared" si="558"/>
        <v/>
      </c>
    </row>
    <row r="964" spans="2:38" ht="15" x14ac:dyDescent="0.15">
      <c r="B964" s="330" t="str">
        <f t="shared" si="536"/>
        <v/>
      </c>
      <c r="C964" s="330" t="str">
        <f t="shared" si="537"/>
        <v/>
      </c>
      <c r="D964" s="330" t="str">
        <f t="shared" si="538"/>
        <v/>
      </c>
      <c r="E964" s="330" t="str">
        <f t="shared" si="535"/>
        <v xml:space="preserve"> </v>
      </c>
      <c r="F964" s="330" t="str">
        <f t="shared" si="539"/>
        <v/>
      </c>
      <c r="G964" s="330" t="str">
        <f t="shared" si="540"/>
        <v/>
      </c>
      <c r="H964" s="315"/>
      <c r="I964" s="330" t="str">
        <f t="shared" si="541"/>
        <v/>
      </c>
      <c r="J964" s="330">
        <f t="shared" si="534"/>
        <v>859</v>
      </c>
      <c r="K964" s="337" t="str">
        <f t="shared" si="542"/>
        <v/>
      </c>
      <c r="L964" s="325" t="str">
        <f t="shared" si="543"/>
        <v/>
      </c>
      <c r="M964" s="325" t="str">
        <f t="shared" si="544"/>
        <v/>
      </c>
      <c r="N964" s="330" t="str">
        <f t="shared" si="545"/>
        <v/>
      </c>
      <c r="O964" s="330" t="str">
        <f t="shared" si="546"/>
        <v/>
      </c>
      <c r="P964" s="334"/>
      <c r="Q964" s="330"/>
      <c r="R964" s="279" t="str">
        <f>IF(H964&gt;0, rate1(1,$L$52,$L$51,$L$54,L964,$L$53,$L$50,P964),"")</f>
        <v/>
      </c>
      <c r="S964" s="325"/>
      <c r="T964" s="325"/>
      <c r="U964" s="330"/>
      <c r="V964" s="338"/>
      <c r="W964" s="330"/>
      <c r="X964" s="330"/>
      <c r="Y964" s="330"/>
      <c r="Z964" s="110" t="str">
        <f>IF(H964&gt;0, rate1(1,$L$52,$L$51,$L$54,U964,$L$53,$L$50,Y964),"")</f>
        <v/>
      </c>
      <c r="AA964" s="338" t="str">
        <f t="shared" si="547"/>
        <v/>
      </c>
      <c r="AB964" s="338" t="str">
        <f t="shared" si="548"/>
        <v/>
      </c>
      <c r="AC964" s="330" t="str">
        <f t="shared" si="549"/>
        <v/>
      </c>
      <c r="AD964" s="330" t="str">
        <f t="shared" si="550"/>
        <v/>
      </c>
      <c r="AE964" s="330" t="str">
        <f t="shared" si="551"/>
        <v/>
      </c>
      <c r="AF964" s="330" t="str">
        <f t="shared" si="552"/>
        <v/>
      </c>
      <c r="AG964" s="330" t="str">
        <f t="shared" si="553"/>
        <v/>
      </c>
      <c r="AH964" s="330" t="str">
        <f t="shared" si="554"/>
        <v/>
      </c>
      <c r="AI964" s="330" t="str">
        <f t="shared" si="555"/>
        <v/>
      </c>
      <c r="AJ964" s="330" t="str">
        <f t="shared" si="556"/>
        <v/>
      </c>
      <c r="AK964" s="339" t="str">
        <f t="shared" si="557"/>
        <v/>
      </c>
      <c r="AL964" s="44" t="str">
        <f t="shared" si="558"/>
        <v/>
      </c>
    </row>
    <row r="965" spans="2:38" ht="15" x14ac:dyDescent="0.15">
      <c r="B965" s="330" t="str">
        <f t="shared" si="536"/>
        <v/>
      </c>
      <c r="C965" s="330" t="str">
        <f t="shared" si="537"/>
        <v/>
      </c>
      <c r="D965" s="330" t="str">
        <f t="shared" si="538"/>
        <v/>
      </c>
      <c r="E965" s="330" t="str">
        <f t="shared" si="535"/>
        <v xml:space="preserve"> </v>
      </c>
      <c r="F965" s="330" t="str">
        <f t="shared" si="539"/>
        <v/>
      </c>
      <c r="G965" s="330" t="str">
        <f t="shared" si="540"/>
        <v/>
      </c>
      <c r="H965" s="315"/>
      <c r="I965" s="330" t="str">
        <f t="shared" si="541"/>
        <v/>
      </c>
      <c r="J965" s="330">
        <f t="shared" si="534"/>
        <v>859</v>
      </c>
      <c r="K965" s="337" t="str">
        <f t="shared" si="542"/>
        <v/>
      </c>
      <c r="L965" s="325" t="str">
        <f t="shared" si="543"/>
        <v/>
      </c>
      <c r="M965" s="325" t="str">
        <f t="shared" si="544"/>
        <v/>
      </c>
      <c r="N965" s="330" t="str">
        <f t="shared" si="545"/>
        <v/>
      </c>
      <c r="O965" s="330" t="str">
        <f t="shared" si="546"/>
        <v/>
      </c>
      <c r="P965" s="334"/>
      <c r="Q965" s="330"/>
      <c r="R965" s="279" t="str">
        <f>IF(H965&gt;0, rate1(1,$L$52,$L$51,$L$54,L965,$L$53,$L$50,P965),"")</f>
        <v/>
      </c>
      <c r="S965" s="325"/>
      <c r="T965" s="325"/>
      <c r="U965" s="330"/>
      <c r="V965" s="338"/>
      <c r="W965" s="330"/>
      <c r="X965" s="330"/>
      <c r="Y965" s="330"/>
      <c r="Z965" s="110" t="str">
        <f>IF(H965&gt;0, rate1(1,$L$52,$L$51,$L$54,U965,$L$53,$L$50,Y965),"")</f>
        <v/>
      </c>
      <c r="AA965" s="338" t="str">
        <f t="shared" si="547"/>
        <v/>
      </c>
      <c r="AB965" s="338" t="str">
        <f t="shared" si="548"/>
        <v/>
      </c>
      <c r="AC965" s="330" t="str">
        <f t="shared" si="549"/>
        <v/>
      </c>
      <c r="AD965" s="330" t="str">
        <f t="shared" si="550"/>
        <v/>
      </c>
      <c r="AE965" s="330" t="str">
        <f t="shared" si="551"/>
        <v/>
      </c>
      <c r="AF965" s="330" t="str">
        <f t="shared" si="552"/>
        <v/>
      </c>
      <c r="AG965" s="330" t="str">
        <f t="shared" si="553"/>
        <v/>
      </c>
      <c r="AH965" s="330" t="str">
        <f t="shared" si="554"/>
        <v/>
      </c>
      <c r="AI965" s="330" t="str">
        <f t="shared" si="555"/>
        <v/>
      </c>
      <c r="AJ965" s="330" t="str">
        <f t="shared" si="556"/>
        <v/>
      </c>
      <c r="AK965" s="339" t="str">
        <f t="shared" si="557"/>
        <v/>
      </c>
      <c r="AL965" s="44" t="str">
        <f t="shared" si="558"/>
        <v/>
      </c>
    </row>
    <row r="966" spans="2:38" ht="15" x14ac:dyDescent="0.15">
      <c r="B966" s="330" t="str">
        <f t="shared" si="536"/>
        <v/>
      </c>
      <c r="C966" s="330" t="str">
        <f t="shared" si="537"/>
        <v/>
      </c>
      <c r="D966" s="330" t="str">
        <f t="shared" si="538"/>
        <v/>
      </c>
      <c r="E966" s="330" t="str">
        <f t="shared" si="535"/>
        <v xml:space="preserve"> </v>
      </c>
      <c r="F966" s="330" t="str">
        <f t="shared" si="539"/>
        <v/>
      </c>
      <c r="G966" s="330" t="str">
        <f t="shared" si="540"/>
        <v/>
      </c>
      <c r="H966" s="315"/>
      <c r="I966" s="330" t="str">
        <f t="shared" si="541"/>
        <v/>
      </c>
      <c r="J966" s="330">
        <f t="shared" si="534"/>
        <v>859</v>
      </c>
      <c r="K966" s="337" t="str">
        <f t="shared" si="542"/>
        <v/>
      </c>
      <c r="L966" s="325" t="str">
        <f t="shared" si="543"/>
        <v/>
      </c>
      <c r="M966" s="325" t="str">
        <f t="shared" si="544"/>
        <v/>
      </c>
      <c r="N966" s="330" t="str">
        <f t="shared" si="545"/>
        <v/>
      </c>
      <c r="O966" s="330" t="str">
        <f t="shared" si="546"/>
        <v/>
      </c>
      <c r="P966" s="334"/>
      <c r="Q966" s="330"/>
      <c r="R966" s="279" t="str">
        <f>IF(H966&gt;0, rate1(1,$L$52,$L$51,$L$54,L966,$L$53,$L$50,P966),"")</f>
        <v/>
      </c>
      <c r="S966" s="325"/>
      <c r="T966" s="325"/>
      <c r="U966" s="330"/>
      <c r="V966" s="338"/>
      <c r="W966" s="330"/>
      <c r="X966" s="330"/>
      <c r="Y966" s="330"/>
      <c r="Z966" s="110" t="str">
        <f>IF(H966&gt;0, rate1(1,$L$52,$L$51,$L$54,U966,$L$53,$L$50,Y966),"")</f>
        <v/>
      </c>
      <c r="AA966" s="338" t="str">
        <f t="shared" si="547"/>
        <v/>
      </c>
      <c r="AB966" s="338" t="str">
        <f t="shared" si="548"/>
        <v/>
      </c>
      <c r="AC966" s="330" t="str">
        <f t="shared" si="549"/>
        <v/>
      </c>
      <c r="AD966" s="330" t="str">
        <f t="shared" si="550"/>
        <v/>
      </c>
      <c r="AE966" s="330" t="str">
        <f t="shared" si="551"/>
        <v/>
      </c>
      <c r="AF966" s="330" t="str">
        <f t="shared" si="552"/>
        <v/>
      </c>
      <c r="AG966" s="330" t="str">
        <f t="shared" si="553"/>
        <v/>
      </c>
      <c r="AH966" s="330" t="str">
        <f t="shared" si="554"/>
        <v/>
      </c>
      <c r="AI966" s="330" t="str">
        <f t="shared" si="555"/>
        <v/>
      </c>
      <c r="AJ966" s="330" t="str">
        <f t="shared" si="556"/>
        <v/>
      </c>
      <c r="AK966" s="339" t="str">
        <f t="shared" si="557"/>
        <v/>
      </c>
      <c r="AL966" s="44" t="str">
        <f t="shared" si="558"/>
        <v/>
      </c>
    </row>
    <row r="967" spans="2:38" ht="15" x14ac:dyDescent="0.15">
      <c r="B967" s="330" t="str">
        <f t="shared" si="536"/>
        <v/>
      </c>
      <c r="C967" s="330" t="str">
        <f t="shared" si="537"/>
        <v/>
      </c>
      <c r="D967" s="330" t="str">
        <f t="shared" si="538"/>
        <v/>
      </c>
      <c r="E967" s="330" t="str">
        <f t="shared" si="535"/>
        <v xml:space="preserve"> </v>
      </c>
      <c r="F967" s="330" t="str">
        <f t="shared" si="539"/>
        <v/>
      </c>
      <c r="G967" s="330" t="str">
        <f t="shared" si="540"/>
        <v/>
      </c>
      <c r="H967" s="315"/>
      <c r="I967" s="330" t="str">
        <f t="shared" si="541"/>
        <v/>
      </c>
      <c r="J967" s="330">
        <f t="shared" si="534"/>
        <v>859</v>
      </c>
      <c r="K967" s="337" t="str">
        <f t="shared" si="542"/>
        <v/>
      </c>
      <c r="L967" s="325" t="str">
        <f t="shared" si="543"/>
        <v/>
      </c>
      <c r="M967" s="325" t="str">
        <f t="shared" si="544"/>
        <v/>
      </c>
      <c r="N967" s="330" t="str">
        <f t="shared" si="545"/>
        <v/>
      </c>
      <c r="O967" s="330" t="str">
        <f t="shared" si="546"/>
        <v/>
      </c>
      <c r="P967" s="334"/>
      <c r="Q967" s="330"/>
      <c r="R967" s="279" t="str">
        <f>IF(H967&gt;0, rate1(1,$L$52,$L$51,$L$54,L967,$L$53,$L$50,P967),"")</f>
        <v/>
      </c>
      <c r="S967" s="325"/>
      <c r="T967" s="325"/>
      <c r="U967" s="330"/>
      <c r="V967" s="338"/>
      <c r="W967" s="330"/>
      <c r="X967" s="330"/>
      <c r="Y967" s="330"/>
      <c r="Z967" s="110" t="str">
        <f>IF(H967&gt;0, rate1(1,$L$52,$L$51,$L$54,U967,$L$53,$L$50,Y967),"")</f>
        <v/>
      </c>
      <c r="AA967" s="338" t="str">
        <f t="shared" si="547"/>
        <v/>
      </c>
      <c r="AB967" s="338" t="str">
        <f t="shared" si="548"/>
        <v/>
      </c>
      <c r="AC967" s="330" t="str">
        <f t="shared" si="549"/>
        <v/>
      </c>
      <c r="AD967" s="330" t="str">
        <f t="shared" si="550"/>
        <v/>
      </c>
      <c r="AE967" s="330" t="str">
        <f t="shared" si="551"/>
        <v/>
      </c>
      <c r="AF967" s="330" t="str">
        <f t="shared" si="552"/>
        <v/>
      </c>
      <c r="AG967" s="330" t="str">
        <f t="shared" si="553"/>
        <v/>
      </c>
      <c r="AH967" s="330" t="str">
        <f t="shared" si="554"/>
        <v/>
      </c>
      <c r="AI967" s="330" t="str">
        <f t="shared" si="555"/>
        <v/>
      </c>
      <c r="AJ967" s="330" t="str">
        <f t="shared" si="556"/>
        <v/>
      </c>
      <c r="AK967" s="339" t="str">
        <f t="shared" si="557"/>
        <v/>
      </c>
      <c r="AL967" s="44" t="str">
        <f t="shared" si="558"/>
        <v/>
      </c>
    </row>
    <row r="968" spans="2:38" ht="15" x14ac:dyDescent="0.15">
      <c r="B968" s="330" t="str">
        <f t="shared" si="536"/>
        <v/>
      </c>
      <c r="C968" s="330" t="str">
        <f t="shared" si="537"/>
        <v/>
      </c>
      <c r="D968" s="330" t="str">
        <f t="shared" si="538"/>
        <v/>
      </c>
      <c r="E968" s="330" t="str">
        <f t="shared" si="535"/>
        <v xml:space="preserve"> </v>
      </c>
      <c r="F968" s="330" t="str">
        <f t="shared" si="539"/>
        <v/>
      </c>
      <c r="G968" s="330" t="str">
        <f t="shared" si="540"/>
        <v/>
      </c>
      <c r="H968" s="315"/>
      <c r="I968" s="330" t="str">
        <f t="shared" si="541"/>
        <v/>
      </c>
      <c r="J968" s="330">
        <f t="shared" si="534"/>
        <v>859</v>
      </c>
      <c r="K968" s="337" t="str">
        <f t="shared" si="542"/>
        <v/>
      </c>
      <c r="L968" s="325" t="str">
        <f t="shared" si="543"/>
        <v/>
      </c>
      <c r="M968" s="325" t="str">
        <f t="shared" si="544"/>
        <v/>
      </c>
      <c r="N968" s="330" t="str">
        <f t="shared" si="545"/>
        <v/>
      </c>
      <c r="O968" s="330" t="str">
        <f t="shared" si="546"/>
        <v/>
      </c>
      <c r="P968" s="334"/>
      <c r="Q968" s="330"/>
      <c r="R968" s="279" t="str">
        <f>IF(H968&gt;0, rate1(1,$L$52,$L$51,$L$54,L968,$L$53,$L$50,P968),"")</f>
        <v/>
      </c>
      <c r="S968" s="325"/>
      <c r="T968" s="325"/>
      <c r="U968" s="330"/>
      <c r="V968" s="338"/>
      <c r="W968" s="330"/>
      <c r="X968" s="330"/>
      <c r="Y968" s="330"/>
      <c r="Z968" s="110" t="str">
        <f>IF(H968&gt;0, rate1(1,$L$52,$L$51,$L$54,U968,$L$53,$L$50,Y968),"")</f>
        <v/>
      </c>
      <c r="AA968" s="338" t="str">
        <f t="shared" si="547"/>
        <v/>
      </c>
      <c r="AB968" s="338" t="str">
        <f t="shared" si="548"/>
        <v/>
      </c>
      <c r="AC968" s="330" t="str">
        <f t="shared" si="549"/>
        <v/>
      </c>
      <c r="AD968" s="330" t="str">
        <f t="shared" si="550"/>
        <v/>
      </c>
      <c r="AE968" s="330" t="str">
        <f t="shared" si="551"/>
        <v/>
      </c>
      <c r="AF968" s="330" t="str">
        <f t="shared" si="552"/>
        <v/>
      </c>
      <c r="AG968" s="330" t="str">
        <f t="shared" si="553"/>
        <v/>
      </c>
      <c r="AH968" s="330" t="str">
        <f t="shared" si="554"/>
        <v/>
      </c>
      <c r="AI968" s="330" t="str">
        <f t="shared" si="555"/>
        <v/>
      </c>
      <c r="AJ968" s="330" t="str">
        <f t="shared" si="556"/>
        <v/>
      </c>
      <c r="AK968" s="339" t="str">
        <f t="shared" si="557"/>
        <v/>
      </c>
      <c r="AL968" s="44" t="str">
        <f t="shared" si="558"/>
        <v/>
      </c>
    </row>
    <row r="969" spans="2:38" ht="15" x14ac:dyDescent="0.15">
      <c r="B969" s="330" t="str">
        <f t="shared" si="536"/>
        <v/>
      </c>
      <c r="C969" s="330" t="str">
        <f t="shared" si="537"/>
        <v/>
      </c>
      <c r="D969" s="330" t="str">
        <f t="shared" si="538"/>
        <v/>
      </c>
      <c r="E969" s="330" t="str">
        <f t="shared" si="535"/>
        <v xml:space="preserve"> </v>
      </c>
      <c r="F969" s="330" t="str">
        <f t="shared" si="539"/>
        <v/>
      </c>
      <c r="G969" s="330" t="str">
        <f t="shared" si="540"/>
        <v/>
      </c>
      <c r="H969" s="315"/>
      <c r="I969" s="330" t="str">
        <f t="shared" si="541"/>
        <v/>
      </c>
      <c r="J969" s="330">
        <f t="shared" si="534"/>
        <v>859</v>
      </c>
      <c r="K969" s="337" t="str">
        <f t="shared" si="542"/>
        <v/>
      </c>
      <c r="L969" s="325" t="str">
        <f t="shared" si="543"/>
        <v/>
      </c>
      <c r="M969" s="325" t="str">
        <f t="shared" si="544"/>
        <v/>
      </c>
      <c r="N969" s="330" t="str">
        <f t="shared" si="545"/>
        <v/>
      </c>
      <c r="O969" s="330" t="str">
        <f t="shared" si="546"/>
        <v/>
      </c>
      <c r="P969" s="334"/>
      <c r="Q969" s="330"/>
      <c r="R969" s="279" t="str">
        <f>IF(H969&gt;0, rate1(1,$L$52,$L$51,$L$54,L969,$L$53,$L$50,P969),"")</f>
        <v/>
      </c>
      <c r="S969" s="325"/>
      <c r="T969" s="325"/>
      <c r="U969" s="330"/>
      <c r="V969" s="338"/>
      <c r="W969" s="330"/>
      <c r="X969" s="330"/>
      <c r="Y969" s="330"/>
      <c r="Z969" s="110" t="str">
        <f>IF(H969&gt;0, rate1(1,$L$52,$L$51,$L$54,U969,$L$53,$L$50,Y969),"")</f>
        <v/>
      </c>
      <c r="AA969" s="338" t="str">
        <f t="shared" si="547"/>
        <v/>
      </c>
      <c r="AB969" s="338" t="str">
        <f t="shared" si="548"/>
        <v/>
      </c>
      <c r="AC969" s="330" t="str">
        <f t="shared" si="549"/>
        <v/>
      </c>
      <c r="AD969" s="330" t="str">
        <f t="shared" si="550"/>
        <v/>
      </c>
      <c r="AE969" s="330" t="str">
        <f t="shared" si="551"/>
        <v/>
      </c>
      <c r="AF969" s="330" t="str">
        <f t="shared" si="552"/>
        <v/>
      </c>
      <c r="AG969" s="330" t="str">
        <f t="shared" si="553"/>
        <v/>
      </c>
      <c r="AH969" s="330" t="str">
        <f t="shared" si="554"/>
        <v/>
      </c>
      <c r="AI969" s="330" t="str">
        <f t="shared" si="555"/>
        <v/>
      </c>
      <c r="AJ969" s="330" t="str">
        <f t="shared" si="556"/>
        <v/>
      </c>
      <c r="AK969" s="339" t="str">
        <f t="shared" si="557"/>
        <v/>
      </c>
      <c r="AL969" s="44" t="str">
        <f t="shared" si="558"/>
        <v/>
      </c>
    </row>
    <row r="970" spans="2:38" ht="15" x14ac:dyDescent="0.15">
      <c r="B970" s="330" t="str">
        <f t="shared" si="536"/>
        <v/>
      </c>
      <c r="C970" s="330" t="str">
        <f t="shared" si="537"/>
        <v/>
      </c>
      <c r="D970" s="330" t="str">
        <f t="shared" si="538"/>
        <v/>
      </c>
      <c r="E970" s="330" t="str">
        <f t="shared" si="535"/>
        <v xml:space="preserve"> </v>
      </c>
      <c r="F970" s="330" t="str">
        <f t="shared" si="539"/>
        <v/>
      </c>
      <c r="G970" s="330" t="str">
        <f t="shared" si="540"/>
        <v/>
      </c>
      <c r="H970" s="315"/>
      <c r="I970" s="330" t="str">
        <f t="shared" si="541"/>
        <v/>
      </c>
      <c r="J970" s="330">
        <f t="shared" si="534"/>
        <v>859</v>
      </c>
      <c r="K970" s="337" t="str">
        <f t="shared" si="542"/>
        <v/>
      </c>
      <c r="L970" s="325" t="str">
        <f t="shared" si="543"/>
        <v/>
      </c>
      <c r="M970" s="325" t="str">
        <f t="shared" si="544"/>
        <v/>
      </c>
      <c r="N970" s="330" t="str">
        <f t="shared" si="545"/>
        <v/>
      </c>
      <c r="O970" s="330" t="str">
        <f t="shared" si="546"/>
        <v/>
      </c>
      <c r="P970" s="334"/>
      <c r="Q970" s="330"/>
      <c r="R970" s="279" t="str">
        <f>IF(H970&gt;0, rate1(1,$L$52,$L$51,$L$54,L970,$L$53,$L$50,P970),"")</f>
        <v/>
      </c>
      <c r="S970" s="325"/>
      <c r="T970" s="325"/>
      <c r="U970" s="330"/>
      <c r="V970" s="338"/>
      <c r="W970" s="330"/>
      <c r="X970" s="330"/>
      <c r="Y970" s="330"/>
      <c r="Z970" s="110" t="str">
        <f>IF(H970&gt;0, rate1(1,$L$52,$L$51,$L$54,U970,$L$53,$L$50,Y970),"")</f>
        <v/>
      </c>
      <c r="AA970" s="338" t="str">
        <f t="shared" si="547"/>
        <v/>
      </c>
      <c r="AB970" s="338" t="str">
        <f t="shared" si="548"/>
        <v/>
      </c>
      <c r="AC970" s="330" t="str">
        <f t="shared" si="549"/>
        <v/>
      </c>
      <c r="AD970" s="330" t="str">
        <f t="shared" si="550"/>
        <v/>
      </c>
      <c r="AE970" s="330" t="str">
        <f t="shared" si="551"/>
        <v/>
      </c>
      <c r="AF970" s="330" t="str">
        <f t="shared" si="552"/>
        <v/>
      </c>
      <c r="AG970" s="330" t="str">
        <f t="shared" si="553"/>
        <v/>
      </c>
      <c r="AH970" s="330" t="str">
        <f t="shared" si="554"/>
        <v/>
      </c>
      <c r="AI970" s="330" t="str">
        <f t="shared" si="555"/>
        <v/>
      </c>
      <c r="AJ970" s="330" t="str">
        <f t="shared" si="556"/>
        <v/>
      </c>
      <c r="AK970" s="339" t="str">
        <f t="shared" si="557"/>
        <v/>
      </c>
      <c r="AL970" s="44" t="str">
        <f t="shared" si="558"/>
        <v/>
      </c>
    </row>
    <row r="971" spans="2:38" ht="15" x14ac:dyDescent="0.15">
      <c r="B971" s="330" t="str">
        <f t="shared" si="536"/>
        <v/>
      </c>
      <c r="C971" s="330" t="str">
        <f t="shared" si="537"/>
        <v/>
      </c>
      <c r="D971" s="330" t="str">
        <f t="shared" si="538"/>
        <v/>
      </c>
      <c r="E971" s="330" t="str">
        <f t="shared" si="535"/>
        <v xml:space="preserve"> </v>
      </c>
      <c r="F971" s="330" t="str">
        <f t="shared" si="539"/>
        <v/>
      </c>
      <c r="G971" s="330" t="str">
        <f t="shared" si="540"/>
        <v/>
      </c>
      <c r="H971" s="315"/>
      <c r="I971" s="330" t="str">
        <f t="shared" si="541"/>
        <v/>
      </c>
      <c r="J971" s="330">
        <f t="shared" si="534"/>
        <v>859</v>
      </c>
      <c r="K971" s="337" t="str">
        <f t="shared" si="542"/>
        <v/>
      </c>
      <c r="L971" s="325" t="str">
        <f t="shared" si="543"/>
        <v/>
      </c>
      <c r="M971" s="325" t="str">
        <f t="shared" si="544"/>
        <v/>
      </c>
      <c r="N971" s="330" t="str">
        <f t="shared" si="545"/>
        <v/>
      </c>
      <c r="O971" s="330" t="str">
        <f t="shared" si="546"/>
        <v/>
      </c>
      <c r="P971" s="334"/>
      <c r="Q971" s="330"/>
      <c r="R971" s="279" t="str">
        <f>IF(H971&gt;0, rate1(1,$L$52,$L$51,$L$54,L971,$L$53,$L$50,P971),"")</f>
        <v/>
      </c>
      <c r="S971" s="325"/>
      <c r="T971" s="325"/>
      <c r="U971" s="330"/>
      <c r="V971" s="338"/>
      <c r="W971" s="330"/>
      <c r="X971" s="330"/>
      <c r="Y971" s="330"/>
      <c r="Z971" s="110" t="str">
        <f>IF(H971&gt;0, rate1(1,$L$52,$L$51,$L$54,U971,$L$53,$L$50,Y971),"")</f>
        <v/>
      </c>
      <c r="AA971" s="338" t="str">
        <f t="shared" si="547"/>
        <v/>
      </c>
      <c r="AB971" s="338" t="str">
        <f t="shared" si="548"/>
        <v/>
      </c>
      <c r="AC971" s="330" t="str">
        <f t="shared" si="549"/>
        <v/>
      </c>
      <c r="AD971" s="330" t="str">
        <f t="shared" si="550"/>
        <v/>
      </c>
      <c r="AE971" s="330" t="str">
        <f t="shared" si="551"/>
        <v/>
      </c>
      <c r="AF971" s="330" t="str">
        <f t="shared" si="552"/>
        <v/>
      </c>
      <c r="AG971" s="330" t="str">
        <f t="shared" si="553"/>
        <v/>
      </c>
      <c r="AH971" s="330" t="str">
        <f t="shared" si="554"/>
        <v/>
      </c>
      <c r="AI971" s="330" t="str">
        <f t="shared" si="555"/>
        <v/>
      </c>
      <c r="AJ971" s="330" t="str">
        <f t="shared" si="556"/>
        <v/>
      </c>
      <c r="AK971" s="339" t="str">
        <f t="shared" si="557"/>
        <v/>
      </c>
      <c r="AL971" s="44" t="str">
        <f t="shared" si="558"/>
        <v/>
      </c>
    </row>
    <row r="972" spans="2:38" ht="15" x14ac:dyDescent="0.15">
      <c r="B972" s="330" t="str">
        <f t="shared" si="536"/>
        <v/>
      </c>
      <c r="C972" s="330" t="str">
        <f t="shared" si="537"/>
        <v/>
      </c>
      <c r="D972" s="330" t="str">
        <f t="shared" si="538"/>
        <v/>
      </c>
      <c r="E972" s="330" t="str">
        <f t="shared" si="535"/>
        <v xml:space="preserve"> </v>
      </c>
      <c r="F972" s="330" t="str">
        <f t="shared" si="539"/>
        <v/>
      </c>
      <c r="G972" s="330" t="str">
        <f t="shared" si="540"/>
        <v/>
      </c>
      <c r="H972" s="315"/>
      <c r="I972" s="330" t="str">
        <f t="shared" si="541"/>
        <v/>
      </c>
      <c r="J972" s="330">
        <f t="shared" si="534"/>
        <v>859</v>
      </c>
      <c r="K972" s="337" t="str">
        <f t="shared" si="542"/>
        <v/>
      </c>
      <c r="L972" s="325" t="str">
        <f t="shared" si="543"/>
        <v/>
      </c>
      <c r="M972" s="325" t="str">
        <f t="shared" si="544"/>
        <v/>
      </c>
      <c r="N972" s="330" t="str">
        <f t="shared" si="545"/>
        <v/>
      </c>
      <c r="O972" s="330" t="str">
        <f t="shared" si="546"/>
        <v/>
      </c>
      <c r="P972" s="334"/>
      <c r="Q972" s="330"/>
      <c r="R972" s="279" t="str">
        <f>IF(H972&gt;0, rate1(1,$L$52,$L$51,$L$54,L972,$L$53,$L$50,P972),"")</f>
        <v/>
      </c>
      <c r="S972" s="325"/>
      <c r="T972" s="325"/>
      <c r="U972" s="330"/>
      <c r="V972" s="338"/>
      <c r="W972" s="330"/>
      <c r="X972" s="330"/>
      <c r="Y972" s="330"/>
      <c r="Z972" s="110" t="str">
        <f>IF(H972&gt;0, rate1(1,$L$52,$L$51,$L$54,U972,$L$53,$L$50,Y972),"")</f>
        <v/>
      </c>
      <c r="AA972" s="338" t="str">
        <f t="shared" si="547"/>
        <v/>
      </c>
      <c r="AB972" s="338" t="str">
        <f t="shared" si="548"/>
        <v/>
      </c>
      <c r="AC972" s="330" t="str">
        <f t="shared" si="549"/>
        <v/>
      </c>
      <c r="AD972" s="330" t="str">
        <f t="shared" si="550"/>
        <v/>
      </c>
      <c r="AE972" s="330" t="str">
        <f t="shared" si="551"/>
        <v/>
      </c>
      <c r="AF972" s="330" t="str">
        <f t="shared" si="552"/>
        <v/>
      </c>
      <c r="AG972" s="330" t="str">
        <f t="shared" si="553"/>
        <v/>
      </c>
      <c r="AH972" s="330" t="str">
        <f t="shared" si="554"/>
        <v/>
      </c>
      <c r="AI972" s="330" t="str">
        <f t="shared" si="555"/>
        <v/>
      </c>
      <c r="AJ972" s="330" t="str">
        <f t="shared" si="556"/>
        <v/>
      </c>
      <c r="AK972" s="339" t="str">
        <f t="shared" si="557"/>
        <v/>
      </c>
      <c r="AL972" s="44" t="str">
        <f t="shared" si="558"/>
        <v/>
      </c>
    </row>
    <row r="973" spans="2:38" ht="15" x14ac:dyDescent="0.15">
      <c r="B973" s="330" t="str">
        <f t="shared" si="536"/>
        <v/>
      </c>
      <c r="C973" s="330" t="str">
        <f t="shared" si="537"/>
        <v/>
      </c>
      <c r="D973" s="330" t="str">
        <f t="shared" si="538"/>
        <v/>
      </c>
      <c r="E973" s="330" t="str">
        <f t="shared" si="535"/>
        <v xml:space="preserve"> </v>
      </c>
      <c r="F973" s="330" t="str">
        <f t="shared" si="539"/>
        <v/>
      </c>
      <c r="G973" s="330" t="str">
        <f t="shared" si="540"/>
        <v/>
      </c>
      <c r="H973" s="315"/>
      <c r="I973" s="330" t="str">
        <f t="shared" si="541"/>
        <v/>
      </c>
      <c r="J973" s="330">
        <f t="shared" si="534"/>
        <v>859</v>
      </c>
      <c r="K973" s="337" t="str">
        <f t="shared" si="542"/>
        <v/>
      </c>
      <c r="L973" s="325" t="str">
        <f t="shared" si="543"/>
        <v/>
      </c>
      <c r="M973" s="325" t="str">
        <f t="shared" si="544"/>
        <v/>
      </c>
      <c r="N973" s="330" t="str">
        <f t="shared" si="545"/>
        <v/>
      </c>
      <c r="O973" s="330" t="str">
        <f t="shared" si="546"/>
        <v/>
      </c>
      <c r="P973" s="334"/>
      <c r="Q973" s="330"/>
      <c r="R973" s="279" t="str">
        <f>IF(H973&gt;0, rate1(1,$L$52,$L$51,$L$54,L973,$L$53,$L$50,P973),"")</f>
        <v/>
      </c>
      <c r="S973" s="325"/>
      <c r="T973" s="325"/>
      <c r="U973" s="330"/>
      <c r="V973" s="338"/>
      <c r="W973" s="330"/>
      <c r="X973" s="330"/>
      <c r="Y973" s="330"/>
      <c r="Z973" s="110" t="str">
        <f>IF(H973&gt;0, rate1(1,$L$52,$L$51,$L$54,U973,$L$53,$L$50,Y973),"")</f>
        <v/>
      </c>
      <c r="AA973" s="338" t="str">
        <f t="shared" si="547"/>
        <v/>
      </c>
      <c r="AB973" s="338" t="str">
        <f t="shared" si="548"/>
        <v/>
      </c>
      <c r="AC973" s="330" t="str">
        <f t="shared" si="549"/>
        <v/>
      </c>
      <c r="AD973" s="330" t="str">
        <f t="shared" si="550"/>
        <v/>
      </c>
      <c r="AE973" s="330" t="str">
        <f t="shared" si="551"/>
        <v/>
      </c>
      <c r="AF973" s="330" t="str">
        <f t="shared" si="552"/>
        <v/>
      </c>
      <c r="AG973" s="330" t="str">
        <f t="shared" si="553"/>
        <v/>
      </c>
      <c r="AH973" s="330" t="str">
        <f t="shared" si="554"/>
        <v/>
      </c>
      <c r="AI973" s="330" t="str">
        <f t="shared" si="555"/>
        <v/>
      </c>
      <c r="AJ973" s="330" t="str">
        <f t="shared" si="556"/>
        <v/>
      </c>
      <c r="AK973" s="339" t="str">
        <f t="shared" si="557"/>
        <v/>
      </c>
      <c r="AL973" s="44" t="str">
        <f t="shared" si="558"/>
        <v/>
      </c>
    </row>
    <row r="974" spans="2:38" ht="15" x14ac:dyDescent="0.15">
      <c r="B974" s="330" t="str">
        <f t="shared" si="536"/>
        <v/>
      </c>
      <c r="C974" s="330" t="str">
        <f t="shared" si="537"/>
        <v/>
      </c>
      <c r="D974" s="330" t="str">
        <f t="shared" si="538"/>
        <v/>
      </c>
      <c r="E974" s="330" t="str">
        <f t="shared" si="535"/>
        <v xml:space="preserve"> </v>
      </c>
      <c r="F974" s="330" t="str">
        <f t="shared" si="539"/>
        <v/>
      </c>
      <c r="G974" s="330" t="str">
        <f t="shared" si="540"/>
        <v/>
      </c>
      <c r="H974" s="315"/>
      <c r="I974" s="330" t="str">
        <f t="shared" si="541"/>
        <v/>
      </c>
      <c r="J974" s="330">
        <f t="shared" si="534"/>
        <v>859</v>
      </c>
      <c r="K974" s="337" t="str">
        <f t="shared" si="542"/>
        <v/>
      </c>
      <c r="L974" s="325" t="str">
        <f t="shared" si="543"/>
        <v/>
      </c>
      <c r="M974" s="325" t="str">
        <f t="shared" si="544"/>
        <v/>
      </c>
      <c r="N974" s="330" t="str">
        <f t="shared" si="545"/>
        <v/>
      </c>
      <c r="O974" s="330" t="str">
        <f t="shared" si="546"/>
        <v/>
      </c>
      <c r="P974" s="334"/>
      <c r="Q974" s="330"/>
      <c r="R974" s="279" t="str">
        <f>IF(H974&gt;0, rate1(1,$L$52,$L$51,$L$54,L974,$L$53,$L$50,P974),"")</f>
        <v/>
      </c>
      <c r="S974" s="325"/>
      <c r="T974" s="325"/>
      <c r="U974" s="330"/>
      <c r="V974" s="338"/>
      <c r="W974" s="330"/>
      <c r="X974" s="330"/>
      <c r="Y974" s="330"/>
      <c r="Z974" s="110" t="str">
        <f>IF(H974&gt;0, rate1(1,$L$52,$L$51,$L$54,U974,$L$53,$L$50,Y974),"")</f>
        <v/>
      </c>
      <c r="AA974" s="338" t="str">
        <f t="shared" si="547"/>
        <v/>
      </c>
      <c r="AB974" s="338" t="str">
        <f t="shared" si="548"/>
        <v/>
      </c>
      <c r="AC974" s="330" t="str">
        <f t="shared" si="549"/>
        <v/>
      </c>
      <c r="AD974" s="330" t="str">
        <f t="shared" si="550"/>
        <v/>
      </c>
      <c r="AE974" s="330" t="str">
        <f t="shared" si="551"/>
        <v/>
      </c>
      <c r="AF974" s="330" t="str">
        <f t="shared" si="552"/>
        <v/>
      </c>
      <c r="AG974" s="330" t="str">
        <f t="shared" si="553"/>
        <v/>
      </c>
      <c r="AH974" s="330" t="str">
        <f t="shared" si="554"/>
        <v/>
      </c>
      <c r="AI974" s="330" t="str">
        <f t="shared" si="555"/>
        <v/>
      </c>
      <c r="AJ974" s="330" t="str">
        <f t="shared" si="556"/>
        <v/>
      </c>
      <c r="AK974" s="339" t="str">
        <f t="shared" si="557"/>
        <v/>
      </c>
      <c r="AL974" s="44" t="str">
        <f t="shared" si="558"/>
        <v/>
      </c>
    </row>
    <row r="975" spans="2:38" ht="15" x14ac:dyDescent="0.15">
      <c r="B975" s="330" t="str">
        <f t="shared" si="536"/>
        <v/>
      </c>
      <c r="C975" s="330" t="str">
        <f t="shared" si="537"/>
        <v/>
      </c>
      <c r="D975" s="330" t="str">
        <f t="shared" si="538"/>
        <v/>
      </c>
      <c r="E975" s="330" t="str">
        <f t="shared" si="535"/>
        <v xml:space="preserve"> </v>
      </c>
      <c r="F975" s="330" t="str">
        <f t="shared" si="539"/>
        <v/>
      </c>
      <c r="G975" s="330" t="str">
        <f t="shared" si="540"/>
        <v/>
      </c>
      <c r="H975" s="315"/>
      <c r="I975" s="330" t="str">
        <f t="shared" si="541"/>
        <v/>
      </c>
      <c r="J975" s="330">
        <f t="shared" si="534"/>
        <v>859</v>
      </c>
      <c r="K975" s="337" t="str">
        <f t="shared" si="542"/>
        <v/>
      </c>
      <c r="L975" s="325" t="str">
        <f t="shared" si="543"/>
        <v/>
      </c>
      <c r="M975" s="325" t="str">
        <f t="shared" si="544"/>
        <v/>
      </c>
      <c r="N975" s="330" t="str">
        <f t="shared" si="545"/>
        <v/>
      </c>
      <c r="O975" s="330" t="str">
        <f t="shared" si="546"/>
        <v/>
      </c>
      <c r="P975" s="334"/>
      <c r="Q975" s="330"/>
      <c r="R975" s="279" t="str">
        <f>IF(H975&gt;0, rate1(1,$L$52,$L$51,$L$54,L975,$L$53,$L$50,P975),"")</f>
        <v/>
      </c>
      <c r="S975" s="325"/>
      <c r="T975" s="325"/>
      <c r="U975" s="330"/>
      <c r="V975" s="338"/>
      <c r="W975" s="330"/>
      <c r="X975" s="330"/>
      <c r="Y975" s="330"/>
      <c r="Z975" s="110" t="str">
        <f>IF(H975&gt;0, rate1(1,$L$52,$L$51,$L$54,U975,$L$53,$L$50,Y975),"")</f>
        <v/>
      </c>
      <c r="AA975" s="338" t="str">
        <f t="shared" si="547"/>
        <v/>
      </c>
      <c r="AB975" s="338" t="str">
        <f t="shared" si="548"/>
        <v/>
      </c>
      <c r="AC975" s="330" t="str">
        <f t="shared" si="549"/>
        <v/>
      </c>
      <c r="AD975" s="330" t="str">
        <f t="shared" si="550"/>
        <v/>
      </c>
      <c r="AE975" s="330" t="str">
        <f t="shared" si="551"/>
        <v/>
      </c>
      <c r="AF975" s="330" t="str">
        <f t="shared" si="552"/>
        <v/>
      </c>
      <c r="AG975" s="330" t="str">
        <f t="shared" si="553"/>
        <v/>
      </c>
      <c r="AH975" s="330" t="str">
        <f t="shared" si="554"/>
        <v/>
      </c>
      <c r="AI975" s="330" t="str">
        <f t="shared" si="555"/>
        <v/>
      </c>
      <c r="AJ975" s="330" t="str">
        <f t="shared" si="556"/>
        <v/>
      </c>
      <c r="AK975" s="339" t="str">
        <f t="shared" si="557"/>
        <v/>
      </c>
      <c r="AL975" s="44" t="str">
        <f t="shared" si="558"/>
        <v/>
      </c>
    </row>
    <row r="976" spans="2:38" ht="15" x14ac:dyDescent="0.15">
      <c r="B976" s="330" t="str">
        <f t="shared" si="536"/>
        <v/>
      </c>
      <c r="C976" s="330" t="str">
        <f t="shared" si="537"/>
        <v/>
      </c>
      <c r="D976" s="330" t="str">
        <f t="shared" si="538"/>
        <v/>
      </c>
      <c r="E976" s="330" t="str">
        <f t="shared" si="535"/>
        <v xml:space="preserve"> </v>
      </c>
      <c r="F976" s="330" t="str">
        <f t="shared" si="539"/>
        <v/>
      </c>
      <c r="G976" s="330" t="str">
        <f t="shared" si="540"/>
        <v/>
      </c>
      <c r="H976" s="315"/>
      <c r="I976" s="330" t="str">
        <f t="shared" si="541"/>
        <v/>
      </c>
      <c r="J976" s="330">
        <f t="shared" si="534"/>
        <v>859</v>
      </c>
      <c r="K976" s="337" t="str">
        <f t="shared" si="542"/>
        <v/>
      </c>
      <c r="L976" s="325" t="str">
        <f t="shared" si="543"/>
        <v/>
      </c>
      <c r="M976" s="325" t="str">
        <f t="shared" si="544"/>
        <v/>
      </c>
      <c r="N976" s="330" t="str">
        <f t="shared" si="545"/>
        <v/>
      </c>
      <c r="O976" s="330" t="str">
        <f t="shared" si="546"/>
        <v/>
      </c>
      <c r="P976" s="334"/>
      <c r="Q976" s="330"/>
      <c r="R976" s="279" t="str">
        <f>IF(H976&gt;0, rate1(1,$L$52,$L$51,$L$54,L976,$L$53,$L$50,P976),"")</f>
        <v/>
      </c>
      <c r="S976" s="325"/>
      <c r="T976" s="325"/>
      <c r="U976" s="330"/>
      <c r="V976" s="338"/>
      <c r="W976" s="330"/>
      <c r="X976" s="330"/>
      <c r="Y976" s="330"/>
      <c r="Z976" s="110" t="str">
        <f>IF(H976&gt;0, rate1(1,$L$52,$L$51,$L$54,U976,$L$53,$L$50,Y976),"")</f>
        <v/>
      </c>
      <c r="AA976" s="338" t="str">
        <f t="shared" si="547"/>
        <v/>
      </c>
      <c r="AB976" s="338" t="str">
        <f t="shared" si="548"/>
        <v/>
      </c>
      <c r="AC976" s="330" t="str">
        <f t="shared" si="549"/>
        <v/>
      </c>
      <c r="AD976" s="330" t="str">
        <f t="shared" si="550"/>
        <v/>
      </c>
      <c r="AE976" s="330" t="str">
        <f t="shared" si="551"/>
        <v/>
      </c>
      <c r="AF976" s="330" t="str">
        <f t="shared" si="552"/>
        <v/>
      </c>
      <c r="AG976" s="330" t="str">
        <f t="shared" si="553"/>
        <v/>
      </c>
      <c r="AH976" s="330" t="str">
        <f t="shared" si="554"/>
        <v/>
      </c>
      <c r="AI976" s="330" t="str">
        <f t="shared" si="555"/>
        <v/>
      </c>
      <c r="AJ976" s="330" t="str">
        <f t="shared" si="556"/>
        <v/>
      </c>
      <c r="AK976" s="339" t="str">
        <f t="shared" si="557"/>
        <v/>
      </c>
      <c r="AL976" s="44" t="str">
        <f t="shared" si="558"/>
        <v/>
      </c>
    </row>
    <row r="977" spans="2:38" ht="15" x14ac:dyDescent="0.15">
      <c r="B977" s="330" t="str">
        <f t="shared" si="536"/>
        <v/>
      </c>
      <c r="C977" s="330" t="str">
        <f t="shared" si="537"/>
        <v/>
      </c>
      <c r="D977" s="330" t="str">
        <f t="shared" si="538"/>
        <v/>
      </c>
      <c r="E977" s="330" t="str">
        <f t="shared" si="535"/>
        <v xml:space="preserve"> </v>
      </c>
      <c r="F977" s="330" t="str">
        <f t="shared" si="539"/>
        <v/>
      </c>
      <c r="G977" s="330" t="str">
        <f t="shared" si="540"/>
        <v/>
      </c>
      <c r="H977" s="315"/>
      <c r="I977" s="330" t="str">
        <f t="shared" si="541"/>
        <v/>
      </c>
      <c r="J977" s="330">
        <f t="shared" si="534"/>
        <v>859</v>
      </c>
      <c r="K977" s="337" t="str">
        <f t="shared" si="542"/>
        <v/>
      </c>
      <c r="L977" s="325" t="str">
        <f t="shared" si="543"/>
        <v/>
      </c>
      <c r="M977" s="325" t="str">
        <f t="shared" si="544"/>
        <v/>
      </c>
      <c r="N977" s="330" t="str">
        <f t="shared" si="545"/>
        <v/>
      </c>
      <c r="O977" s="330" t="str">
        <f t="shared" si="546"/>
        <v/>
      </c>
      <c r="P977" s="334"/>
      <c r="Q977" s="330"/>
      <c r="R977" s="279" t="str">
        <f>IF(H977&gt;0, rate1(1,$L$52,$L$51,$L$54,L977,$L$53,$L$50,P977),"")</f>
        <v/>
      </c>
      <c r="S977" s="325"/>
      <c r="T977" s="325"/>
      <c r="U977" s="330"/>
      <c r="V977" s="338"/>
      <c r="W977" s="330"/>
      <c r="X977" s="330"/>
      <c r="Y977" s="330"/>
      <c r="Z977" s="110" t="str">
        <f>IF(H977&gt;0, rate1(1,$L$52,$L$51,$L$54,U977,$L$53,$L$50,Y977),"")</f>
        <v/>
      </c>
      <c r="AA977" s="338" t="str">
        <f t="shared" si="547"/>
        <v/>
      </c>
      <c r="AB977" s="338" t="str">
        <f t="shared" si="548"/>
        <v/>
      </c>
      <c r="AC977" s="330" t="str">
        <f t="shared" si="549"/>
        <v/>
      </c>
      <c r="AD977" s="330" t="str">
        <f t="shared" si="550"/>
        <v/>
      </c>
      <c r="AE977" s="330" t="str">
        <f t="shared" si="551"/>
        <v/>
      </c>
      <c r="AF977" s="330" t="str">
        <f t="shared" si="552"/>
        <v/>
      </c>
      <c r="AG977" s="330" t="str">
        <f t="shared" si="553"/>
        <v/>
      </c>
      <c r="AH977" s="330" t="str">
        <f t="shared" si="554"/>
        <v/>
      </c>
      <c r="AI977" s="330" t="str">
        <f t="shared" si="555"/>
        <v/>
      </c>
      <c r="AJ977" s="330" t="str">
        <f t="shared" si="556"/>
        <v/>
      </c>
      <c r="AK977" s="339" t="str">
        <f t="shared" si="557"/>
        <v/>
      </c>
      <c r="AL977" s="44" t="str">
        <f t="shared" si="558"/>
        <v/>
      </c>
    </row>
    <row r="978" spans="2:38" ht="15" x14ac:dyDescent="0.15">
      <c r="B978" s="330" t="str">
        <f t="shared" si="536"/>
        <v/>
      </c>
      <c r="C978" s="330" t="str">
        <f t="shared" si="537"/>
        <v/>
      </c>
      <c r="D978" s="330" t="str">
        <f t="shared" si="538"/>
        <v/>
      </c>
      <c r="E978" s="330" t="str">
        <f t="shared" si="535"/>
        <v xml:space="preserve"> </v>
      </c>
      <c r="F978" s="330" t="str">
        <f t="shared" si="539"/>
        <v/>
      </c>
      <c r="G978" s="330" t="str">
        <f t="shared" si="540"/>
        <v/>
      </c>
      <c r="H978" s="315"/>
      <c r="I978" s="330" t="str">
        <f t="shared" si="541"/>
        <v/>
      </c>
      <c r="J978" s="330">
        <f t="shared" si="534"/>
        <v>859</v>
      </c>
      <c r="K978" s="337" t="str">
        <f t="shared" si="542"/>
        <v/>
      </c>
      <c r="L978" s="325" t="str">
        <f t="shared" si="543"/>
        <v/>
      </c>
      <c r="M978" s="325" t="str">
        <f t="shared" si="544"/>
        <v/>
      </c>
      <c r="N978" s="330" t="str">
        <f t="shared" si="545"/>
        <v/>
      </c>
      <c r="O978" s="330" t="str">
        <f t="shared" si="546"/>
        <v/>
      </c>
      <c r="P978" s="334"/>
      <c r="Q978" s="330"/>
      <c r="R978" s="279" t="str">
        <f>IF(H978&gt;0, rate1(1,$L$52,$L$51,$L$54,L978,$L$53,$L$50,P978),"")</f>
        <v/>
      </c>
      <c r="S978" s="325"/>
      <c r="T978" s="325"/>
      <c r="U978" s="330"/>
      <c r="V978" s="338"/>
      <c r="W978" s="330"/>
      <c r="X978" s="330"/>
      <c r="Y978" s="330"/>
      <c r="Z978" s="110" t="str">
        <f>IF(H978&gt;0, rate1(1,$L$52,$L$51,$L$54,U978,$L$53,$L$50,Y978),"")</f>
        <v/>
      </c>
      <c r="AA978" s="338" t="str">
        <f t="shared" si="547"/>
        <v/>
      </c>
      <c r="AB978" s="338" t="str">
        <f t="shared" si="548"/>
        <v/>
      </c>
      <c r="AC978" s="330" t="str">
        <f t="shared" si="549"/>
        <v/>
      </c>
      <c r="AD978" s="330" t="str">
        <f t="shared" si="550"/>
        <v/>
      </c>
      <c r="AE978" s="330" t="str">
        <f t="shared" si="551"/>
        <v/>
      </c>
      <c r="AF978" s="330" t="str">
        <f t="shared" si="552"/>
        <v/>
      </c>
      <c r="AG978" s="330" t="str">
        <f t="shared" si="553"/>
        <v/>
      </c>
      <c r="AH978" s="330" t="str">
        <f t="shared" si="554"/>
        <v/>
      </c>
      <c r="AI978" s="330" t="str">
        <f t="shared" si="555"/>
        <v/>
      </c>
      <c r="AJ978" s="330" t="str">
        <f t="shared" si="556"/>
        <v/>
      </c>
      <c r="AK978" s="339" t="str">
        <f t="shared" si="557"/>
        <v/>
      </c>
      <c r="AL978" s="44" t="str">
        <f t="shared" si="558"/>
        <v/>
      </c>
    </row>
    <row r="979" spans="2:38" ht="15" x14ac:dyDescent="0.15">
      <c r="B979" s="330" t="str">
        <f t="shared" si="536"/>
        <v/>
      </c>
      <c r="C979" s="330" t="str">
        <f t="shared" si="537"/>
        <v/>
      </c>
      <c r="D979" s="330" t="str">
        <f t="shared" si="538"/>
        <v/>
      </c>
      <c r="E979" s="330" t="str">
        <f t="shared" si="535"/>
        <v xml:space="preserve"> </v>
      </c>
      <c r="F979" s="330" t="str">
        <f t="shared" si="539"/>
        <v/>
      </c>
      <c r="G979" s="330" t="str">
        <f t="shared" si="540"/>
        <v/>
      </c>
      <c r="H979" s="315"/>
      <c r="I979" s="330" t="str">
        <f t="shared" si="541"/>
        <v/>
      </c>
      <c r="J979" s="330">
        <f t="shared" si="534"/>
        <v>859</v>
      </c>
      <c r="K979" s="337" t="str">
        <f t="shared" si="542"/>
        <v/>
      </c>
      <c r="L979" s="325" t="str">
        <f t="shared" si="543"/>
        <v/>
      </c>
      <c r="M979" s="325" t="str">
        <f t="shared" si="544"/>
        <v/>
      </c>
      <c r="N979" s="330" t="str">
        <f t="shared" si="545"/>
        <v/>
      </c>
      <c r="O979" s="330" t="str">
        <f t="shared" si="546"/>
        <v/>
      </c>
      <c r="P979" s="334"/>
      <c r="Q979" s="330"/>
      <c r="R979" s="279" t="str">
        <f>IF(H979&gt;0, rate1(1,$L$52,$L$51,$L$54,L979,$L$53,$L$50,P979),"")</f>
        <v/>
      </c>
      <c r="S979" s="325"/>
      <c r="T979" s="325"/>
      <c r="U979" s="330"/>
      <c r="V979" s="338"/>
      <c r="W979" s="330"/>
      <c r="X979" s="330"/>
      <c r="Y979" s="330"/>
      <c r="Z979" s="110" t="str">
        <f>IF(H979&gt;0, rate1(1,$L$52,$L$51,$L$54,U979,$L$53,$L$50,Y979),"")</f>
        <v/>
      </c>
      <c r="AA979" s="338" t="str">
        <f t="shared" si="547"/>
        <v/>
      </c>
      <c r="AB979" s="338" t="str">
        <f t="shared" si="548"/>
        <v/>
      </c>
      <c r="AC979" s="330" t="str">
        <f t="shared" si="549"/>
        <v/>
      </c>
      <c r="AD979" s="330" t="str">
        <f t="shared" si="550"/>
        <v/>
      </c>
      <c r="AE979" s="330" t="str">
        <f t="shared" si="551"/>
        <v/>
      </c>
      <c r="AF979" s="330" t="str">
        <f t="shared" si="552"/>
        <v/>
      </c>
      <c r="AG979" s="330" t="str">
        <f t="shared" si="553"/>
        <v/>
      </c>
      <c r="AH979" s="330" t="str">
        <f t="shared" si="554"/>
        <v/>
      </c>
      <c r="AI979" s="330" t="str">
        <f t="shared" si="555"/>
        <v/>
      </c>
      <c r="AJ979" s="330" t="str">
        <f t="shared" si="556"/>
        <v/>
      </c>
      <c r="AK979" s="339" t="str">
        <f t="shared" si="557"/>
        <v/>
      </c>
      <c r="AL979" s="44" t="str">
        <f t="shared" si="558"/>
        <v/>
      </c>
    </row>
    <row r="980" spans="2:38" ht="15" x14ac:dyDescent="0.15">
      <c r="B980" s="330" t="str">
        <f t="shared" si="536"/>
        <v/>
      </c>
      <c r="C980" s="330" t="str">
        <f t="shared" si="537"/>
        <v/>
      </c>
      <c r="D980" s="330" t="str">
        <f t="shared" si="538"/>
        <v/>
      </c>
      <c r="E980" s="330" t="str">
        <f t="shared" si="535"/>
        <v xml:space="preserve"> </v>
      </c>
      <c r="F980" s="330" t="str">
        <f t="shared" si="539"/>
        <v/>
      </c>
      <c r="G980" s="330" t="str">
        <f t="shared" si="540"/>
        <v/>
      </c>
      <c r="H980" s="315"/>
      <c r="I980" s="330" t="str">
        <f t="shared" si="541"/>
        <v/>
      </c>
      <c r="J980" s="330">
        <f t="shared" si="534"/>
        <v>859</v>
      </c>
      <c r="K980" s="337" t="str">
        <f t="shared" si="542"/>
        <v/>
      </c>
      <c r="L980" s="325" t="str">
        <f t="shared" si="543"/>
        <v/>
      </c>
      <c r="M980" s="325" t="str">
        <f t="shared" si="544"/>
        <v/>
      </c>
      <c r="N980" s="330" t="str">
        <f t="shared" si="545"/>
        <v/>
      </c>
      <c r="O980" s="330" t="str">
        <f t="shared" si="546"/>
        <v/>
      </c>
      <c r="P980" s="334"/>
      <c r="Q980" s="330"/>
      <c r="R980" s="279" t="str">
        <f>IF(H980&gt;0, rate1(1,$L$52,$L$51,$L$54,L980,$L$53,$L$50,P980),"")</f>
        <v/>
      </c>
      <c r="S980" s="325"/>
      <c r="T980" s="325"/>
      <c r="U980" s="330"/>
      <c r="V980" s="338"/>
      <c r="W980" s="330"/>
      <c r="X980" s="330"/>
      <c r="Y980" s="330"/>
      <c r="Z980" s="110" t="str">
        <f>IF(H980&gt;0, rate1(1,$L$52,$L$51,$L$54,U980,$L$53,$L$50,Y980),"")</f>
        <v/>
      </c>
      <c r="AA980" s="338" t="str">
        <f t="shared" si="547"/>
        <v/>
      </c>
      <c r="AB980" s="338" t="str">
        <f t="shared" si="548"/>
        <v/>
      </c>
      <c r="AC980" s="330" t="str">
        <f t="shared" si="549"/>
        <v/>
      </c>
      <c r="AD980" s="330" t="str">
        <f t="shared" si="550"/>
        <v/>
      </c>
      <c r="AE980" s="330" t="str">
        <f t="shared" si="551"/>
        <v/>
      </c>
      <c r="AF980" s="330" t="str">
        <f t="shared" si="552"/>
        <v/>
      </c>
      <c r="AG980" s="330" t="str">
        <f t="shared" si="553"/>
        <v/>
      </c>
      <c r="AH980" s="330" t="str">
        <f t="shared" si="554"/>
        <v/>
      </c>
      <c r="AI980" s="330" t="str">
        <f t="shared" si="555"/>
        <v/>
      </c>
      <c r="AJ980" s="330" t="str">
        <f t="shared" si="556"/>
        <v/>
      </c>
      <c r="AK980" s="339" t="str">
        <f t="shared" si="557"/>
        <v/>
      </c>
      <c r="AL980" s="44" t="str">
        <f t="shared" si="558"/>
        <v/>
      </c>
    </row>
    <row r="981" spans="2:38" ht="15" x14ac:dyDescent="0.15">
      <c r="B981" s="330" t="str">
        <f t="shared" si="536"/>
        <v/>
      </c>
      <c r="C981" s="330" t="str">
        <f t="shared" si="537"/>
        <v/>
      </c>
      <c r="D981" s="330" t="str">
        <f t="shared" si="538"/>
        <v/>
      </c>
      <c r="E981" s="330" t="str">
        <f t="shared" si="535"/>
        <v xml:space="preserve"> </v>
      </c>
      <c r="F981" s="330" t="str">
        <f t="shared" si="539"/>
        <v/>
      </c>
      <c r="G981" s="330" t="str">
        <f t="shared" si="540"/>
        <v/>
      </c>
      <c r="H981" s="315"/>
      <c r="I981" s="330" t="str">
        <f t="shared" si="541"/>
        <v/>
      </c>
      <c r="J981" s="330">
        <f t="shared" si="534"/>
        <v>859</v>
      </c>
      <c r="K981" s="337" t="str">
        <f t="shared" si="542"/>
        <v/>
      </c>
      <c r="L981" s="325" t="str">
        <f t="shared" si="543"/>
        <v/>
      </c>
      <c r="M981" s="325" t="str">
        <f t="shared" si="544"/>
        <v/>
      </c>
      <c r="N981" s="330" t="str">
        <f t="shared" si="545"/>
        <v/>
      </c>
      <c r="O981" s="330" t="str">
        <f t="shared" si="546"/>
        <v/>
      </c>
      <c r="P981" s="334"/>
      <c r="Q981" s="330"/>
      <c r="R981" s="279" t="str">
        <f>IF(H981&gt;0, rate1(1,$L$52,$L$51,$L$54,L981,$L$53,$L$50,P981),"")</f>
        <v/>
      </c>
      <c r="S981" s="325"/>
      <c r="T981" s="325"/>
      <c r="U981" s="330"/>
      <c r="V981" s="338"/>
      <c r="W981" s="330"/>
      <c r="X981" s="330"/>
      <c r="Y981" s="330"/>
      <c r="Z981" s="110" t="str">
        <f>IF(H981&gt;0, rate1(1,$L$52,$L$51,$L$54,U981,$L$53,$L$50,Y981),"")</f>
        <v/>
      </c>
      <c r="AA981" s="338" t="str">
        <f t="shared" si="547"/>
        <v/>
      </c>
      <c r="AB981" s="338" t="str">
        <f t="shared" si="548"/>
        <v/>
      </c>
      <c r="AC981" s="330" t="str">
        <f t="shared" si="549"/>
        <v/>
      </c>
      <c r="AD981" s="330" t="str">
        <f t="shared" si="550"/>
        <v/>
      </c>
      <c r="AE981" s="330" t="str">
        <f t="shared" si="551"/>
        <v/>
      </c>
      <c r="AF981" s="330" t="str">
        <f t="shared" si="552"/>
        <v/>
      </c>
      <c r="AG981" s="330" t="str">
        <f t="shared" si="553"/>
        <v/>
      </c>
      <c r="AH981" s="330" t="str">
        <f t="shared" si="554"/>
        <v/>
      </c>
      <c r="AI981" s="330" t="str">
        <f t="shared" si="555"/>
        <v/>
      </c>
      <c r="AJ981" s="330" t="str">
        <f t="shared" si="556"/>
        <v/>
      </c>
      <c r="AK981" s="339" t="str">
        <f t="shared" si="557"/>
        <v/>
      </c>
      <c r="AL981" s="44" t="str">
        <f t="shared" si="558"/>
        <v/>
      </c>
    </row>
    <row r="982" spans="2:38" ht="15" x14ac:dyDescent="0.15">
      <c r="B982" s="330" t="str">
        <f t="shared" si="536"/>
        <v/>
      </c>
      <c r="C982" s="330" t="str">
        <f t="shared" si="537"/>
        <v/>
      </c>
      <c r="D982" s="330" t="str">
        <f t="shared" si="538"/>
        <v/>
      </c>
      <c r="E982" s="330" t="str">
        <f t="shared" si="535"/>
        <v xml:space="preserve"> </v>
      </c>
      <c r="F982" s="330" t="str">
        <f t="shared" si="539"/>
        <v/>
      </c>
      <c r="G982" s="330" t="str">
        <f t="shared" si="540"/>
        <v/>
      </c>
      <c r="H982" s="315"/>
      <c r="I982" s="330" t="str">
        <f t="shared" si="541"/>
        <v/>
      </c>
      <c r="J982" s="330">
        <f t="shared" si="534"/>
        <v>859</v>
      </c>
      <c r="K982" s="337" t="str">
        <f t="shared" si="542"/>
        <v/>
      </c>
      <c r="L982" s="325" t="str">
        <f t="shared" si="543"/>
        <v/>
      </c>
      <c r="M982" s="325" t="str">
        <f t="shared" si="544"/>
        <v/>
      </c>
      <c r="N982" s="330" t="str">
        <f t="shared" si="545"/>
        <v/>
      </c>
      <c r="O982" s="330" t="str">
        <f t="shared" si="546"/>
        <v/>
      </c>
      <c r="P982" s="334"/>
      <c r="Q982" s="330"/>
      <c r="R982" s="279" t="str">
        <f>IF(H982&gt;0, rate1(1,$L$52,$L$51,$L$54,L982,$L$53,$L$50,P982),"")</f>
        <v/>
      </c>
      <c r="S982" s="325"/>
      <c r="T982" s="325"/>
      <c r="U982" s="330"/>
      <c r="V982" s="338"/>
      <c r="W982" s="330"/>
      <c r="X982" s="330"/>
      <c r="Y982" s="330"/>
      <c r="Z982" s="110" t="str">
        <f>IF(H982&gt;0, rate1(1,$L$52,$L$51,$L$54,U982,$L$53,$L$50,Y982),"")</f>
        <v/>
      </c>
      <c r="AA982" s="338" t="str">
        <f t="shared" si="547"/>
        <v/>
      </c>
      <c r="AB982" s="338" t="str">
        <f t="shared" si="548"/>
        <v/>
      </c>
      <c r="AC982" s="330" t="str">
        <f t="shared" si="549"/>
        <v/>
      </c>
      <c r="AD982" s="330" t="str">
        <f t="shared" si="550"/>
        <v/>
      </c>
      <c r="AE982" s="330" t="str">
        <f t="shared" si="551"/>
        <v/>
      </c>
      <c r="AF982" s="330" t="str">
        <f t="shared" si="552"/>
        <v/>
      </c>
      <c r="AG982" s="330" t="str">
        <f t="shared" si="553"/>
        <v/>
      </c>
      <c r="AH982" s="330" t="str">
        <f t="shared" si="554"/>
        <v/>
      </c>
      <c r="AI982" s="330" t="str">
        <f t="shared" si="555"/>
        <v/>
      </c>
      <c r="AJ982" s="330" t="str">
        <f t="shared" si="556"/>
        <v/>
      </c>
      <c r="AK982" s="339" t="str">
        <f t="shared" si="557"/>
        <v/>
      </c>
      <c r="AL982" s="44" t="str">
        <f t="shared" si="558"/>
        <v/>
      </c>
    </row>
    <row r="983" spans="2:38" ht="15" x14ac:dyDescent="0.15">
      <c r="B983" s="330" t="str">
        <f t="shared" si="536"/>
        <v/>
      </c>
      <c r="C983" s="330" t="str">
        <f t="shared" si="537"/>
        <v/>
      </c>
      <c r="D983" s="330" t="str">
        <f t="shared" si="538"/>
        <v/>
      </c>
      <c r="E983" s="330" t="str">
        <f t="shared" si="535"/>
        <v xml:space="preserve"> </v>
      </c>
      <c r="F983" s="330" t="str">
        <f t="shared" si="539"/>
        <v/>
      </c>
      <c r="G983" s="330" t="str">
        <f t="shared" si="540"/>
        <v/>
      </c>
      <c r="H983" s="315"/>
      <c r="I983" s="330" t="str">
        <f t="shared" si="541"/>
        <v/>
      </c>
      <c r="J983" s="330">
        <f t="shared" si="534"/>
        <v>859</v>
      </c>
      <c r="K983" s="337" t="str">
        <f t="shared" si="542"/>
        <v/>
      </c>
      <c r="L983" s="325" t="str">
        <f t="shared" si="543"/>
        <v/>
      </c>
      <c r="M983" s="325" t="str">
        <f t="shared" si="544"/>
        <v/>
      </c>
      <c r="N983" s="330" t="str">
        <f t="shared" si="545"/>
        <v/>
      </c>
      <c r="O983" s="330" t="str">
        <f t="shared" si="546"/>
        <v/>
      </c>
      <c r="P983" s="334"/>
      <c r="Q983" s="330"/>
      <c r="R983" s="279" t="str">
        <f>IF(H983&gt;0, rate1(1,$L$52,$L$51,$L$54,L983,$L$53,$L$50,P983),"")</f>
        <v/>
      </c>
      <c r="S983" s="325"/>
      <c r="T983" s="325"/>
      <c r="U983" s="330"/>
      <c r="V983" s="338"/>
      <c r="W983" s="330"/>
      <c r="X983" s="330"/>
      <c r="Y983" s="330"/>
      <c r="Z983" s="110" t="str">
        <f>IF(H983&gt;0, rate1(1,$L$52,$L$51,$L$54,U983,$L$53,$L$50,Y983),"")</f>
        <v/>
      </c>
      <c r="AA983" s="338" t="str">
        <f t="shared" si="547"/>
        <v/>
      </c>
      <c r="AB983" s="338" t="str">
        <f t="shared" si="548"/>
        <v/>
      </c>
      <c r="AC983" s="330" t="str">
        <f t="shared" si="549"/>
        <v/>
      </c>
      <c r="AD983" s="330" t="str">
        <f t="shared" si="550"/>
        <v/>
      </c>
      <c r="AE983" s="330" t="str">
        <f t="shared" si="551"/>
        <v/>
      </c>
      <c r="AF983" s="330" t="str">
        <f t="shared" si="552"/>
        <v/>
      </c>
      <c r="AG983" s="330" t="str">
        <f t="shared" si="553"/>
        <v/>
      </c>
      <c r="AH983" s="330" t="str">
        <f t="shared" si="554"/>
        <v/>
      </c>
      <c r="AI983" s="330" t="str">
        <f t="shared" si="555"/>
        <v/>
      </c>
      <c r="AJ983" s="330" t="str">
        <f t="shared" si="556"/>
        <v/>
      </c>
      <c r="AK983" s="339" t="str">
        <f t="shared" si="557"/>
        <v/>
      </c>
      <c r="AL983" s="44" t="str">
        <f t="shared" si="558"/>
        <v/>
      </c>
    </row>
    <row r="984" spans="2:38" ht="15" x14ac:dyDescent="0.15">
      <c r="B984" s="330" t="str">
        <f t="shared" si="536"/>
        <v/>
      </c>
      <c r="C984" s="330" t="str">
        <f t="shared" si="537"/>
        <v/>
      </c>
      <c r="D984" s="330" t="str">
        <f t="shared" si="538"/>
        <v/>
      </c>
      <c r="E984" s="330" t="str">
        <f t="shared" si="535"/>
        <v xml:space="preserve"> </v>
      </c>
      <c r="F984" s="330" t="str">
        <f t="shared" si="539"/>
        <v/>
      </c>
      <c r="G984" s="330" t="str">
        <f t="shared" si="540"/>
        <v/>
      </c>
      <c r="H984" s="315"/>
      <c r="I984" s="330" t="str">
        <f t="shared" si="541"/>
        <v/>
      </c>
      <c r="J984" s="330">
        <f t="shared" si="534"/>
        <v>859</v>
      </c>
      <c r="K984" s="337" t="str">
        <f t="shared" si="542"/>
        <v/>
      </c>
      <c r="L984" s="325" t="str">
        <f t="shared" si="543"/>
        <v/>
      </c>
      <c r="M984" s="325" t="str">
        <f t="shared" si="544"/>
        <v/>
      </c>
      <c r="N984" s="330" t="str">
        <f t="shared" si="545"/>
        <v/>
      </c>
      <c r="O984" s="330" t="str">
        <f t="shared" si="546"/>
        <v/>
      </c>
      <c r="P984" s="334"/>
      <c r="Q984" s="330"/>
      <c r="R984" s="279" t="str">
        <f>IF(H984&gt;0, rate1(1,$L$52,$L$51,$L$54,L984,$L$53,$L$50,P984),"")</f>
        <v/>
      </c>
      <c r="S984" s="325"/>
      <c r="T984" s="325"/>
      <c r="U984" s="330"/>
      <c r="V984" s="338"/>
      <c r="W984" s="330"/>
      <c r="X984" s="330"/>
      <c r="Y984" s="330"/>
      <c r="Z984" s="110" t="str">
        <f>IF(H984&gt;0, rate1(1,$L$52,$L$51,$L$54,U984,$L$53,$L$50,Y984),"")</f>
        <v/>
      </c>
      <c r="AA984" s="338" t="str">
        <f t="shared" si="547"/>
        <v/>
      </c>
      <c r="AB984" s="338" t="str">
        <f t="shared" si="548"/>
        <v/>
      </c>
      <c r="AC984" s="330" t="str">
        <f t="shared" si="549"/>
        <v/>
      </c>
      <c r="AD984" s="330" t="str">
        <f t="shared" si="550"/>
        <v/>
      </c>
      <c r="AE984" s="330" t="str">
        <f t="shared" si="551"/>
        <v/>
      </c>
      <c r="AF984" s="330" t="str">
        <f t="shared" si="552"/>
        <v/>
      </c>
      <c r="AG984" s="330" t="str">
        <f t="shared" si="553"/>
        <v/>
      </c>
      <c r="AH984" s="330" t="str">
        <f t="shared" si="554"/>
        <v/>
      </c>
      <c r="AI984" s="330" t="str">
        <f t="shared" si="555"/>
        <v/>
      </c>
      <c r="AJ984" s="330" t="str">
        <f t="shared" si="556"/>
        <v/>
      </c>
      <c r="AK984" s="339" t="str">
        <f t="shared" si="557"/>
        <v/>
      </c>
      <c r="AL984" s="44" t="str">
        <f t="shared" si="558"/>
        <v/>
      </c>
    </row>
    <row r="985" spans="2:38" ht="15" x14ac:dyDescent="0.15">
      <c r="B985" s="330" t="str">
        <f t="shared" si="536"/>
        <v/>
      </c>
      <c r="C985" s="330" t="str">
        <f t="shared" si="537"/>
        <v/>
      </c>
      <c r="D985" s="330" t="str">
        <f t="shared" si="538"/>
        <v/>
      </c>
      <c r="E985" s="330" t="str">
        <f t="shared" si="535"/>
        <v xml:space="preserve"> </v>
      </c>
      <c r="F985" s="330" t="str">
        <f t="shared" si="539"/>
        <v/>
      </c>
      <c r="G985" s="330" t="str">
        <f t="shared" si="540"/>
        <v/>
      </c>
      <c r="H985" s="315"/>
      <c r="I985" s="330" t="str">
        <f t="shared" si="541"/>
        <v/>
      </c>
      <c r="J985" s="330">
        <f t="shared" si="534"/>
        <v>859</v>
      </c>
      <c r="K985" s="337" t="str">
        <f t="shared" si="542"/>
        <v/>
      </c>
      <c r="L985" s="325" t="str">
        <f t="shared" si="543"/>
        <v/>
      </c>
      <c r="M985" s="325" t="str">
        <f t="shared" si="544"/>
        <v/>
      </c>
      <c r="N985" s="330" t="str">
        <f t="shared" si="545"/>
        <v/>
      </c>
      <c r="O985" s="330" t="str">
        <f t="shared" si="546"/>
        <v/>
      </c>
      <c r="P985" s="334"/>
      <c r="Q985" s="330"/>
      <c r="R985" s="279" t="str">
        <f>IF(H985&gt;0, rate1(1,$L$52,$L$51,$L$54,L985,$L$53,$L$50,P985),"")</f>
        <v/>
      </c>
      <c r="S985" s="325"/>
      <c r="T985" s="325"/>
      <c r="U985" s="330"/>
      <c r="V985" s="338"/>
      <c r="W985" s="330"/>
      <c r="X985" s="330"/>
      <c r="Y985" s="330"/>
      <c r="Z985" s="110" t="str">
        <f>IF(H985&gt;0, rate1(1,$L$52,$L$51,$L$54,U985,$L$53,$L$50,Y985),"")</f>
        <v/>
      </c>
      <c r="AA985" s="338" t="str">
        <f t="shared" si="547"/>
        <v/>
      </c>
      <c r="AB985" s="338" t="str">
        <f t="shared" si="548"/>
        <v/>
      </c>
      <c r="AC985" s="330" t="str">
        <f t="shared" si="549"/>
        <v/>
      </c>
      <c r="AD985" s="330" t="str">
        <f t="shared" si="550"/>
        <v/>
      </c>
      <c r="AE985" s="330" t="str">
        <f t="shared" si="551"/>
        <v/>
      </c>
      <c r="AF985" s="330" t="str">
        <f t="shared" si="552"/>
        <v/>
      </c>
      <c r="AG985" s="330" t="str">
        <f t="shared" si="553"/>
        <v/>
      </c>
      <c r="AH985" s="330" t="str">
        <f t="shared" si="554"/>
        <v/>
      </c>
      <c r="AI985" s="330" t="str">
        <f t="shared" si="555"/>
        <v/>
      </c>
      <c r="AJ985" s="330" t="str">
        <f t="shared" si="556"/>
        <v/>
      </c>
      <c r="AK985" s="339" t="str">
        <f t="shared" si="557"/>
        <v/>
      </c>
      <c r="AL985" s="44" t="str">
        <f t="shared" si="558"/>
        <v/>
      </c>
    </row>
    <row r="986" spans="2:38" ht="15" x14ac:dyDescent="0.15">
      <c r="B986" s="330" t="str">
        <f t="shared" si="536"/>
        <v/>
      </c>
      <c r="C986" s="330" t="str">
        <f t="shared" si="537"/>
        <v/>
      </c>
      <c r="D986" s="330" t="str">
        <f t="shared" si="538"/>
        <v/>
      </c>
      <c r="E986" s="330" t="str">
        <f t="shared" si="535"/>
        <v xml:space="preserve"> </v>
      </c>
      <c r="F986" s="330" t="str">
        <f t="shared" si="539"/>
        <v/>
      </c>
      <c r="G986" s="330" t="str">
        <f t="shared" si="540"/>
        <v/>
      </c>
      <c r="H986" s="315"/>
      <c r="I986" s="330" t="str">
        <f t="shared" si="541"/>
        <v/>
      </c>
      <c r="J986" s="330">
        <f t="shared" si="534"/>
        <v>859</v>
      </c>
      <c r="K986" s="337" t="str">
        <f t="shared" si="542"/>
        <v/>
      </c>
      <c r="L986" s="325" t="str">
        <f t="shared" si="543"/>
        <v/>
      </c>
      <c r="M986" s="325" t="str">
        <f t="shared" si="544"/>
        <v/>
      </c>
      <c r="N986" s="330" t="str">
        <f t="shared" si="545"/>
        <v/>
      </c>
      <c r="O986" s="330" t="str">
        <f t="shared" si="546"/>
        <v/>
      </c>
      <c r="P986" s="334"/>
      <c r="Q986" s="330"/>
      <c r="R986" s="279" t="str">
        <f>IF(H986&gt;0, rate1(1,$L$52,$L$51,$L$54,L986,$L$53,$L$50,P986),"")</f>
        <v/>
      </c>
      <c r="S986" s="325"/>
      <c r="T986" s="325"/>
      <c r="U986" s="330"/>
      <c r="V986" s="338"/>
      <c r="W986" s="330"/>
      <c r="X986" s="330"/>
      <c r="Y986" s="330"/>
      <c r="Z986" s="110" t="str">
        <f>IF(H986&gt;0, rate1(1,$L$52,$L$51,$L$54,U986,$L$53,$L$50,Y986),"")</f>
        <v/>
      </c>
      <c r="AA986" s="338" t="str">
        <f t="shared" si="547"/>
        <v/>
      </c>
      <c r="AB986" s="338" t="str">
        <f t="shared" si="548"/>
        <v/>
      </c>
      <c r="AC986" s="330" t="str">
        <f t="shared" si="549"/>
        <v/>
      </c>
      <c r="AD986" s="330" t="str">
        <f t="shared" si="550"/>
        <v/>
      </c>
      <c r="AE986" s="330" t="str">
        <f t="shared" si="551"/>
        <v/>
      </c>
      <c r="AF986" s="330" t="str">
        <f t="shared" si="552"/>
        <v/>
      </c>
      <c r="AG986" s="330" t="str">
        <f t="shared" si="553"/>
        <v/>
      </c>
      <c r="AH986" s="330" t="str">
        <f t="shared" si="554"/>
        <v/>
      </c>
      <c r="AI986" s="330" t="str">
        <f t="shared" si="555"/>
        <v/>
      </c>
      <c r="AJ986" s="330" t="str">
        <f t="shared" si="556"/>
        <v/>
      </c>
      <c r="AK986" s="339" t="str">
        <f t="shared" si="557"/>
        <v/>
      </c>
      <c r="AL986" s="44" t="str">
        <f t="shared" si="558"/>
        <v/>
      </c>
    </row>
    <row r="987" spans="2:38" ht="15" x14ac:dyDescent="0.15">
      <c r="B987" s="330" t="str">
        <f t="shared" si="536"/>
        <v/>
      </c>
      <c r="C987" s="330" t="str">
        <f t="shared" si="537"/>
        <v/>
      </c>
      <c r="D987" s="330" t="str">
        <f t="shared" si="538"/>
        <v/>
      </c>
      <c r="E987" s="330" t="str">
        <f t="shared" si="535"/>
        <v xml:space="preserve"> </v>
      </c>
      <c r="F987" s="330" t="str">
        <f t="shared" si="539"/>
        <v/>
      </c>
      <c r="G987" s="330" t="str">
        <f t="shared" si="540"/>
        <v/>
      </c>
      <c r="H987" s="315"/>
      <c r="I987" s="330" t="str">
        <f t="shared" si="541"/>
        <v/>
      </c>
      <c r="J987" s="330">
        <f t="shared" si="534"/>
        <v>859</v>
      </c>
      <c r="K987" s="337" t="str">
        <f t="shared" si="542"/>
        <v/>
      </c>
      <c r="L987" s="325" t="str">
        <f t="shared" si="543"/>
        <v/>
      </c>
      <c r="M987" s="325" t="str">
        <f t="shared" si="544"/>
        <v/>
      </c>
      <c r="N987" s="330" t="str">
        <f t="shared" si="545"/>
        <v/>
      </c>
      <c r="O987" s="330" t="str">
        <f t="shared" si="546"/>
        <v/>
      </c>
      <c r="P987" s="334"/>
      <c r="Q987" s="330"/>
      <c r="R987" s="279" t="str">
        <f>IF(H987&gt;0, rate1(1,$L$52,$L$51,$L$54,L987,$L$53,$L$50,P987),"")</f>
        <v/>
      </c>
      <c r="S987" s="325"/>
      <c r="T987" s="325"/>
      <c r="U987" s="330"/>
      <c r="V987" s="338"/>
      <c r="W987" s="330"/>
      <c r="X987" s="330"/>
      <c r="Y987" s="330"/>
      <c r="Z987" s="110" t="str">
        <f>IF(H987&gt;0, rate1(1,$L$52,$L$51,$L$54,U987,$L$53,$L$50,Y987),"")</f>
        <v/>
      </c>
      <c r="AA987" s="338" t="str">
        <f t="shared" si="547"/>
        <v/>
      </c>
      <c r="AB987" s="338" t="str">
        <f t="shared" si="548"/>
        <v/>
      </c>
      <c r="AC987" s="330" t="str">
        <f t="shared" si="549"/>
        <v/>
      </c>
      <c r="AD987" s="330" t="str">
        <f t="shared" si="550"/>
        <v/>
      </c>
      <c r="AE987" s="330" t="str">
        <f t="shared" si="551"/>
        <v/>
      </c>
      <c r="AF987" s="330" t="str">
        <f t="shared" si="552"/>
        <v/>
      </c>
      <c r="AG987" s="330" t="str">
        <f t="shared" si="553"/>
        <v/>
      </c>
      <c r="AH987" s="330" t="str">
        <f t="shared" si="554"/>
        <v/>
      </c>
      <c r="AI987" s="330" t="str">
        <f t="shared" si="555"/>
        <v/>
      </c>
      <c r="AJ987" s="330" t="str">
        <f t="shared" si="556"/>
        <v/>
      </c>
      <c r="AK987" s="339" t="str">
        <f t="shared" si="557"/>
        <v/>
      </c>
      <c r="AL987" s="44" t="str">
        <f t="shared" si="558"/>
        <v/>
      </c>
    </row>
    <row r="988" spans="2:38" ht="15" x14ac:dyDescent="0.15">
      <c r="B988" s="330" t="str">
        <f t="shared" si="536"/>
        <v/>
      </c>
      <c r="C988" s="330" t="str">
        <f t="shared" si="537"/>
        <v/>
      </c>
      <c r="D988" s="330" t="str">
        <f t="shared" si="538"/>
        <v/>
      </c>
      <c r="E988" s="330" t="str">
        <f t="shared" si="535"/>
        <v xml:space="preserve"> </v>
      </c>
      <c r="F988" s="330" t="str">
        <f t="shared" si="539"/>
        <v/>
      </c>
      <c r="G988" s="330" t="str">
        <f t="shared" si="540"/>
        <v/>
      </c>
      <c r="H988" s="315"/>
      <c r="I988" s="330" t="str">
        <f t="shared" si="541"/>
        <v/>
      </c>
      <c r="J988" s="330">
        <f t="shared" si="534"/>
        <v>859</v>
      </c>
      <c r="K988" s="337" t="str">
        <f t="shared" si="542"/>
        <v/>
      </c>
      <c r="L988" s="325" t="str">
        <f t="shared" si="543"/>
        <v/>
      </c>
      <c r="M988" s="325" t="str">
        <f t="shared" si="544"/>
        <v/>
      </c>
      <c r="N988" s="330" t="str">
        <f t="shared" si="545"/>
        <v/>
      </c>
      <c r="O988" s="330" t="str">
        <f t="shared" si="546"/>
        <v/>
      </c>
      <c r="P988" s="334"/>
      <c r="Q988" s="330"/>
      <c r="R988" s="279" t="str">
        <f>IF(H988&gt;0, rate1(1,$L$52,$L$51,$L$54,L988,$L$53,$L$50,P988),"")</f>
        <v/>
      </c>
      <c r="S988" s="325"/>
      <c r="T988" s="325"/>
      <c r="U988" s="330"/>
      <c r="V988" s="338"/>
      <c r="W988" s="330"/>
      <c r="X988" s="330"/>
      <c r="Y988" s="330"/>
      <c r="Z988" s="110" t="str">
        <f>IF(H988&gt;0, rate1(1,$L$52,$L$51,$L$54,U988,$L$53,$L$50,Y988),"")</f>
        <v/>
      </c>
      <c r="AA988" s="338" t="str">
        <f t="shared" si="547"/>
        <v/>
      </c>
      <c r="AB988" s="338" t="str">
        <f t="shared" si="548"/>
        <v/>
      </c>
      <c r="AC988" s="330" t="str">
        <f t="shared" si="549"/>
        <v/>
      </c>
      <c r="AD988" s="330" t="str">
        <f t="shared" si="550"/>
        <v/>
      </c>
      <c r="AE988" s="330" t="str">
        <f t="shared" si="551"/>
        <v/>
      </c>
      <c r="AF988" s="330" t="str">
        <f t="shared" si="552"/>
        <v/>
      </c>
      <c r="AG988" s="330" t="str">
        <f t="shared" si="553"/>
        <v/>
      </c>
      <c r="AH988" s="330" t="str">
        <f t="shared" si="554"/>
        <v/>
      </c>
      <c r="AI988" s="330" t="str">
        <f t="shared" si="555"/>
        <v/>
      </c>
      <c r="AJ988" s="330" t="str">
        <f t="shared" si="556"/>
        <v/>
      </c>
      <c r="AK988" s="339" t="str">
        <f t="shared" si="557"/>
        <v/>
      </c>
      <c r="AL988" s="44" t="str">
        <f t="shared" si="558"/>
        <v/>
      </c>
    </row>
    <row r="989" spans="2:38" ht="15" x14ac:dyDescent="0.15">
      <c r="B989" s="330" t="str">
        <f t="shared" si="536"/>
        <v/>
      </c>
      <c r="C989" s="330" t="str">
        <f t="shared" si="537"/>
        <v/>
      </c>
      <c r="D989" s="330" t="str">
        <f t="shared" si="538"/>
        <v/>
      </c>
      <c r="E989" s="330" t="str">
        <f t="shared" si="535"/>
        <v xml:space="preserve"> </v>
      </c>
      <c r="F989" s="330" t="str">
        <f t="shared" si="539"/>
        <v/>
      </c>
      <c r="G989" s="330" t="str">
        <f t="shared" si="540"/>
        <v/>
      </c>
      <c r="H989" s="315"/>
      <c r="I989" s="330" t="str">
        <f t="shared" si="541"/>
        <v/>
      </c>
      <c r="J989" s="330">
        <f t="shared" si="534"/>
        <v>859</v>
      </c>
      <c r="K989" s="337" t="str">
        <f t="shared" si="542"/>
        <v/>
      </c>
      <c r="L989" s="325" t="str">
        <f t="shared" si="543"/>
        <v/>
      </c>
      <c r="M989" s="325" t="str">
        <f t="shared" si="544"/>
        <v/>
      </c>
      <c r="N989" s="330" t="str">
        <f t="shared" si="545"/>
        <v/>
      </c>
      <c r="O989" s="330" t="str">
        <f t="shared" si="546"/>
        <v/>
      </c>
      <c r="P989" s="334"/>
      <c r="Q989" s="330"/>
      <c r="R989" s="279" t="str">
        <f>IF(H989&gt;0, rate1(1,$L$52,$L$51,$L$54,L989,$L$53,$L$50,P989),"")</f>
        <v/>
      </c>
      <c r="S989" s="325"/>
      <c r="T989" s="325"/>
      <c r="U989" s="330"/>
      <c r="V989" s="338"/>
      <c r="W989" s="330"/>
      <c r="X989" s="330"/>
      <c r="Y989" s="330"/>
      <c r="Z989" s="110" t="str">
        <f>IF(H989&gt;0, rate1(1,$L$52,$L$51,$L$54,U989,$L$53,$L$50,Y989),"")</f>
        <v/>
      </c>
      <c r="AA989" s="338" t="str">
        <f t="shared" si="547"/>
        <v/>
      </c>
      <c r="AB989" s="338" t="str">
        <f t="shared" si="548"/>
        <v/>
      </c>
      <c r="AC989" s="330" t="str">
        <f t="shared" si="549"/>
        <v/>
      </c>
      <c r="AD989" s="330" t="str">
        <f t="shared" si="550"/>
        <v/>
      </c>
      <c r="AE989" s="330" t="str">
        <f t="shared" si="551"/>
        <v/>
      </c>
      <c r="AF989" s="330" t="str">
        <f t="shared" si="552"/>
        <v/>
      </c>
      <c r="AG989" s="330" t="str">
        <f t="shared" si="553"/>
        <v/>
      </c>
      <c r="AH989" s="330" t="str">
        <f t="shared" si="554"/>
        <v/>
      </c>
      <c r="AI989" s="330" t="str">
        <f t="shared" si="555"/>
        <v/>
      </c>
      <c r="AJ989" s="330" t="str">
        <f t="shared" si="556"/>
        <v/>
      </c>
      <c r="AK989" s="339" t="str">
        <f t="shared" si="557"/>
        <v/>
      </c>
      <c r="AL989" s="44" t="str">
        <f t="shared" si="558"/>
        <v/>
      </c>
    </row>
    <row r="990" spans="2:38" ht="15" x14ac:dyDescent="0.15">
      <c r="B990" s="330" t="str">
        <f t="shared" si="536"/>
        <v/>
      </c>
      <c r="C990" s="330" t="str">
        <f t="shared" si="537"/>
        <v/>
      </c>
      <c r="D990" s="330" t="str">
        <f t="shared" si="538"/>
        <v/>
      </c>
      <c r="E990" s="330" t="str">
        <f t="shared" si="535"/>
        <v xml:space="preserve"> </v>
      </c>
      <c r="F990" s="330" t="str">
        <f t="shared" si="539"/>
        <v/>
      </c>
      <c r="G990" s="330" t="str">
        <f t="shared" si="540"/>
        <v/>
      </c>
      <c r="H990" s="315"/>
      <c r="I990" s="330" t="str">
        <f t="shared" si="541"/>
        <v/>
      </c>
      <c r="J990" s="330">
        <f t="shared" si="534"/>
        <v>859</v>
      </c>
      <c r="K990" s="337" t="str">
        <f t="shared" si="542"/>
        <v/>
      </c>
      <c r="L990" s="325" t="str">
        <f t="shared" si="543"/>
        <v/>
      </c>
      <c r="M990" s="325" t="str">
        <f t="shared" si="544"/>
        <v/>
      </c>
      <c r="N990" s="330" t="str">
        <f t="shared" si="545"/>
        <v/>
      </c>
      <c r="O990" s="330" t="str">
        <f t="shared" si="546"/>
        <v/>
      </c>
      <c r="P990" s="334"/>
      <c r="Q990" s="330"/>
      <c r="R990" s="279" t="str">
        <f>IF(H990&gt;0, rate1(1,$L$52,$L$51,$L$54,L990,$L$53,$L$50,P990),"")</f>
        <v/>
      </c>
      <c r="S990" s="325"/>
      <c r="T990" s="325"/>
      <c r="U990" s="330"/>
      <c r="V990" s="338"/>
      <c r="W990" s="330"/>
      <c r="X990" s="330"/>
      <c r="Y990" s="330"/>
      <c r="Z990" s="110" t="str">
        <f>IF(H990&gt;0, rate1(1,$L$52,$L$51,$L$54,U990,$L$53,$L$50,Y990),"")</f>
        <v/>
      </c>
      <c r="AA990" s="338" t="str">
        <f t="shared" si="547"/>
        <v/>
      </c>
      <c r="AB990" s="338" t="str">
        <f t="shared" si="548"/>
        <v/>
      </c>
      <c r="AC990" s="330" t="str">
        <f t="shared" si="549"/>
        <v/>
      </c>
      <c r="AD990" s="330" t="str">
        <f t="shared" si="550"/>
        <v/>
      </c>
      <c r="AE990" s="330" t="str">
        <f t="shared" si="551"/>
        <v/>
      </c>
      <c r="AF990" s="330" t="str">
        <f t="shared" si="552"/>
        <v/>
      </c>
      <c r="AG990" s="330" t="str">
        <f t="shared" si="553"/>
        <v/>
      </c>
      <c r="AH990" s="330" t="str">
        <f t="shared" si="554"/>
        <v/>
      </c>
      <c r="AI990" s="330" t="str">
        <f t="shared" si="555"/>
        <v/>
      </c>
      <c r="AJ990" s="330" t="str">
        <f t="shared" si="556"/>
        <v/>
      </c>
      <c r="AK990" s="339" t="str">
        <f t="shared" si="557"/>
        <v/>
      </c>
      <c r="AL990" s="44" t="str">
        <f t="shared" si="558"/>
        <v/>
      </c>
    </row>
    <row r="991" spans="2:38" ht="15" x14ac:dyDescent="0.15">
      <c r="B991" s="330" t="str">
        <f t="shared" si="536"/>
        <v/>
      </c>
      <c r="C991" s="330" t="str">
        <f t="shared" si="537"/>
        <v/>
      </c>
      <c r="D991" s="330" t="str">
        <f t="shared" si="538"/>
        <v/>
      </c>
      <c r="E991" s="330" t="str">
        <f t="shared" si="535"/>
        <v xml:space="preserve"> </v>
      </c>
      <c r="F991" s="330" t="str">
        <f t="shared" si="539"/>
        <v/>
      </c>
      <c r="G991" s="330" t="str">
        <f t="shared" si="540"/>
        <v/>
      </c>
      <c r="H991" s="315"/>
      <c r="I991" s="330" t="str">
        <f t="shared" si="541"/>
        <v/>
      </c>
      <c r="J991" s="330">
        <f t="shared" si="534"/>
        <v>859</v>
      </c>
      <c r="K991" s="337" t="str">
        <f t="shared" si="542"/>
        <v/>
      </c>
      <c r="L991" s="325" t="str">
        <f t="shared" si="543"/>
        <v/>
      </c>
      <c r="M991" s="325" t="str">
        <f t="shared" si="544"/>
        <v/>
      </c>
      <c r="N991" s="330" t="str">
        <f t="shared" si="545"/>
        <v/>
      </c>
      <c r="O991" s="330" t="str">
        <f t="shared" si="546"/>
        <v/>
      </c>
      <c r="P991" s="334"/>
      <c r="Q991" s="330"/>
      <c r="R991" s="279" t="str">
        <f>IF(H991&gt;0, rate1(1,$L$52,$L$51,$L$54,L991,$L$53,$L$50,P991),"")</f>
        <v/>
      </c>
      <c r="S991" s="325"/>
      <c r="T991" s="325"/>
      <c r="U991" s="330"/>
      <c r="V991" s="338"/>
      <c r="W991" s="330"/>
      <c r="X991" s="330"/>
      <c r="Y991" s="330"/>
      <c r="Z991" s="110" t="str">
        <f>IF(H991&gt;0, rate1(1,$L$52,$L$51,$L$54,U991,$L$53,$L$50,Y991),"")</f>
        <v/>
      </c>
      <c r="AA991" s="338" t="str">
        <f t="shared" si="547"/>
        <v/>
      </c>
      <c r="AB991" s="338" t="str">
        <f t="shared" si="548"/>
        <v/>
      </c>
      <c r="AC991" s="330" t="str">
        <f t="shared" si="549"/>
        <v/>
      </c>
      <c r="AD991" s="330" t="str">
        <f t="shared" si="550"/>
        <v/>
      </c>
      <c r="AE991" s="330" t="str">
        <f t="shared" si="551"/>
        <v/>
      </c>
      <c r="AF991" s="330" t="str">
        <f t="shared" si="552"/>
        <v/>
      </c>
      <c r="AG991" s="330" t="str">
        <f t="shared" si="553"/>
        <v/>
      </c>
      <c r="AH991" s="330" t="str">
        <f t="shared" si="554"/>
        <v/>
      </c>
      <c r="AI991" s="330" t="str">
        <f t="shared" si="555"/>
        <v/>
      </c>
      <c r="AJ991" s="330" t="str">
        <f t="shared" si="556"/>
        <v/>
      </c>
      <c r="AK991" s="339" t="str">
        <f t="shared" si="557"/>
        <v/>
      </c>
      <c r="AL991" s="44" t="str">
        <f t="shared" si="558"/>
        <v/>
      </c>
    </row>
    <row r="992" spans="2:38" ht="15" x14ac:dyDescent="0.15">
      <c r="B992" s="330" t="str">
        <f t="shared" si="536"/>
        <v/>
      </c>
      <c r="C992" s="330" t="str">
        <f t="shared" si="537"/>
        <v/>
      </c>
      <c r="D992" s="330" t="str">
        <f t="shared" si="538"/>
        <v/>
      </c>
      <c r="E992" s="330" t="str">
        <f t="shared" si="535"/>
        <v xml:space="preserve"> </v>
      </c>
      <c r="F992" s="330" t="str">
        <f t="shared" si="539"/>
        <v/>
      </c>
      <c r="G992" s="330" t="str">
        <f t="shared" si="540"/>
        <v/>
      </c>
      <c r="H992" s="315"/>
      <c r="I992" s="330" t="str">
        <f t="shared" si="541"/>
        <v/>
      </c>
      <c r="J992" s="330">
        <f t="shared" si="534"/>
        <v>859</v>
      </c>
      <c r="K992" s="337" t="str">
        <f t="shared" si="542"/>
        <v/>
      </c>
      <c r="L992" s="325" t="str">
        <f t="shared" si="543"/>
        <v/>
      </c>
      <c r="M992" s="325" t="str">
        <f t="shared" si="544"/>
        <v/>
      </c>
      <c r="N992" s="330" t="str">
        <f t="shared" si="545"/>
        <v/>
      </c>
      <c r="O992" s="330" t="str">
        <f t="shared" si="546"/>
        <v/>
      </c>
      <c r="P992" s="334"/>
      <c r="Q992" s="330"/>
      <c r="R992" s="279" t="str">
        <f>IF(H992&gt;0, rate1(1,$L$52,$L$51,$L$54,L992,$L$53,$L$50,P992),"")</f>
        <v/>
      </c>
      <c r="S992" s="325"/>
      <c r="T992" s="325"/>
      <c r="U992" s="330"/>
      <c r="V992" s="338"/>
      <c r="W992" s="330"/>
      <c r="X992" s="330"/>
      <c r="Y992" s="330"/>
      <c r="Z992" s="110" t="str">
        <f>IF(H992&gt;0, rate1(1,$L$52,$L$51,$L$54,U992,$L$53,$L$50,Y992),"")</f>
        <v/>
      </c>
      <c r="AA992" s="338" t="str">
        <f t="shared" si="547"/>
        <v/>
      </c>
      <c r="AB992" s="338" t="str">
        <f t="shared" si="548"/>
        <v/>
      </c>
      <c r="AC992" s="330" t="str">
        <f t="shared" si="549"/>
        <v/>
      </c>
      <c r="AD992" s="330" t="str">
        <f t="shared" si="550"/>
        <v/>
      </c>
      <c r="AE992" s="330" t="str">
        <f t="shared" si="551"/>
        <v/>
      </c>
      <c r="AF992" s="330" t="str">
        <f t="shared" si="552"/>
        <v/>
      </c>
      <c r="AG992" s="330" t="str">
        <f t="shared" si="553"/>
        <v/>
      </c>
      <c r="AH992" s="330" t="str">
        <f t="shared" si="554"/>
        <v/>
      </c>
      <c r="AI992" s="330" t="str">
        <f t="shared" si="555"/>
        <v/>
      </c>
      <c r="AJ992" s="330" t="str">
        <f t="shared" si="556"/>
        <v/>
      </c>
      <c r="AK992" s="339" t="str">
        <f t="shared" si="557"/>
        <v/>
      </c>
      <c r="AL992" s="44" t="str">
        <f t="shared" si="558"/>
        <v/>
      </c>
    </row>
    <row r="993" spans="2:38" ht="15" x14ac:dyDescent="0.15">
      <c r="B993" s="330" t="str">
        <f t="shared" si="536"/>
        <v/>
      </c>
      <c r="C993" s="330" t="str">
        <f t="shared" si="537"/>
        <v/>
      </c>
      <c r="D993" s="330" t="str">
        <f t="shared" si="538"/>
        <v/>
      </c>
      <c r="E993" s="330" t="str">
        <f t="shared" si="535"/>
        <v xml:space="preserve"> </v>
      </c>
      <c r="F993" s="330" t="str">
        <f t="shared" si="539"/>
        <v/>
      </c>
      <c r="G993" s="330" t="str">
        <f t="shared" si="540"/>
        <v/>
      </c>
      <c r="H993" s="315"/>
      <c r="I993" s="330" t="str">
        <f t="shared" si="541"/>
        <v/>
      </c>
      <c r="J993" s="330">
        <f t="shared" si="534"/>
        <v>859</v>
      </c>
      <c r="K993" s="337" t="str">
        <f t="shared" si="542"/>
        <v/>
      </c>
      <c r="L993" s="325" t="str">
        <f t="shared" si="543"/>
        <v/>
      </c>
      <c r="M993" s="325" t="str">
        <f t="shared" si="544"/>
        <v/>
      </c>
      <c r="N993" s="330" t="str">
        <f t="shared" si="545"/>
        <v/>
      </c>
      <c r="O993" s="330" t="str">
        <f t="shared" si="546"/>
        <v/>
      </c>
      <c r="P993" s="334"/>
      <c r="Q993" s="330"/>
      <c r="R993" s="279" t="str">
        <f>IF(H993&gt;0, rate1(1,$L$52,$L$51,$L$54,L993,$L$53,$L$50,P993),"")</f>
        <v/>
      </c>
      <c r="S993" s="325"/>
      <c r="T993" s="325"/>
      <c r="U993" s="330"/>
      <c r="V993" s="338"/>
      <c r="W993" s="330"/>
      <c r="X993" s="330"/>
      <c r="Y993" s="330"/>
      <c r="Z993" s="110" t="str">
        <f>IF(H993&gt;0, rate1(1,$L$52,$L$51,$L$54,U993,$L$53,$L$50,Y993),"")</f>
        <v/>
      </c>
      <c r="AA993" s="338" t="str">
        <f t="shared" si="547"/>
        <v/>
      </c>
      <c r="AB993" s="338" t="str">
        <f t="shared" si="548"/>
        <v/>
      </c>
      <c r="AC993" s="330" t="str">
        <f t="shared" si="549"/>
        <v/>
      </c>
      <c r="AD993" s="330" t="str">
        <f t="shared" si="550"/>
        <v/>
      </c>
      <c r="AE993" s="330" t="str">
        <f t="shared" si="551"/>
        <v/>
      </c>
      <c r="AF993" s="330" t="str">
        <f t="shared" si="552"/>
        <v/>
      </c>
      <c r="AG993" s="330" t="str">
        <f t="shared" si="553"/>
        <v/>
      </c>
      <c r="AH993" s="330" t="str">
        <f t="shared" si="554"/>
        <v/>
      </c>
      <c r="AI993" s="330" t="str">
        <f t="shared" si="555"/>
        <v/>
      </c>
      <c r="AJ993" s="330" t="str">
        <f t="shared" si="556"/>
        <v/>
      </c>
      <c r="AK993" s="339" t="str">
        <f t="shared" si="557"/>
        <v/>
      </c>
      <c r="AL993" s="44" t="str">
        <f t="shared" si="558"/>
        <v/>
      </c>
    </row>
    <row r="994" spans="2:38" ht="15" x14ac:dyDescent="0.15">
      <c r="B994" s="330" t="str">
        <f t="shared" si="536"/>
        <v/>
      </c>
      <c r="C994" s="330" t="str">
        <f t="shared" si="537"/>
        <v/>
      </c>
      <c r="D994" s="330" t="str">
        <f t="shared" si="538"/>
        <v/>
      </c>
      <c r="E994" s="330" t="str">
        <f t="shared" si="535"/>
        <v xml:space="preserve"> </v>
      </c>
      <c r="F994" s="330" t="str">
        <f t="shared" si="539"/>
        <v/>
      </c>
      <c r="G994" s="330" t="str">
        <f t="shared" si="540"/>
        <v/>
      </c>
      <c r="H994" s="315"/>
      <c r="I994" s="330" t="str">
        <f t="shared" si="541"/>
        <v/>
      </c>
      <c r="J994" s="330">
        <f t="shared" si="534"/>
        <v>859</v>
      </c>
      <c r="K994" s="337" t="str">
        <f t="shared" si="542"/>
        <v/>
      </c>
      <c r="L994" s="325" t="str">
        <f t="shared" si="543"/>
        <v/>
      </c>
      <c r="M994" s="325" t="str">
        <f t="shared" si="544"/>
        <v/>
      </c>
      <c r="N994" s="330" t="str">
        <f t="shared" si="545"/>
        <v/>
      </c>
      <c r="O994" s="330" t="str">
        <f t="shared" si="546"/>
        <v/>
      </c>
      <c r="P994" s="334"/>
      <c r="Q994" s="330"/>
      <c r="R994" s="279" t="str">
        <f>IF(H994&gt;0, rate1(1,$L$52,$L$51,$L$54,L994,$L$53,$L$50,P994),"")</f>
        <v/>
      </c>
      <c r="S994" s="325"/>
      <c r="T994" s="325"/>
      <c r="U994" s="330"/>
      <c r="V994" s="338"/>
      <c r="W994" s="330"/>
      <c r="X994" s="330"/>
      <c r="Y994" s="330"/>
      <c r="Z994" s="110" t="str">
        <f>IF(H994&gt;0, rate1(1,$L$52,$L$51,$L$54,U994,$L$53,$L$50,Y994),"")</f>
        <v/>
      </c>
      <c r="AA994" s="338" t="str">
        <f t="shared" si="547"/>
        <v/>
      </c>
      <c r="AB994" s="338" t="str">
        <f t="shared" si="548"/>
        <v/>
      </c>
      <c r="AC994" s="330" t="str">
        <f t="shared" si="549"/>
        <v/>
      </c>
      <c r="AD994" s="330" t="str">
        <f t="shared" si="550"/>
        <v/>
      </c>
      <c r="AE994" s="330" t="str">
        <f t="shared" si="551"/>
        <v/>
      </c>
      <c r="AF994" s="330" t="str">
        <f t="shared" si="552"/>
        <v/>
      </c>
      <c r="AG994" s="330" t="str">
        <f t="shared" si="553"/>
        <v/>
      </c>
      <c r="AH994" s="330" t="str">
        <f t="shared" si="554"/>
        <v/>
      </c>
      <c r="AI994" s="330" t="str">
        <f t="shared" si="555"/>
        <v/>
      </c>
      <c r="AJ994" s="330" t="str">
        <f t="shared" si="556"/>
        <v/>
      </c>
      <c r="AK994" s="339" t="str">
        <f t="shared" si="557"/>
        <v/>
      </c>
      <c r="AL994" s="44" t="str">
        <f t="shared" si="558"/>
        <v/>
      </c>
    </row>
    <row r="995" spans="2:38" ht="15" x14ac:dyDescent="0.15">
      <c r="B995" s="330" t="str">
        <f t="shared" si="536"/>
        <v/>
      </c>
      <c r="C995" s="330" t="str">
        <f t="shared" si="537"/>
        <v/>
      </c>
      <c r="D995" s="330" t="str">
        <f t="shared" si="538"/>
        <v/>
      </c>
      <c r="E995" s="330" t="str">
        <f t="shared" si="535"/>
        <v xml:space="preserve"> </v>
      </c>
      <c r="F995" s="330" t="str">
        <f t="shared" si="539"/>
        <v/>
      </c>
      <c r="G995" s="330" t="str">
        <f t="shared" si="540"/>
        <v/>
      </c>
      <c r="H995" s="315"/>
      <c r="I995" s="330" t="str">
        <f t="shared" si="541"/>
        <v/>
      </c>
      <c r="J995" s="330">
        <f t="shared" si="534"/>
        <v>859</v>
      </c>
      <c r="K995" s="337" t="str">
        <f t="shared" si="542"/>
        <v/>
      </c>
      <c r="L995" s="325" t="str">
        <f t="shared" si="543"/>
        <v/>
      </c>
      <c r="M995" s="325" t="str">
        <f t="shared" si="544"/>
        <v/>
      </c>
      <c r="N995" s="330" t="str">
        <f t="shared" si="545"/>
        <v/>
      </c>
      <c r="O995" s="330" t="str">
        <f t="shared" si="546"/>
        <v/>
      </c>
      <c r="P995" s="334"/>
      <c r="Q995" s="330"/>
      <c r="R995" s="279" t="str">
        <f>IF(H995&gt;0, rate1(1,$L$52,$L$51,$L$54,L995,$L$53,$L$50,P995),"")</f>
        <v/>
      </c>
      <c r="S995" s="325"/>
      <c r="T995" s="325"/>
      <c r="U995" s="330"/>
      <c r="V995" s="338"/>
      <c r="W995" s="330"/>
      <c r="X995" s="330"/>
      <c r="Y995" s="330"/>
      <c r="Z995" s="110" t="str">
        <f>IF(H995&gt;0, rate1(1,$L$52,$L$51,$L$54,U995,$L$53,$L$50,Y995),"")</f>
        <v/>
      </c>
      <c r="AA995" s="338" t="str">
        <f t="shared" si="547"/>
        <v/>
      </c>
      <c r="AB995" s="338" t="str">
        <f t="shared" si="548"/>
        <v/>
      </c>
      <c r="AC995" s="330" t="str">
        <f t="shared" si="549"/>
        <v/>
      </c>
      <c r="AD995" s="330" t="str">
        <f t="shared" si="550"/>
        <v/>
      </c>
      <c r="AE995" s="330" t="str">
        <f t="shared" si="551"/>
        <v/>
      </c>
      <c r="AF995" s="330" t="str">
        <f t="shared" si="552"/>
        <v/>
      </c>
      <c r="AG995" s="330" t="str">
        <f t="shared" si="553"/>
        <v/>
      </c>
      <c r="AH995" s="330" t="str">
        <f t="shared" si="554"/>
        <v/>
      </c>
      <c r="AI995" s="330" t="str">
        <f t="shared" si="555"/>
        <v/>
      </c>
      <c r="AJ995" s="330" t="str">
        <f t="shared" si="556"/>
        <v/>
      </c>
      <c r="AK995" s="339" t="str">
        <f t="shared" si="557"/>
        <v/>
      </c>
      <c r="AL995" s="44" t="str">
        <f t="shared" si="558"/>
        <v/>
      </c>
    </row>
    <row r="996" spans="2:38" ht="15" x14ac:dyDescent="0.15">
      <c r="B996" s="330" t="str">
        <f t="shared" si="536"/>
        <v/>
      </c>
      <c r="C996" s="330" t="str">
        <f t="shared" si="537"/>
        <v/>
      </c>
      <c r="D996" s="330" t="str">
        <f t="shared" si="538"/>
        <v/>
      </c>
      <c r="E996" s="330" t="str">
        <f t="shared" si="535"/>
        <v xml:space="preserve"> </v>
      </c>
      <c r="F996" s="330" t="str">
        <f t="shared" si="539"/>
        <v/>
      </c>
      <c r="G996" s="330" t="str">
        <f t="shared" si="540"/>
        <v/>
      </c>
      <c r="H996" s="315"/>
      <c r="I996" s="330" t="str">
        <f t="shared" si="541"/>
        <v/>
      </c>
      <c r="J996" s="330">
        <f t="shared" si="534"/>
        <v>859</v>
      </c>
      <c r="K996" s="337" t="str">
        <f t="shared" si="542"/>
        <v/>
      </c>
      <c r="L996" s="325" t="str">
        <f t="shared" si="543"/>
        <v/>
      </c>
      <c r="M996" s="325" t="str">
        <f t="shared" si="544"/>
        <v/>
      </c>
      <c r="N996" s="330" t="str">
        <f t="shared" si="545"/>
        <v/>
      </c>
      <c r="O996" s="330" t="str">
        <f t="shared" si="546"/>
        <v/>
      </c>
      <c r="P996" s="334"/>
      <c r="Q996" s="330"/>
      <c r="R996" s="279" t="str">
        <f>IF(H996&gt;0, rate1(1,$L$52,$L$51,$L$54,L996,$L$53,$L$50,P996),"")</f>
        <v/>
      </c>
      <c r="S996" s="325"/>
      <c r="T996" s="325"/>
      <c r="U996" s="330"/>
      <c r="V996" s="338"/>
      <c r="W996" s="330"/>
      <c r="X996" s="330"/>
      <c r="Y996" s="330"/>
      <c r="Z996" s="110" t="str">
        <f>IF(H996&gt;0, rate1(1,$L$52,$L$51,$L$54,U996,$L$53,$L$50,Y996),"")</f>
        <v/>
      </c>
      <c r="AA996" s="338" t="str">
        <f t="shared" si="547"/>
        <v/>
      </c>
      <c r="AB996" s="338" t="str">
        <f t="shared" si="548"/>
        <v/>
      </c>
      <c r="AC996" s="330" t="str">
        <f t="shared" si="549"/>
        <v/>
      </c>
      <c r="AD996" s="330" t="str">
        <f t="shared" si="550"/>
        <v/>
      </c>
      <c r="AE996" s="330" t="str">
        <f t="shared" si="551"/>
        <v/>
      </c>
      <c r="AF996" s="330" t="str">
        <f t="shared" si="552"/>
        <v/>
      </c>
      <c r="AG996" s="330" t="str">
        <f t="shared" si="553"/>
        <v/>
      </c>
      <c r="AH996" s="330" t="str">
        <f t="shared" si="554"/>
        <v/>
      </c>
      <c r="AI996" s="330" t="str">
        <f t="shared" si="555"/>
        <v/>
      </c>
      <c r="AJ996" s="330" t="str">
        <f t="shared" si="556"/>
        <v/>
      </c>
      <c r="AK996" s="339" t="str">
        <f t="shared" si="557"/>
        <v/>
      </c>
      <c r="AL996" s="44" t="str">
        <f t="shared" si="558"/>
        <v/>
      </c>
    </row>
    <row r="997" spans="2:38" ht="15" x14ac:dyDescent="0.15">
      <c r="B997" s="330" t="str">
        <f t="shared" si="536"/>
        <v/>
      </c>
      <c r="C997" s="330" t="str">
        <f t="shared" si="537"/>
        <v/>
      </c>
      <c r="D997" s="330" t="str">
        <f t="shared" si="538"/>
        <v/>
      </c>
      <c r="E997" s="330" t="str">
        <f t="shared" si="535"/>
        <v xml:space="preserve"> </v>
      </c>
      <c r="F997" s="330" t="str">
        <f t="shared" si="539"/>
        <v/>
      </c>
      <c r="G997" s="330" t="str">
        <f t="shared" si="540"/>
        <v/>
      </c>
      <c r="H997" s="315"/>
      <c r="I997" s="330" t="str">
        <f t="shared" si="541"/>
        <v/>
      </c>
      <c r="J997" s="330">
        <f t="shared" si="534"/>
        <v>859</v>
      </c>
      <c r="K997" s="337" t="str">
        <f t="shared" si="542"/>
        <v/>
      </c>
      <c r="L997" s="325" t="str">
        <f t="shared" si="543"/>
        <v/>
      </c>
      <c r="M997" s="325" t="str">
        <f t="shared" si="544"/>
        <v/>
      </c>
      <c r="N997" s="330" t="str">
        <f t="shared" si="545"/>
        <v/>
      </c>
      <c r="O997" s="330" t="str">
        <f t="shared" si="546"/>
        <v/>
      </c>
      <c r="P997" s="334"/>
      <c r="Q997" s="330"/>
      <c r="R997" s="279" t="str">
        <f>IF(H997&gt;0, rate1(1,$L$52,$L$51,$L$54,L997,$L$53,$L$50,P997),"")</f>
        <v/>
      </c>
      <c r="S997" s="325"/>
      <c r="T997" s="325"/>
      <c r="U997" s="330"/>
      <c r="V997" s="338"/>
      <c r="W997" s="330"/>
      <c r="X997" s="330"/>
      <c r="Y997" s="330"/>
      <c r="Z997" s="110" t="str">
        <f>IF(H997&gt;0, rate1(1,$L$52,$L$51,$L$54,U997,$L$53,$L$50,Y997),"")</f>
        <v/>
      </c>
      <c r="AA997" s="338" t="str">
        <f t="shared" si="547"/>
        <v/>
      </c>
      <c r="AB997" s="338" t="str">
        <f t="shared" si="548"/>
        <v/>
      </c>
      <c r="AC997" s="330" t="str">
        <f t="shared" si="549"/>
        <v/>
      </c>
      <c r="AD997" s="330" t="str">
        <f t="shared" si="550"/>
        <v/>
      </c>
      <c r="AE997" s="330" t="str">
        <f t="shared" si="551"/>
        <v/>
      </c>
      <c r="AF997" s="330" t="str">
        <f t="shared" si="552"/>
        <v/>
      </c>
      <c r="AG997" s="330" t="str">
        <f t="shared" si="553"/>
        <v/>
      </c>
      <c r="AH997" s="330" t="str">
        <f t="shared" si="554"/>
        <v/>
      </c>
      <c r="AI997" s="330" t="str">
        <f t="shared" si="555"/>
        <v/>
      </c>
      <c r="AJ997" s="330" t="str">
        <f t="shared" si="556"/>
        <v/>
      </c>
      <c r="AK997" s="339" t="str">
        <f t="shared" si="557"/>
        <v/>
      </c>
      <c r="AL997" s="44" t="str">
        <f t="shared" si="558"/>
        <v/>
      </c>
    </row>
    <row r="998" spans="2:38" ht="15" x14ac:dyDescent="0.15">
      <c r="B998" s="330" t="str">
        <f t="shared" si="536"/>
        <v/>
      </c>
      <c r="C998" s="330" t="str">
        <f t="shared" si="537"/>
        <v/>
      </c>
      <c r="D998" s="330" t="str">
        <f t="shared" si="538"/>
        <v/>
      </c>
      <c r="E998" s="330" t="str">
        <f t="shared" si="535"/>
        <v xml:space="preserve"> </v>
      </c>
      <c r="F998" s="330" t="str">
        <f t="shared" si="539"/>
        <v/>
      </c>
      <c r="G998" s="330" t="str">
        <f t="shared" si="540"/>
        <v/>
      </c>
      <c r="H998" s="315"/>
      <c r="I998" s="330" t="str">
        <f t="shared" si="541"/>
        <v/>
      </c>
      <c r="J998" s="330">
        <f t="shared" si="534"/>
        <v>859</v>
      </c>
      <c r="K998" s="337" t="str">
        <f t="shared" si="542"/>
        <v/>
      </c>
      <c r="L998" s="325" t="str">
        <f t="shared" si="543"/>
        <v/>
      </c>
      <c r="M998" s="325" t="str">
        <f t="shared" si="544"/>
        <v/>
      </c>
      <c r="N998" s="330" t="str">
        <f t="shared" si="545"/>
        <v/>
      </c>
      <c r="O998" s="330" t="str">
        <f t="shared" si="546"/>
        <v/>
      </c>
      <c r="P998" s="334"/>
      <c r="Q998" s="330"/>
      <c r="R998" s="279" t="str">
        <f>IF(H998&gt;0, rate1(1,$L$52,$L$51,$L$54,L998,$L$53,$L$50,P998),"")</f>
        <v/>
      </c>
      <c r="S998" s="325"/>
      <c r="T998" s="325"/>
      <c r="U998" s="330"/>
      <c r="V998" s="338"/>
      <c r="W998" s="330"/>
      <c r="X998" s="330"/>
      <c r="Y998" s="330"/>
      <c r="Z998" s="110" t="str">
        <f>IF(H998&gt;0, rate1(1,$L$52,$L$51,$L$54,U998,$L$53,$L$50,Y998),"")</f>
        <v/>
      </c>
      <c r="AA998" s="338" t="str">
        <f t="shared" si="547"/>
        <v/>
      </c>
      <c r="AB998" s="338" t="str">
        <f t="shared" si="548"/>
        <v/>
      </c>
      <c r="AC998" s="330" t="str">
        <f t="shared" si="549"/>
        <v/>
      </c>
      <c r="AD998" s="330" t="str">
        <f t="shared" si="550"/>
        <v/>
      </c>
      <c r="AE998" s="330" t="str">
        <f t="shared" si="551"/>
        <v/>
      </c>
      <c r="AF998" s="330" t="str">
        <f t="shared" si="552"/>
        <v/>
      </c>
      <c r="AG998" s="330" t="str">
        <f t="shared" si="553"/>
        <v/>
      </c>
      <c r="AH998" s="330" t="str">
        <f t="shared" si="554"/>
        <v/>
      </c>
      <c r="AI998" s="330" t="str">
        <f t="shared" si="555"/>
        <v/>
      </c>
      <c r="AJ998" s="330" t="str">
        <f t="shared" si="556"/>
        <v/>
      </c>
      <c r="AK998" s="339" t="str">
        <f t="shared" si="557"/>
        <v/>
      </c>
      <c r="AL998" s="44" t="str">
        <f t="shared" si="558"/>
        <v/>
      </c>
    </row>
    <row r="999" spans="2:38" ht="15" x14ac:dyDescent="0.15">
      <c r="B999" s="330" t="str">
        <f t="shared" si="536"/>
        <v/>
      </c>
      <c r="C999" s="330" t="str">
        <f t="shared" si="537"/>
        <v/>
      </c>
      <c r="D999" s="330" t="str">
        <f t="shared" si="538"/>
        <v/>
      </c>
      <c r="E999" s="330" t="str">
        <f t="shared" si="535"/>
        <v xml:space="preserve"> </v>
      </c>
      <c r="F999" s="330" t="str">
        <f t="shared" si="539"/>
        <v/>
      </c>
      <c r="G999" s="330" t="str">
        <f t="shared" si="540"/>
        <v/>
      </c>
      <c r="H999" s="315"/>
      <c r="I999" s="330" t="str">
        <f t="shared" si="541"/>
        <v/>
      </c>
      <c r="J999" s="330">
        <f t="shared" si="534"/>
        <v>859</v>
      </c>
      <c r="K999" s="337" t="str">
        <f t="shared" si="542"/>
        <v/>
      </c>
      <c r="L999" s="325" t="str">
        <f t="shared" si="543"/>
        <v/>
      </c>
      <c r="M999" s="325" t="str">
        <f t="shared" si="544"/>
        <v/>
      </c>
      <c r="N999" s="330" t="str">
        <f t="shared" si="545"/>
        <v/>
      </c>
      <c r="O999" s="330" t="str">
        <f t="shared" si="546"/>
        <v/>
      </c>
      <c r="P999" s="334"/>
      <c r="Q999" s="330"/>
      <c r="R999" s="279" t="str">
        <f>IF(H999&gt;0, rate1(1,$L$52,$L$51,$L$54,L999,$L$53,$L$50,P999),"")</f>
        <v/>
      </c>
      <c r="S999" s="325"/>
      <c r="T999" s="325"/>
      <c r="U999" s="330"/>
      <c r="V999" s="338"/>
      <c r="W999" s="330"/>
      <c r="X999" s="330"/>
      <c r="Y999" s="330"/>
      <c r="Z999" s="110" t="str">
        <f>IF(H999&gt;0, rate1(1,$L$52,$L$51,$L$54,U999,$L$53,$L$50,Y999),"")</f>
        <v/>
      </c>
      <c r="AA999" s="338" t="str">
        <f t="shared" si="547"/>
        <v/>
      </c>
      <c r="AB999" s="338" t="str">
        <f t="shared" si="548"/>
        <v/>
      </c>
      <c r="AC999" s="330" t="str">
        <f t="shared" si="549"/>
        <v/>
      </c>
      <c r="AD999" s="330" t="str">
        <f t="shared" si="550"/>
        <v/>
      </c>
      <c r="AE999" s="330" t="str">
        <f t="shared" si="551"/>
        <v/>
      </c>
      <c r="AF999" s="330" t="str">
        <f t="shared" si="552"/>
        <v/>
      </c>
      <c r="AG999" s="330" t="str">
        <f t="shared" si="553"/>
        <v/>
      </c>
      <c r="AH999" s="330" t="str">
        <f t="shared" si="554"/>
        <v/>
      </c>
      <c r="AI999" s="330" t="str">
        <f t="shared" si="555"/>
        <v/>
      </c>
      <c r="AJ999" s="330" t="str">
        <f t="shared" si="556"/>
        <v/>
      </c>
      <c r="AK999" s="339" t="str">
        <f t="shared" si="557"/>
        <v/>
      </c>
      <c r="AL999" s="44" t="str">
        <f t="shared" si="558"/>
        <v/>
      </c>
    </row>
    <row r="1000" spans="2:38" ht="15" x14ac:dyDescent="0.15">
      <c r="B1000" s="330" t="str">
        <f t="shared" si="536"/>
        <v/>
      </c>
      <c r="C1000" s="330" t="str">
        <f t="shared" si="537"/>
        <v/>
      </c>
      <c r="D1000" s="330" t="str">
        <f t="shared" si="538"/>
        <v/>
      </c>
      <c r="E1000" s="330" t="str">
        <f t="shared" si="535"/>
        <v xml:space="preserve"> </v>
      </c>
      <c r="F1000" s="330" t="str">
        <f t="shared" si="539"/>
        <v/>
      </c>
      <c r="G1000" s="330" t="str">
        <f t="shared" si="540"/>
        <v/>
      </c>
      <c r="H1000" s="315"/>
      <c r="I1000" s="330" t="str">
        <f t="shared" si="541"/>
        <v/>
      </c>
      <c r="J1000" s="330">
        <f t="shared" si="534"/>
        <v>859</v>
      </c>
      <c r="K1000" s="337" t="str">
        <f t="shared" si="542"/>
        <v/>
      </c>
      <c r="L1000" s="325" t="str">
        <f t="shared" si="543"/>
        <v/>
      </c>
      <c r="M1000" s="325" t="str">
        <f t="shared" si="544"/>
        <v/>
      </c>
      <c r="N1000" s="330" t="str">
        <f t="shared" si="545"/>
        <v/>
      </c>
      <c r="O1000" s="330" t="str">
        <f t="shared" si="546"/>
        <v/>
      </c>
      <c r="P1000" s="334"/>
      <c r="Q1000" s="330"/>
      <c r="R1000" s="122"/>
      <c r="S1000" s="325"/>
      <c r="T1000" s="325"/>
      <c r="U1000" s="330"/>
      <c r="V1000" s="338"/>
      <c r="W1000" s="330"/>
      <c r="X1000" s="330"/>
      <c r="Y1000" s="330"/>
      <c r="Z1000" s="110"/>
      <c r="AA1000" s="338" t="str">
        <f t="shared" si="547"/>
        <v/>
      </c>
      <c r="AB1000" s="338" t="str">
        <f t="shared" si="548"/>
        <v/>
      </c>
      <c r="AC1000" s="330" t="str">
        <f t="shared" si="549"/>
        <v/>
      </c>
      <c r="AD1000" s="330" t="str">
        <f t="shared" si="550"/>
        <v/>
      </c>
      <c r="AE1000" s="330" t="str">
        <f t="shared" si="551"/>
        <v/>
      </c>
      <c r="AF1000" s="330" t="str">
        <f t="shared" si="552"/>
        <v/>
      </c>
      <c r="AG1000" s="330" t="str">
        <f t="shared" si="553"/>
        <v/>
      </c>
      <c r="AH1000" s="330" t="str">
        <f t="shared" si="554"/>
        <v/>
      </c>
      <c r="AI1000" s="330" t="str">
        <f t="shared" si="555"/>
        <v/>
      </c>
      <c r="AJ1000" s="330" t="str">
        <f t="shared" si="556"/>
        <v/>
      </c>
      <c r="AK1000" s="339" t="str">
        <f t="shared" si="557"/>
        <v/>
      </c>
      <c r="AL1000" s="44" t="str">
        <f t="shared" si="558"/>
        <v/>
      </c>
    </row>
    <row r="1001" spans="2:38" x14ac:dyDescent="0.15">
      <c r="H1001" s="315"/>
    </row>
  </sheetData>
  <sheetProtection selectLockedCells="1"/>
  <mergeCells count="21">
    <mergeCell ref="L1:M1"/>
    <mergeCell ref="D56:G56"/>
    <mergeCell ref="C26:F26"/>
    <mergeCell ref="I47:J47"/>
    <mergeCell ref="C47:D47"/>
    <mergeCell ref="A1:K1"/>
    <mergeCell ref="A2:K2"/>
    <mergeCell ref="A3:K3"/>
    <mergeCell ref="L4:M4"/>
    <mergeCell ref="E30:F30"/>
    <mergeCell ref="E31:F31"/>
    <mergeCell ref="E32:F32"/>
    <mergeCell ref="E33:F33"/>
    <mergeCell ref="E29:F29"/>
    <mergeCell ref="P8:P9"/>
    <mergeCell ref="N6:O6"/>
    <mergeCell ref="P6:Q6"/>
    <mergeCell ref="H5:L5"/>
    <mergeCell ref="N5:Q5"/>
    <mergeCell ref="H6:J6"/>
    <mergeCell ref="K6:L6"/>
  </mergeCells>
  <phoneticPr fontId="1" type="noConversion"/>
  <dataValidations disablePrompts="1" count="1">
    <dataValidation type="decimal" errorStyle="warning" allowBlank="1" showErrorMessage="1" errorTitle="输入错误！" error="温度超限，请在检查数据后重新输入！" sqref="L57" xr:uid="{00000000-0002-0000-0000-000000000000}">
      <formula1>0.5</formula1>
      <formula2>35.1</formula2>
    </dataValidation>
  </dataValidations>
  <pageMargins left="0.70866141732283472" right="0.70866141732283472" top="0.74803149606299213" bottom="0.74803149606299213" header="0.31496062992125984" footer="0.31496062992125984"/>
  <pageSetup paperSize="9" orientation="landscape" horizontalDpi="300" verticalDpi="300" r:id="rId1"/>
  <ignoredErrors>
    <ignoredError sqref="C51" unlockedFormula="1"/>
  </ignoredErrors>
  <drawing r:id="rId2"/>
  <legacyDrawing r:id="rId3"/>
  <controls>
    <mc:AlternateContent xmlns:mc="http://schemas.openxmlformats.org/markup-compatibility/2006">
      <mc:Choice Requires="x14">
        <control shapeId="1122" r:id="rId4" name="CommandButton1">
          <controlPr defaultSize="0" autoLine="0" r:id="rId5">
            <anchor moveWithCells="1">
              <from>
                <xdr:col>19</xdr:col>
                <xdr:colOff>38100</xdr:colOff>
                <xdr:row>7</xdr:row>
                <xdr:rowOff>133350</xdr:rowOff>
              </from>
              <to>
                <xdr:col>28</xdr:col>
                <xdr:colOff>285750</xdr:colOff>
                <xdr:row>9</xdr:row>
                <xdr:rowOff>66675</xdr:rowOff>
              </to>
            </anchor>
          </controlPr>
        </control>
      </mc:Choice>
      <mc:Fallback>
        <control shapeId="1122" r:id="rId4" name="CommandButton1"/>
      </mc:Fallback>
    </mc:AlternateContent>
    <mc:AlternateContent xmlns:mc="http://schemas.openxmlformats.org/markup-compatibility/2006">
      <mc:Choice Requires="x14">
        <control shapeId="1025" r:id="rId6" name="Option Button 1">
          <controlPr defaultSize="0" autoFill="0" autoLine="0" autoPict="0" macro="[0]!选项按钮20_Click" altText="使用默认值">
            <anchor moveWithCells="1">
              <from>
                <xdr:col>4</xdr:col>
                <xdr:colOff>95250</xdr:colOff>
                <xdr:row>16</xdr:row>
                <xdr:rowOff>57150</xdr:rowOff>
              </from>
              <to>
                <xdr:col>5</xdr:col>
                <xdr:colOff>361950</xdr:colOff>
                <xdr:row>17</xdr:row>
                <xdr:rowOff>47625</xdr:rowOff>
              </to>
            </anchor>
          </controlPr>
        </control>
      </mc:Choice>
    </mc:AlternateContent>
    <mc:AlternateContent xmlns:mc="http://schemas.openxmlformats.org/markup-compatibility/2006">
      <mc:Choice Requires="x14">
        <control shapeId="1028" r:id="rId7" name="Option Button 4">
          <controlPr defaultSize="0" autoFill="0" autoLine="0" autoPict="0" macro="[0]!控制按钮34_click">
            <anchor moveWithCells="1">
              <from>
                <xdr:col>4</xdr:col>
                <xdr:colOff>114300</xdr:colOff>
                <xdr:row>22</xdr:row>
                <xdr:rowOff>133350</xdr:rowOff>
              </from>
              <to>
                <xdr:col>5</xdr:col>
                <xdr:colOff>381000</xdr:colOff>
                <xdr:row>23</xdr:row>
                <xdr:rowOff>57150</xdr:rowOff>
              </to>
            </anchor>
          </controlPr>
        </control>
      </mc:Choice>
    </mc:AlternateContent>
    <mc:AlternateContent xmlns:mc="http://schemas.openxmlformats.org/markup-compatibility/2006">
      <mc:Choice Requires="x14">
        <control shapeId="1032" r:id="rId8" name="Option Button 8">
          <controlPr defaultSize="0" autoFill="0" autoLine="0" autoPict="0" macro="[0]!控制按钮40_click">
            <anchor moveWithCells="1">
              <from>
                <xdr:col>8</xdr:col>
                <xdr:colOff>0</xdr:colOff>
                <xdr:row>5</xdr:row>
                <xdr:rowOff>0</xdr:rowOff>
              </from>
              <to>
                <xdr:col>10</xdr:col>
                <xdr:colOff>133350</xdr:colOff>
                <xdr:row>6</xdr:row>
                <xdr:rowOff>19050</xdr:rowOff>
              </to>
            </anchor>
          </controlPr>
        </control>
      </mc:Choice>
    </mc:AlternateContent>
    <mc:AlternateContent xmlns:mc="http://schemas.openxmlformats.org/markup-compatibility/2006">
      <mc:Choice Requires="x14">
        <control shapeId="1033" r:id="rId9" name="Option Button 9">
          <controlPr defaultSize="0" autoFill="0" autoLine="0" autoPict="0" macro="[0]!控制按钮41_click">
            <anchor moveWithCells="1">
              <from>
                <xdr:col>6</xdr:col>
                <xdr:colOff>390525</xdr:colOff>
                <xdr:row>5</xdr:row>
                <xdr:rowOff>19050</xdr:rowOff>
              </from>
              <to>
                <xdr:col>7</xdr:col>
                <xdr:colOff>609600</xdr:colOff>
                <xdr:row>6</xdr:row>
                <xdr:rowOff>0</xdr:rowOff>
              </to>
            </anchor>
          </controlPr>
        </control>
      </mc:Choice>
    </mc:AlternateContent>
    <mc:AlternateContent xmlns:mc="http://schemas.openxmlformats.org/markup-compatibility/2006">
      <mc:Choice Requires="x14">
        <control shapeId="1034" r:id="rId10" name="Group Box 10">
          <controlPr defaultSize="0" autoFill="0" autoPict="0">
            <anchor moveWithCells="1">
              <from>
                <xdr:col>6</xdr:col>
                <xdr:colOff>133350</xdr:colOff>
                <xdr:row>4</xdr:row>
                <xdr:rowOff>85725</xdr:rowOff>
              </from>
              <to>
                <xdr:col>12</xdr:col>
                <xdr:colOff>514350</xdr:colOff>
                <xdr:row>8</xdr:row>
                <xdr:rowOff>104775</xdr:rowOff>
              </to>
            </anchor>
          </controlPr>
        </control>
      </mc:Choice>
    </mc:AlternateContent>
    <mc:AlternateContent xmlns:mc="http://schemas.openxmlformats.org/markup-compatibility/2006">
      <mc:Choice Requires="x14">
        <control shapeId="1038" r:id="rId11" name="Group Box 14">
          <controlPr defaultSize="0" autoFill="0" autoPict="0">
            <anchor moveWithCells="1">
              <from>
                <xdr:col>0</xdr:col>
                <xdr:colOff>104775</xdr:colOff>
                <xdr:row>9</xdr:row>
                <xdr:rowOff>85725</xdr:rowOff>
              </from>
              <to>
                <xdr:col>5</xdr:col>
                <xdr:colOff>657225</xdr:colOff>
                <xdr:row>14</xdr:row>
                <xdr:rowOff>66675</xdr:rowOff>
              </to>
            </anchor>
          </controlPr>
        </control>
      </mc:Choice>
    </mc:AlternateContent>
    <mc:AlternateContent xmlns:mc="http://schemas.openxmlformats.org/markup-compatibility/2006">
      <mc:Choice Requires="x14">
        <control shapeId="1039" r:id="rId12" name="Group Box 15">
          <controlPr defaultSize="0" autoFill="0" autoPict="0">
            <anchor moveWithCells="1">
              <from>
                <xdr:col>0</xdr:col>
                <xdr:colOff>152400</xdr:colOff>
                <xdr:row>15</xdr:row>
                <xdr:rowOff>19050</xdr:rowOff>
              </from>
              <to>
                <xdr:col>5</xdr:col>
                <xdr:colOff>704850</xdr:colOff>
                <xdr:row>19</xdr:row>
                <xdr:rowOff>95250</xdr:rowOff>
              </to>
            </anchor>
          </controlPr>
        </control>
      </mc:Choice>
    </mc:AlternateContent>
    <mc:AlternateContent xmlns:mc="http://schemas.openxmlformats.org/markup-compatibility/2006">
      <mc:Choice Requires="x14">
        <control shapeId="1040" r:id="rId13" name="Group Box 16">
          <controlPr defaultSize="0" autoFill="0" autoPict="0">
            <anchor moveWithCells="1">
              <from>
                <xdr:col>0</xdr:col>
                <xdr:colOff>133350</xdr:colOff>
                <xdr:row>20</xdr:row>
                <xdr:rowOff>19050</xdr:rowOff>
              </from>
              <to>
                <xdr:col>5</xdr:col>
                <xdr:colOff>704850</xdr:colOff>
                <xdr:row>25</xdr:row>
                <xdr:rowOff>85725</xdr:rowOff>
              </to>
            </anchor>
          </controlPr>
        </control>
      </mc:Choice>
    </mc:AlternateContent>
    <mc:AlternateContent xmlns:mc="http://schemas.openxmlformats.org/markup-compatibility/2006">
      <mc:Choice Requires="x14">
        <control shapeId="1041" r:id="rId14" name="Group Box 17">
          <controlPr defaultSize="0" autoFill="0" autoPict="0">
            <anchor moveWithCells="1">
              <from>
                <xdr:col>0</xdr:col>
                <xdr:colOff>85725</xdr:colOff>
                <xdr:row>4</xdr:row>
                <xdr:rowOff>95250</xdr:rowOff>
              </from>
              <to>
                <xdr:col>5</xdr:col>
                <xdr:colOff>657225</xdr:colOff>
                <xdr:row>8</xdr:row>
                <xdr:rowOff>200025</xdr:rowOff>
              </to>
            </anchor>
          </controlPr>
        </control>
      </mc:Choice>
    </mc:AlternateContent>
    <mc:AlternateContent xmlns:mc="http://schemas.openxmlformats.org/markup-compatibility/2006">
      <mc:Choice Requires="x14">
        <control shapeId="1044" r:id="rId15" name="Option Button 20">
          <controlPr defaultSize="0" autoFill="0" autoLine="0" autoPict="0" macro="[0]!控制按钮9_click">
            <anchor moveWithCells="1">
              <from>
                <xdr:col>4</xdr:col>
                <xdr:colOff>66675</xdr:colOff>
                <xdr:row>10</xdr:row>
                <xdr:rowOff>104775</xdr:rowOff>
              </from>
              <to>
                <xdr:col>5</xdr:col>
                <xdr:colOff>0</xdr:colOff>
                <xdr:row>11</xdr:row>
                <xdr:rowOff>57150</xdr:rowOff>
              </to>
            </anchor>
          </controlPr>
        </control>
      </mc:Choice>
    </mc:AlternateContent>
    <mc:AlternateContent xmlns:mc="http://schemas.openxmlformats.org/markup-compatibility/2006">
      <mc:Choice Requires="x14">
        <control shapeId="1045" r:id="rId16" name="Option Button 21">
          <controlPr defaultSize="0" autoFill="0" autoLine="0" autoPict="0" macro="[0]!选项按钮17_Click">
            <anchor moveWithCells="1">
              <from>
                <xdr:col>4</xdr:col>
                <xdr:colOff>66675</xdr:colOff>
                <xdr:row>12</xdr:row>
                <xdr:rowOff>0</xdr:rowOff>
              </from>
              <to>
                <xdr:col>5</xdr:col>
                <xdr:colOff>0</xdr:colOff>
                <xdr:row>12</xdr:row>
                <xdr:rowOff>180975</xdr:rowOff>
              </to>
            </anchor>
          </controlPr>
        </control>
      </mc:Choice>
    </mc:AlternateContent>
    <mc:AlternateContent xmlns:mc="http://schemas.openxmlformats.org/markup-compatibility/2006">
      <mc:Choice Requires="x14">
        <control shapeId="1120" r:id="rId17" name="ErosionMethod">
          <controlPr defaultSize="0" print="0" autoLine="0" autoPict="0" macro="[0]!RrosionMethodChange" altText="Swithing the candidate methods to consider the erosion rate of sediments:_x000a_">
            <anchor>
              <from>
                <xdr:col>9</xdr:col>
                <xdr:colOff>628650</xdr:colOff>
                <xdr:row>17</xdr:row>
                <xdr:rowOff>161925</xdr:rowOff>
              </from>
              <to>
                <xdr:col>12</xdr:col>
                <xdr:colOff>152400</xdr:colOff>
                <xdr:row>19</xdr:row>
                <xdr:rowOff>85725</xdr:rowOff>
              </to>
            </anchor>
          </controlPr>
        </control>
      </mc:Choice>
    </mc:AlternateContent>
    <mc:AlternateContent xmlns:mc="http://schemas.openxmlformats.org/markup-compatibility/2006">
      <mc:Choice Requires="x14">
        <control shapeId="19297" r:id="rId18" name="Option Button 2913">
          <controlPr defaultSize="0" autoFill="0" autoLine="0" autoPict="0" macro="[0]!选项按钮18_Click">
            <anchor moveWithCells="1">
              <from>
                <xdr:col>4</xdr:col>
                <xdr:colOff>85725</xdr:colOff>
                <xdr:row>18</xdr:row>
                <xdr:rowOff>19050</xdr:rowOff>
              </from>
              <to>
                <xdr:col>5</xdr:col>
                <xdr:colOff>342900</xdr:colOff>
                <xdr:row>19</xdr:row>
                <xdr:rowOff>47625</xdr:rowOff>
              </to>
            </anchor>
          </controlPr>
        </control>
      </mc:Choice>
    </mc:AlternateContent>
    <mc:AlternateContent xmlns:mc="http://schemas.openxmlformats.org/markup-compatibility/2006">
      <mc:Choice Requires="x14">
        <control shapeId="19300" r:id="rId19" name="Group Box 2916">
          <controlPr defaultSize="0" autoFill="0" autoPict="0">
            <anchor moveWithCells="1">
              <from>
                <xdr:col>6</xdr:col>
                <xdr:colOff>133350</xdr:colOff>
                <xdr:row>13</xdr:row>
                <xdr:rowOff>152400</xdr:rowOff>
              </from>
              <to>
                <xdr:col>12</xdr:col>
                <xdr:colOff>523875</xdr:colOff>
                <xdr:row>21</xdr:row>
                <xdr:rowOff>47625</xdr:rowOff>
              </to>
            </anchor>
          </controlPr>
        </control>
      </mc:Choice>
    </mc:AlternateContent>
    <mc:AlternateContent xmlns:mc="http://schemas.openxmlformats.org/markup-compatibility/2006">
      <mc:Choice Requires="x14">
        <control shapeId="19301" r:id="rId20" name="Group Box 2917">
          <controlPr defaultSize="0" autoFill="0" autoPict="0">
            <anchor moveWithCells="1">
              <from>
                <xdr:col>6</xdr:col>
                <xdr:colOff>114300</xdr:colOff>
                <xdr:row>21</xdr:row>
                <xdr:rowOff>180975</xdr:rowOff>
              </from>
              <to>
                <xdr:col>12</xdr:col>
                <xdr:colOff>514350</xdr:colOff>
                <xdr:row>25</xdr:row>
                <xdr:rowOff>104775</xdr:rowOff>
              </to>
            </anchor>
          </controlPr>
        </control>
      </mc:Choice>
    </mc:AlternateContent>
    <mc:AlternateContent xmlns:mc="http://schemas.openxmlformats.org/markup-compatibility/2006">
      <mc:Choice Requires="x14">
        <control shapeId="19302" r:id="rId21" name="Button 2918">
          <controlPr defaultSize="0" print="0" autoFill="0" autoPict="0" macro="[0]!datacal2">
            <anchor moveWithCells="1" sizeWithCells="1">
              <from>
                <xdr:col>8</xdr:col>
                <xdr:colOff>285750</xdr:colOff>
                <xdr:row>22</xdr:row>
                <xdr:rowOff>142875</xdr:rowOff>
              </from>
              <to>
                <xdr:col>9</xdr:col>
                <xdr:colOff>752475</xdr:colOff>
                <xdr:row>24</xdr:row>
                <xdr:rowOff>171450</xdr:rowOff>
              </to>
            </anchor>
          </controlPr>
        </control>
      </mc:Choice>
    </mc:AlternateContent>
    <mc:AlternateContent xmlns:mc="http://schemas.openxmlformats.org/markup-compatibility/2006">
      <mc:Choice Requires="x14">
        <control shapeId="19303" r:id="rId22" name="Group Box 2919">
          <controlPr defaultSize="0" autoFill="0" autoPict="0">
            <anchor moveWithCells="1">
              <from>
                <xdr:col>6</xdr:col>
                <xdr:colOff>133350</xdr:colOff>
                <xdr:row>9</xdr:row>
                <xdr:rowOff>0</xdr:rowOff>
              </from>
              <to>
                <xdr:col>12</xdr:col>
                <xdr:colOff>514350</xdr:colOff>
                <xdr:row>13</xdr:row>
                <xdr:rowOff>9525</xdr:rowOff>
              </to>
            </anchor>
          </controlPr>
        </control>
      </mc:Choice>
    </mc:AlternateContent>
    <mc:AlternateContent xmlns:mc="http://schemas.openxmlformats.org/markup-compatibility/2006">
      <mc:Choice Requires="x14">
        <control shapeId="19304" r:id="rId23" name="Option Button 2920">
          <controlPr defaultSize="0" autoFill="0" autoLine="0" autoPict="0" macro="[0]!m2_Click">
            <anchor moveWithCells="1">
              <from>
                <xdr:col>11</xdr:col>
                <xdr:colOff>438150</xdr:colOff>
                <xdr:row>12</xdr:row>
                <xdr:rowOff>85725</xdr:rowOff>
              </from>
              <to>
                <xdr:col>12</xdr:col>
                <xdr:colOff>323850</xdr:colOff>
                <xdr:row>13</xdr:row>
                <xdr:rowOff>19050</xdr:rowOff>
              </to>
            </anchor>
          </controlPr>
        </control>
      </mc:Choice>
    </mc:AlternateContent>
    <mc:AlternateContent xmlns:mc="http://schemas.openxmlformats.org/markup-compatibility/2006">
      <mc:Choice Requires="x14">
        <control shapeId="19306" r:id="rId24" name="Option Button 2922">
          <controlPr defaultSize="0" autoFill="0" autoLine="0" autoPict="0" macro="[0]!m1_Click" altText="使用默认值">
            <anchor moveWithCells="1">
              <from>
                <xdr:col>9</xdr:col>
                <xdr:colOff>790575</xdr:colOff>
                <xdr:row>12</xdr:row>
                <xdr:rowOff>38100</xdr:rowOff>
              </from>
              <to>
                <xdr:col>11</xdr:col>
                <xdr:colOff>314325</xdr:colOff>
                <xdr:row>13</xdr:row>
                <xdr:rowOff>19050</xdr:rowOff>
              </to>
            </anchor>
          </controlPr>
        </control>
      </mc:Choice>
    </mc:AlternateContent>
    <mc:AlternateContent xmlns:mc="http://schemas.openxmlformats.org/markup-compatibility/2006">
      <mc:Choice Requires="x14">
        <control shapeId="1031" r:id="rId25" name="Group Box 7">
          <controlPr defaultSize="0" autoFill="0" autoPict="0">
            <anchor moveWithCells="1">
              <from>
                <xdr:col>0</xdr:col>
                <xdr:colOff>152400</xdr:colOff>
                <xdr:row>27</xdr:row>
                <xdr:rowOff>0</xdr:rowOff>
              </from>
              <to>
                <xdr:col>12</xdr:col>
                <xdr:colOff>180975</xdr:colOff>
                <xdr:row>48</xdr:row>
                <xdr:rowOff>152400</xdr:rowOff>
              </to>
            </anchor>
          </controlPr>
        </control>
      </mc:Choice>
    </mc:AlternateContent>
    <mc:AlternateContent xmlns:mc="http://schemas.openxmlformats.org/markup-compatibility/2006">
      <mc:Choice Requires="x14">
        <control shapeId="19308" r:id="rId26" name="Button 2924">
          <controlPr defaultSize="0" print="0" autoFill="0" autoPict="0" macro="[0]!ThisWorkbook.SwitchToChn">
            <anchor moveWithCells="1" sizeWithCells="1">
              <from>
                <xdr:col>11</xdr:col>
                <xdr:colOff>123825</xdr:colOff>
                <xdr:row>0</xdr:row>
                <xdr:rowOff>457200</xdr:rowOff>
              </from>
              <to>
                <xdr:col>12</xdr:col>
                <xdr:colOff>657225</xdr:colOff>
                <xdr:row>2</xdr:row>
                <xdr:rowOff>314325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X64"/>
  <sheetViews>
    <sheetView zoomScale="85" zoomScaleNormal="85" workbookViewId="0">
      <selection activeCell="F29" sqref="F29:L56"/>
    </sheetView>
  </sheetViews>
  <sheetFormatPr defaultRowHeight="13.5" x14ac:dyDescent="0.15"/>
  <cols>
    <col min="3" max="3" width="14.375" customWidth="1"/>
    <col min="4" max="4" width="11.125" bestFit="1" customWidth="1"/>
    <col min="6" max="12" width="10.75" customWidth="1"/>
    <col min="13" max="13" width="11.25" customWidth="1"/>
    <col min="14" max="14" width="16.125" customWidth="1"/>
    <col min="15" max="18" width="10.75" customWidth="1"/>
  </cols>
  <sheetData>
    <row r="1" spans="1:50" s="2" customFormat="1" ht="39.75" customHeight="1" x14ac:dyDescent="0.15">
      <c r="A1" s="424" t="s">
        <v>109</v>
      </c>
      <c r="B1" s="424"/>
      <c r="C1" s="424"/>
      <c r="D1" s="424"/>
      <c r="E1" s="424"/>
      <c r="F1" s="424"/>
      <c r="G1" s="424"/>
      <c r="H1" s="424"/>
      <c r="I1" s="424"/>
      <c r="J1" s="424"/>
      <c r="K1" s="424"/>
      <c r="L1" s="424"/>
      <c r="M1" s="424"/>
      <c r="N1" s="424"/>
      <c r="O1" s="424"/>
      <c r="P1" s="424"/>
      <c r="Q1" s="424"/>
      <c r="R1" s="424"/>
      <c r="S1" s="424"/>
      <c r="T1" s="47"/>
      <c r="U1" s="47"/>
      <c r="V1" s="47"/>
      <c r="W1" s="47"/>
      <c r="X1" s="47"/>
      <c r="Y1" s="9"/>
      <c r="Z1" s="9"/>
      <c r="AA1" s="9"/>
      <c r="AB1" s="9"/>
      <c r="AC1" s="9"/>
      <c r="AD1" s="9"/>
      <c r="AE1" s="9"/>
      <c r="AF1" s="9"/>
      <c r="AG1" s="9"/>
      <c r="AH1" s="9"/>
      <c r="AI1" s="9"/>
      <c r="AJ1" s="9"/>
      <c r="AK1" s="9"/>
      <c r="AL1" s="9"/>
      <c r="AM1" s="9"/>
      <c r="AN1" s="9"/>
      <c r="AO1" s="9"/>
      <c r="AP1" s="9"/>
      <c r="AQ1" s="9"/>
      <c r="AR1" s="9"/>
      <c r="AS1" s="9"/>
      <c r="AT1" s="9"/>
      <c r="AU1" s="9"/>
      <c r="AV1" s="9"/>
      <c r="AW1" s="9"/>
      <c r="AX1" s="9"/>
    </row>
    <row r="2" spans="1:50" s="3" customFormat="1" ht="22.5" customHeight="1" x14ac:dyDescent="0.15">
      <c r="A2" s="425" t="s">
        <v>64</v>
      </c>
      <c r="B2" s="425"/>
      <c r="C2" s="425"/>
      <c r="D2" s="425"/>
      <c r="E2" s="425"/>
      <c r="F2" s="425"/>
      <c r="G2" s="425"/>
      <c r="H2" s="425"/>
      <c r="I2" s="425"/>
      <c r="J2" s="425"/>
      <c r="K2" s="425"/>
      <c r="L2" s="425"/>
      <c r="M2" s="425"/>
      <c r="N2" s="425"/>
      <c r="O2" s="425"/>
      <c r="P2" s="425"/>
      <c r="Q2" s="425"/>
      <c r="R2" s="425"/>
      <c r="S2" s="425"/>
      <c r="T2" s="48"/>
      <c r="U2" s="48"/>
      <c r="V2" s="48"/>
      <c r="W2" s="48"/>
      <c r="X2" s="48"/>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row>
    <row r="3" spans="1:50" s="2" customFormat="1" ht="33" customHeight="1" x14ac:dyDescent="0.15">
      <c r="A3" s="426" t="s">
        <v>0</v>
      </c>
      <c r="B3" s="426"/>
      <c r="C3" s="426"/>
      <c r="D3" s="426"/>
      <c r="E3" s="426"/>
      <c r="F3" s="426"/>
      <c r="G3" s="426"/>
      <c r="H3" s="426"/>
      <c r="I3" s="426"/>
      <c r="J3" s="426"/>
      <c r="K3" s="426"/>
      <c r="L3" s="426"/>
      <c r="M3" s="426"/>
      <c r="N3" s="426"/>
      <c r="O3" s="426"/>
      <c r="P3" s="426"/>
      <c r="Q3" s="426"/>
      <c r="R3" s="426"/>
      <c r="S3" s="426"/>
      <c r="T3" s="49"/>
      <c r="U3" s="49"/>
      <c r="V3" s="49"/>
      <c r="W3" s="49"/>
      <c r="X3" s="49"/>
      <c r="Y3" s="9"/>
      <c r="Z3" s="9"/>
      <c r="AA3" s="9"/>
      <c r="AB3" s="9"/>
      <c r="AC3" s="9"/>
      <c r="AD3" s="9"/>
      <c r="AE3" s="9"/>
      <c r="AF3" s="9"/>
      <c r="AG3" s="9"/>
      <c r="AH3" s="9"/>
      <c r="AI3" s="9"/>
      <c r="AJ3" s="9"/>
      <c r="AK3" s="9"/>
      <c r="AL3" s="9"/>
      <c r="AM3" s="9"/>
      <c r="AN3" s="9"/>
      <c r="AO3" s="9"/>
      <c r="AP3" s="9"/>
      <c r="AQ3" s="9"/>
      <c r="AR3" s="9"/>
      <c r="AS3" s="9"/>
      <c r="AT3" s="9"/>
      <c r="AU3" s="9"/>
      <c r="AV3" s="9"/>
      <c r="AW3" s="9"/>
      <c r="AX3" s="9"/>
    </row>
    <row r="4" spans="1:50" x14ac:dyDescent="0.15">
      <c r="A4" s="5"/>
      <c r="B4" s="430"/>
      <c r="C4" s="430"/>
      <c r="D4" s="430"/>
      <c r="E4" s="430"/>
      <c r="F4" s="5"/>
      <c r="G4" s="14"/>
      <c r="H4" s="14"/>
      <c r="I4" s="14"/>
      <c r="J4" s="14"/>
      <c r="K4" s="14"/>
      <c r="L4" s="14"/>
      <c r="M4" s="14"/>
      <c r="N4" s="14"/>
      <c r="O4" s="14"/>
      <c r="P4" s="14"/>
      <c r="Q4" s="14"/>
      <c r="R4" s="14"/>
      <c r="S4" s="14"/>
      <c r="Z4" s="24" t="s">
        <v>102</v>
      </c>
      <c r="AA4" s="24" t="s">
        <v>103</v>
      </c>
    </row>
    <row r="5" spans="1:50" x14ac:dyDescent="0.15">
      <c r="A5" s="7"/>
      <c r="B5" s="431"/>
      <c r="C5" s="431"/>
      <c r="D5" s="431"/>
      <c r="E5" s="431"/>
      <c r="F5" s="7"/>
      <c r="G5" s="14"/>
      <c r="H5" s="14"/>
      <c r="I5" s="14"/>
      <c r="J5" s="14"/>
      <c r="K5" s="14"/>
      <c r="L5" s="14"/>
      <c r="M5" s="14"/>
      <c r="N5" s="14"/>
      <c r="O5" s="14"/>
      <c r="P5" s="14"/>
      <c r="Q5" s="14"/>
      <c r="R5" s="14"/>
      <c r="S5" s="14"/>
      <c r="Z5" s="25">
        <v>667</v>
      </c>
      <c r="AA5" s="25">
        <v>0</v>
      </c>
    </row>
    <row r="6" spans="1:50" ht="18.75" customHeight="1" x14ac:dyDescent="0.15">
      <c r="A6" s="5"/>
      <c r="B6" s="418" t="s">
        <v>100</v>
      </c>
      <c r="C6" s="419"/>
      <c r="D6" s="420" t="s">
        <v>99</v>
      </c>
      <c r="E6" s="421"/>
      <c r="F6" s="5"/>
      <c r="G6" s="432" t="s">
        <v>262</v>
      </c>
      <c r="H6" s="432"/>
      <c r="I6" s="432"/>
      <c r="J6" s="432"/>
      <c r="K6" s="432"/>
      <c r="L6" s="14"/>
      <c r="M6" s="290" t="s">
        <v>256</v>
      </c>
      <c r="N6" s="294">
        <f>'W.H curve'!G47</f>
        <v>0.30885780885780917</v>
      </c>
      <c r="O6" s="417" t="s">
        <v>65</v>
      </c>
      <c r="P6" s="417"/>
      <c r="Q6" s="6"/>
      <c r="R6" s="14"/>
      <c r="S6" s="14"/>
      <c r="Z6" s="50">
        <v>670</v>
      </c>
      <c r="AA6" s="25">
        <v>214</v>
      </c>
    </row>
    <row r="7" spans="1:50" ht="18.75" customHeight="1" x14ac:dyDescent="0.15">
      <c r="A7" s="5"/>
      <c r="B7" s="422" t="s">
        <v>68</v>
      </c>
      <c r="C7" s="423"/>
      <c r="D7" s="422" t="s">
        <v>254</v>
      </c>
      <c r="E7" s="423"/>
      <c r="F7" s="5"/>
      <c r="G7" s="432"/>
      <c r="H7" s="432"/>
      <c r="I7" s="432"/>
      <c r="J7" s="432"/>
      <c r="K7" s="432"/>
      <c r="L7" s="14"/>
      <c r="M7" s="290" t="s">
        <v>257</v>
      </c>
      <c r="N7" s="294">
        <f>G46</f>
        <v>16.282867132867203</v>
      </c>
      <c r="O7" s="417" t="s">
        <v>65</v>
      </c>
      <c r="P7" s="417"/>
      <c r="Q7" s="13"/>
      <c r="R7" s="14"/>
      <c r="S7" s="14"/>
      <c r="Z7" s="23">
        <v>680</v>
      </c>
      <c r="AA7" s="25">
        <v>1280</v>
      </c>
    </row>
    <row r="8" spans="1:50" ht="18.75" x14ac:dyDescent="0.15">
      <c r="A8" s="5"/>
      <c r="B8" s="288" t="s">
        <v>251</v>
      </c>
      <c r="C8" s="291">
        <v>2208.41</v>
      </c>
      <c r="D8" s="289" t="s">
        <v>259</v>
      </c>
      <c r="E8" s="292">
        <v>37</v>
      </c>
      <c r="F8" s="5"/>
      <c r="G8" s="432"/>
      <c r="H8" s="432"/>
      <c r="I8" s="432"/>
      <c r="J8" s="432"/>
      <c r="K8" s="432"/>
      <c r="L8" s="14"/>
      <c r="M8" s="290" t="s">
        <v>258</v>
      </c>
      <c r="N8" s="294">
        <f>G45</f>
        <v>-121.78383857808598</v>
      </c>
      <c r="O8" s="417" t="s">
        <v>65</v>
      </c>
      <c r="P8" s="417"/>
      <c r="Q8" s="13"/>
      <c r="R8" s="14"/>
      <c r="S8" s="14"/>
      <c r="Z8" s="23">
        <v>690</v>
      </c>
      <c r="AA8" s="25">
        <v>2345</v>
      </c>
    </row>
    <row r="9" spans="1:50" ht="16.5" x14ac:dyDescent="0.15">
      <c r="A9" s="5"/>
      <c r="B9" s="288" t="s">
        <v>252</v>
      </c>
      <c r="C9" s="291">
        <v>2230.41</v>
      </c>
      <c r="D9" s="289" t="s">
        <v>260</v>
      </c>
      <c r="E9" s="292">
        <v>659</v>
      </c>
      <c r="F9" s="5"/>
      <c r="G9" s="14"/>
      <c r="H9" s="14"/>
      <c r="I9" s="14"/>
      <c r="J9" s="14"/>
      <c r="K9" s="14"/>
      <c r="L9" s="14"/>
      <c r="M9" s="416"/>
      <c r="N9" s="416"/>
      <c r="O9" s="416"/>
      <c r="P9" s="14"/>
      <c r="Q9" s="13"/>
      <c r="R9" s="14"/>
      <c r="S9" s="14"/>
      <c r="Z9" s="23">
        <v>700</v>
      </c>
      <c r="AA9" s="25">
        <v>4302</v>
      </c>
    </row>
    <row r="10" spans="1:50" ht="16.5" x14ac:dyDescent="0.15">
      <c r="A10" s="5"/>
      <c r="B10" s="288" t="s">
        <v>253</v>
      </c>
      <c r="C10" s="293">
        <v>2260.41</v>
      </c>
      <c r="D10" s="289" t="s">
        <v>261</v>
      </c>
      <c r="E10" s="292">
        <v>1989</v>
      </c>
      <c r="F10" s="5"/>
      <c r="G10" s="14"/>
      <c r="H10" s="14"/>
      <c r="I10" s="14"/>
      <c r="J10" s="14"/>
      <c r="K10" s="14"/>
      <c r="L10" s="14"/>
      <c r="M10" s="14"/>
      <c r="N10" s="14"/>
      <c r="O10" s="14"/>
      <c r="P10" s="14"/>
      <c r="Q10" s="15"/>
      <c r="R10" s="14"/>
      <c r="S10" s="14"/>
      <c r="Z10" s="23">
        <v>710</v>
      </c>
      <c r="AA10" s="25">
        <v>7130</v>
      </c>
    </row>
    <row r="11" spans="1:50" ht="18.75" x14ac:dyDescent="0.15">
      <c r="A11" s="5"/>
      <c r="B11" s="429" t="s">
        <v>255</v>
      </c>
      <c r="C11" s="429"/>
      <c r="D11" s="429"/>
      <c r="E11" s="429"/>
      <c r="F11" s="5"/>
      <c r="G11" s="14"/>
      <c r="H11" s="14"/>
      <c r="I11" s="14"/>
      <c r="J11" s="14"/>
      <c r="K11" s="14"/>
      <c r="L11" s="14"/>
      <c r="M11" s="427"/>
      <c r="N11" s="428"/>
      <c r="O11" s="428"/>
      <c r="P11" s="428"/>
      <c r="Q11" s="16"/>
      <c r="R11" s="14"/>
      <c r="S11" s="14"/>
      <c r="Z11" s="23">
        <v>720</v>
      </c>
      <c r="AA11" s="25">
        <v>11039</v>
      </c>
    </row>
    <row r="12" spans="1:50" x14ac:dyDescent="0.15">
      <c r="A12" s="5"/>
      <c r="B12" s="415">
        <v>2200</v>
      </c>
      <c r="C12" s="415"/>
      <c r="D12" s="415"/>
      <c r="E12" s="415"/>
      <c r="F12" s="5"/>
      <c r="G12" s="14"/>
      <c r="H12" s="14"/>
      <c r="I12" s="14"/>
      <c r="J12" s="14"/>
      <c r="K12" s="14"/>
      <c r="L12" s="14"/>
      <c r="M12" s="14"/>
      <c r="N12" s="14"/>
      <c r="O12" s="14"/>
      <c r="P12" s="14"/>
      <c r="Q12" s="14"/>
      <c r="R12" s="14"/>
      <c r="S12" s="14"/>
      <c r="Z12" s="26">
        <v>730</v>
      </c>
      <c r="AA12" s="25">
        <v>16000</v>
      </c>
    </row>
    <row r="13" spans="1:50" x14ac:dyDescent="0.15">
      <c r="A13" s="5"/>
      <c r="B13" s="52"/>
      <c r="C13" s="54"/>
      <c r="D13" s="53"/>
      <c r="E13" s="18"/>
      <c r="F13" s="5"/>
      <c r="G13" s="14"/>
      <c r="H13" s="14"/>
      <c r="I13" s="14"/>
      <c r="J13" s="14"/>
      <c r="K13" s="14"/>
      <c r="L13" s="14"/>
      <c r="M13" s="14"/>
      <c r="N13" s="14"/>
      <c r="O13" s="14"/>
      <c r="P13" s="14"/>
      <c r="Q13" s="14"/>
      <c r="R13" s="14"/>
      <c r="S13" s="14"/>
      <c r="Z13" s="25">
        <v>740</v>
      </c>
      <c r="AA13" s="25">
        <v>22395</v>
      </c>
    </row>
    <row r="14" spans="1:50" x14ac:dyDescent="0.15">
      <c r="A14" s="5"/>
      <c r="B14" s="52"/>
      <c r="C14" s="14"/>
      <c r="D14" s="53"/>
      <c r="E14" s="18"/>
      <c r="F14" s="5"/>
      <c r="G14" s="14"/>
      <c r="H14" s="14"/>
      <c r="I14" s="14"/>
      <c r="J14" s="14"/>
      <c r="K14" s="14"/>
      <c r="L14" s="14"/>
      <c r="M14" s="14"/>
      <c r="N14" s="14"/>
      <c r="O14" s="14"/>
      <c r="P14" s="14"/>
      <c r="Q14" s="14"/>
      <c r="R14" s="14"/>
      <c r="S14" s="14"/>
      <c r="Z14" s="25">
        <v>750</v>
      </c>
      <c r="AA14" s="25">
        <v>30190</v>
      </c>
    </row>
    <row r="15" spans="1:50" x14ac:dyDescent="0.15">
      <c r="A15" s="5"/>
      <c r="B15" s="52"/>
      <c r="C15" s="55"/>
      <c r="D15" s="53"/>
      <c r="E15" s="18"/>
      <c r="F15" s="5"/>
      <c r="G15" s="14"/>
      <c r="H15" s="14"/>
      <c r="I15" s="14"/>
      <c r="J15" s="14"/>
      <c r="K15" s="14"/>
      <c r="L15" s="14"/>
      <c r="M15" s="14"/>
      <c r="N15" s="14"/>
      <c r="O15" s="14"/>
      <c r="P15" s="14"/>
      <c r="Q15" s="14"/>
      <c r="R15" s="14"/>
      <c r="S15" s="14"/>
      <c r="Z15" s="25">
        <v>752</v>
      </c>
      <c r="AA15" s="25">
        <v>31611</v>
      </c>
    </row>
    <row r="16" spans="1:50" x14ac:dyDescent="0.15">
      <c r="A16" s="5"/>
      <c r="B16" s="14"/>
      <c r="C16" s="14"/>
      <c r="D16" s="14"/>
      <c r="E16" s="14"/>
      <c r="F16" s="5"/>
      <c r="G16" s="14"/>
      <c r="H16" s="14"/>
      <c r="I16" s="14"/>
      <c r="J16" s="14"/>
      <c r="K16" s="14"/>
      <c r="L16" s="14"/>
      <c r="M16" s="14"/>
      <c r="N16" s="14"/>
      <c r="O16" s="14"/>
      <c r="P16" s="14"/>
      <c r="Q16" s="14"/>
      <c r="R16" s="14"/>
      <c r="S16" s="14"/>
    </row>
    <row r="17" spans="1:19" x14ac:dyDescent="0.15">
      <c r="A17" s="5"/>
      <c r="B17" s="14"/>
      <c r="C17" s="14"/>
      <c r="D17" s="14"/>
      <c r="E17" s="14"/>
      <c r="F17" s="5"/>
      <c r="G17" s="14"/>
      <c r="H17" s="14"/>
      <c r="I17" s="14"/>
      <c r="J17" s="14"/>
      <c r="K17" s="14"/>
      <c r="L17" s="14"/>
      <c r="M17" s="14"/>
      <c r="N17" s="14"/>
      <c r="O17" s="14"/>
      <c r="P17" s="14"/>
      <c r="Q17" s="14"/>
      <c r="R17" s="14"/>
      <c r="S17" s="14"/>
    </row>
    <row r="18" spans="1:19" x14ac:dyDescent="0.15">
      <c r="A18" s="5"/>
      <c r="B18" s="52"/>
      <c r="C18" s="55"/>
      <c r="D18" s="53"/>
      <c r="E18" s="18"/>
      <c r="F18" s="5"/>
      <c r="G18" s="14"/>
      <c r="H18" s="14"/>
      <c r="I18" s="14"/>
      <c r="J18" s="14"/>
      <c r="K18" s="14"/>
      <c r="L18" s="14"/>
      <c r="M18" s="14"/>
      <c r="N18" s="14"/>
      <c r="O18" s="17"/>
      <c r="P18" s="14"/>
      <c r="Q18" s="14"/>
      <c r="R18" s="14"/>
      <c r="S18" s="14"/>
    </row>
    <row r="19" spans="1:19" x14ac:dyDescent="0.15">
      <c r="A19" s="5"/>
      <c r="B19" s="52"/>
      <c r="C19" s="53"/>
      <c r="D19" s="53"/>
      <c r="E19" s="52"/>
      <c r="F19" s="5"/>
      <c r="G19" s="14"/>
      <c r="H19" s="14"/>
      <c r="I19" s="14"/>
      <c r="J19" s="14"/>
      <c r="K19" s="14"/>
      <c r="L19" s="14"/>
      <c r="M19" s="14"/>
      <c r="N19" s="14"/>
      <c r="O19" s="14"/>
      <c r="P19" s="14"/>
      <c r="Q19" s="14"/>
      <c r="R19" s="14"/>
      <c r="S19" s="14"/>
    </row>
    <row r="20" spans="1:19" x14ac:dyDescent="0.15">
      <c r="A20" s="5"/>
      <c r="B20" s="52"/>
      <c r="C20" s="52"/>
      <c r="D20" s="52"/>
      <c r="E20" s="52"/>
      <c r="F20" s="5"/>
      <c r="G20" s="14"/>
      <c r="H20" s="14"/>
      <c r="I20" s="14"/>
      <c r="J20" s="14"/>
      <c r="K20" s="14"/>
      <c r="L20" s="14"/>
      <c r="M20" s="14"/>
      <c r="N20" s="14"/>
      <c r="O20" s="14"/>
      <c r="P20" s="14"/>
      <c r="Q20" s="14"/>
      <c r="R20" s="14"/>
      <c r="S20" s="14"/>
    </row>
    <row r="21" spans="1:19" x14ac:dyDescent="0.15">
      <c r="A21" s="5"/>
      <c r="B21" s="14"/>
      <c r="C21" s="14"/>
      <c r="D21" s="14"/>
      <c r="E21" s="14"/>
      <c r="F21" s="5"/>
      <c r="G21" s="14"/>
      <c r="H21" s="14"/>
      <c r="I21" s="14"/>
      <c r="J21" s="14"/>
      <c r="K21" s="14"/>
      <c r="L21" s="14"/>
      <c r="M21" s="14"/>
      <c r="N21" s="14"/>
      <c r="O21" s="14"/>
      <c r="P21" s="14"/>
      <c r="Q21" s="14"/>
      <c r="R21" s="14"/>
      <c r="S21" s="14"/>
    </row>
    <row r="22" spans="1:19" ht="18" customHeight="1" x14ac:dyDescent="0.15">
      <c r="A22" s="5"/>
      <c r="B22" s="14"/>
      <c r="C22" s="14"/>
      <c r="D22" s="14"/>
      <c r="E22" s="14"/>
      <c r="F22" s="5"/>
      <c r="G22" s="14"/>
      <c r="H22" s="14"/>
      <c r="I22" s="14"/>
      <c r="J22" s="14"/>
      <c r="K22" s="14"/>
      <c r="L22" s="14"/>
      <c r="M22" s="14"/>
      <c r="N22" s="14"/>
      <c r="O22" s="14"/>
      <c r="P22" s="14"/>
      <c r="Q22" s="14"/>
      <c r="R22" s="14"/>
      <c r="S22" s="14"/>
    </row>
    <row r="23" spans="1:19" ht="10.5" customHeight="1" x14ac:dyDescent="0.15">
      <c r="A23" s="5"/>
      <c r="B23" s="14"/>
      <c r="C23" s="14"/>
      <c r="D23" s="14"/>
      <c r="E23" s="14"/>
      <c r="F23" s="5"/>
      <c r="G23" s="18"/>
      <c r="H23" s="18"/>
      <c r="I23" s="18"/>
      <c r="J23" s="18"/>
      <c r="K23" s="14"/>
      <c r="L23" s="14"/>
      <c r="M23" s="14"/>
      <c r="N23" s="14"/>
      <c r="O23" s="14"/>
      <c r="P23" s="14"/>
      <c r="Q23" s="14"/>
      <c r="R23" s="14"/>
      <c r="S23" s="14"/>
    </row>
    <row r="24" spans="1:19" x14ac:dyDescent="0.15">
      <c r="A24" s="5"/>
      <c r="B24" s="19"/>
      <c r="C24" s="19"/>
      <c r="D24" s="19"/>
      <c r="E24" s="19"/>
      <c r="F24" s="5"/>
      <c r="G24" s="14"/>
      <c r="H24" s="14"/>
      <c r="I24" s="14"/>
      <c r="J24" s="14"/>
      <c r="K24" s="14"/>
      <c r="L24" s="14"/>
      <c r="M24" s="14"/>
      <c r="N24" s="14"/>
      <c r="O24" s="14"/>
      <c r="P24" s="14"/>
      <c r="Q24" s="14"/>
      <c r="R24" s="14"/>
      <c r="S24" s="14"/>
    </row>
    <row r="25" spans="1:19" x14ac:dyDescent="0.15">
      <c r="A25" s="14"/>
      <c r="B25" s="14"/>
      <c r="C25" s="14"/>
      <c r="D25" s="14"/>
      <c r="E25" s="51"/>
      <c r="F25" s="14"/>
      <c r="G25" s="14"/>
      <c r="H25" s="14"/>
      <c r="I25" s="14"/>
      <c r="J25" s="14"/>
      <c r="K25" s="14"/>
      <c r="L25" s="14"/>
      <c r="M25" s="14"/>
      <c r="N25" s="14"/>
      <c r="O25" s="14"/>
      <c r="P25" s="14"/>
      <c r="Q25" s="14"/>
      <c r="R25" s="14"/>
      <c r="S25" s="14"/>
    </row>
    <row r="26" spans="1:19" x14ac:dyDescent="0.15">
      <c r="A26" s="14"/>
      <c r="B26" s="14"/>
      <c r="C26" s="14"/>
      <c r="D26" s="14"/>
      <c r="E26" s="14"/>
      <c r="F26" s="14"/>
      <c r="G26" s="14"/>
      <c r="H26" s="14"/>
      <c r="I26" s="14"/>
      <c r="J26" s="14"/>
      <c r="K26" s="14"/>
      <c r="L26" s="14"/>
      <c r="M26" s="14"/>
      <c r="N26" s="14"/>
      <c r="O26" s="14"/>
      <c r="P26" s="14"/>
      <c r="Q26" s="14"/>
      <c r="R26" s="14"/>
      <c r="S26" s="14"/>
    </row>
    <row r="27" spans="1:19" x14ac:dyDescent="0.15">
      <c r="A27" s="14"/>
      <c r="B27" s="14"/>
      <c r="C27" s="14"/>
      <c r="D27" s="14"/>
      <c r="E27" s="14"/>
      <c r="F27" s="14"/>
      <c r="G27" s="14"/>
      <c r="H27" s="14"/>
      <c r="I27" s="14"/>
      <c r="J27" s="14"/>
      <c r="K27" s="14"/>
      <c r="L27" s="14"/>
      <c r="M27" s="14"/>
      <c r="N27" s="14"/>
      <c r="O27" s="14"/>
      <c r="P27" s="14"/>
      <c r="Q27" s="14"/>
      <c r="R27" s="14"/>
      <c r="S27" s="14"/>
    </row>
    <row r="28" spans="1:19" x14ac:dyDescent="0.15">
      <c r="A28" s="14"/>
      <c r="B28" s="14"/>
      <c r="C28" s="14"/>
      <c r="D28" s="14"/>
      <c r="E28" s="14"/>
      <c r="F28" s="14"/>
      <c r="G28" s="14"/>
      <c r="H28" s="14"/>
      <c r="I28" s="14"/>
      <c r="J28" s="14"/>
      <c r="K28" s="14"/>
      <c r="L28" s="14"/>
      <c r="M28" s="14"/>
      <c r="N28" s="14"/>
      <c r="O28" s="14"/>
      <c r="P28" s="14"/>
      <c r="Q28" s="14"/>
      <c r="R28" s="14"/>
      <c r="S28" s="14"/>
    </row>
    <row r="29" spans="1:19" x14ac:dyDescent="0.15">
      <c r="A29" s="299"/>
      <c r="B29" s="300" t="s">
        <v>69</v>
      </c>
      <c r="C29" s="295" t="s">
        <v>70</v>
      </c>
      <c r="D29" s="300" t="s">
        <v>71</v>
      </c>
      <c r="E29" s="299"/>
      <c r="F29" t="s">
        <v>72</v>
      </c>
      <c r="M29" s="299"/>
      <c r="N29" s="299"/>
    </row>
    <row r="30" spans="1:19" ht="14.25" thickBot="1" x14ac:dyDescent="0.2">
      <c r="A30" s="299"/>
      <c r="B30" s="296">
        <f>C8-$B$12</f>
        <v>8.4099999999998545</v>
      </c>
      <c r="C30" s="297">
        <f>IF(B30&lt;&gt;"",B30^2,"")</f>
        <v>70.728099999997553</v>
      </c>
      <c r="D30" s="298">
        <f>E8</f>
        <v>37</v>
      </c>
      <c r="E30" s="299"/>
      <c r="M30" s="299"/>
      <c r="N30" s="299"/>
    </row>
    <row r="31" spans="1:19" x14ac:dyDescent="0.15">
      <c r="A31" s="299"/>
      <c r="B31" s="296">
        <f>C9-$B$12</f>
        <v>30.409999999999854</v>
      </c>
      <c r="C31" s="297">
        <f>IF(B31&lt;&gt;"",B31^2,"")</f>
        <v>924.76809999999114</v>
      </c>
      <c r="D31" s="298">
        <f>E9</f>
        <v>659</v>
      </c>
      <c r="E31" s="299"/>
      <c r="F31" s="22" t="s">
        <v>73</v>
      </c>
      <c r="G31" s="22"/>
      <c r="M31" s="299"/>
      <c r="N31" s="299"/>
    </row>
    <row r="32" spans="1:19" x14ac:dyDescent="0.15">
      <c r="A32" s="299"/>
      <c r="B32" s="296">
        <f>C10-$B$12</f>
        <v>60.409999999999854</v>
      </c>
      <c r="C32" s="297">
        <f>IF(B32&lt;&gt;"",B32^2,"")</f>
        <v>3649.3680999999824</v>
      </c>
      <c r="D32" s="298">
        <f>E10</f>
        <v>1989</v>
      </c>
      <c r="E32" s="299"/>
      <c r="F32" t="s">
        <v>74</v>
      </c>
      <c r="G32">
        <v>1</v>
      </c>
      <c r="M32" s="299"/>
      <c r="N32" s="299"/>
    </row>
    <row r="33" spans="1:14" x14ac:dyDescent="0.15">
      <c r="A33" s="295"/>
      <c r="B33" s="296"/>
      <c r="C33" s="297"/>
      <c r="D33" s="298"/>
      <c r="E33" s="295"/>
      <c r="F33" t="s">
        <v>75</v>
      </c>
      <c r="G33">
        <v>1</v>
      </c>
      <c r="M33" s="299"/>
      <c r="N33" s="299"/>
    </row>
    <row r="34" spans="1:14" x14ac:dyDescent="0.15">
      <c r="A34" s="295"/>
      <c r="B34" s="296"/>
      <c r="C34" s="297"/>
      <c r="D34" s="298"/>
      <c r="E34" s="295"/>
      <c r="F34" t="s">
        <v>76</v>
      </c>
      <c r="G34">
        <v>65535</v>
      </c>
      <c r="M34" s="299"/>
      <c r="N34" s="299"/>
    </row>
    <row r="35" spans="1:14" x14ac:dyDescent="0.15">
      <c r="A35" s="295"/>
      <c r="B35" s="296"/>
      <c r="C35" s="297"/>
      <c r="D35" s="298"/>
      <c r="E35" s="295"/>
      <c r="F35" t="s">
        <v>77</v>
      </c>
      <c r="G35">
        <v>0</v>
      </c>
      <c r="M35" s="299"/>
      <c r="N35" s="299"/>
    </row>
    <row r="36" spans="1:14" ht="14.25" thickBot="1" x14ac:dyDescent="0.2">
      <c r="A36" s="295"/>
      <c r="B36" s="296"/>
      <c r="C36" s="297"/>
      <c r="D36" s="298"/>
      <c r="E36" s="295"/>
      <c r="F36" s="20" t="s">
        <v>78</v>
      </c>
      <c r="G36" s="20">
        <v>3</v>
      </c>
      <c r="M36" s="299"/>
      <c r="N36" s="299"/>
    </row>
    <row r="37" spans="1:14" x14ac:dyDescent="0.15">
      <c r="A37" s="295"/>
      <c r="B37" s="296"/>
      <c r="C37" s="297"/>
      <c r="D37" s="298"/>
      <c r="E37" s="295"/>
      <c r="M37" s="299"/>
      <c r="N37" s="299"/>
    </row>
    <row r="38" spans="1:14" ht="14.25" thickBot="1" x14ac:dyDescent="0.2">
      <c r="A38" s="295"/>
      <c r="B38" s="296"/>
      <c r="C38" s="297"/>
      <c r="D38" s="298"/>
      <c r="E38" s="295"/>
      <c r="F38" t="s">
        <v>79</v>
      </c>
      <c r="M38" s="299"/>
      <c r="N38" s="299"/>
    </row>
    <row r="39" spans="1:14" x14ac:dyDescent="0.15">
      <c r="A39" s="295"/>
      <c r="B39" s="296"/>
      <c r="C39" s="297"/>
      <c r="D39" s="298"/>
      <c r="E39" s="295"/>
      <c r="F39" s="21"/>
      <c r="G39" s="21" t="s">
        <v>84</v>
      </c>
      <c r="H39" s="21" t="s">
        <v>85</v>
      </c>
      <c r="I39" s="21" t="s">
        <v>86</v>
      </c>
      <c r="J39" s="21" t="s">
        <v>87</v>
      </c>
      <c r="K39" s="21" t="s">
        <v>88</v>
      </c>
      <c r="M39" s="299"/>
      <c r="N39" s="299"/>
    </row>
    <row r="40" spans="1:14" x14ac:dyDescent="0.15">
      <c r="A40" s="295"/>
      <c r="B40" s="296"/>
      <c r="C40" s="297"/>
      <c r="D40" s="298"/>
      <c r="E40" s="295"/>
      <c r="F40" t="s">
        <v>80</v>
      </c>
      <c r="G40">
        <v>2</v>
      </c>
      <c r="H40">
        <v>1988696</v>
      </c>
      <c r="I40">
        <v>994348</v>
      </c>
      <c r="J40" t="e">
        <v>#NUM!</v>
      </c>
      <c r="K40" t="e">
        <v>#NUM!</v>
      </c>
      <c r="M40" s="299"/>
      <c r="N40" s="299"/>
    </row>
    <row r="41" spans="1:14" x14ac:dyDescent="0.15">
      <c r="A41" s="295"/>
      <c r="B41" s="296"/>
      <c r="C41" s="297"/>
      <c r="D41" s="298"/>
      <c r="E41" s="295"/>
      <c r="F41" t="s">
        <v>81</v>
      </c>
      <c r="G41">
        <v>0</v>
      </c>
      <c r="H41">
        <v>0</v>
      </c>
      <c r="I41">
        <v>65535</v>
      </c>
      <c r="M41" s="299"/>
      <c r="N41" s="299"/>
    </row>
    <row r="42" spans="1:14" ht="14.25" thickBot="1" x14ac:dyDescent="0.2">
      <c r="A42" s="295"/>
      <c r="B42" s="295"/>
      <c r="C42" s="295"/>
      <c r="D42" s="295"/>
      <c r="E42" s="295"/>
      <c r="F42" s="20" t="s">
        <v>82</v>
      </c>
      <c r="G42" s="20">
        <v>2</v>
      </c>
      <c r="H42" s="20">
        <v>1988696</v>
      </c>
      <c r="I42" s="20"/>
      <c r="J42" s="20"/>
      <c r="K42" s="20"/>
      <c r="M42" s="299"/>
      <c r="N42" s="299"/>
    </row>
    <row r="43" spans="1:14" ht="14.25" thickBot="1" x14ac:dyDescent="0.2">
      <c r="A43" s="295"/>
      <c r="B43" s="295"/>
      <c r="C43" s="295"/>
      <c r="D43" s="295"/>
      <c r="E43" s="295"/>
      <c r="M43" s="299"/>
      <c r="N43" s="299"/>
    </row>
    <row r="44" spans="1:14" x14ac:dyDescent="0.15">
      <c r="A44" s="299"/>
      <c r="B44" s="299"/>
      <c r="C44" s="299"/>
      <c r="D44" s="299"/>
      <c r="E44" s="299"/>
      <c r="F44" s="21"/>
      <c r="G44" s="21" t="s">
        <v>89</v>
      </c>
      <c r="H44" s="21" t="s">
        <v>77</v>
      </c>
      <c r="I44" s="21" t="s">
        <v>90</v>
      </c>
      <c r="J44" s="21" t="s">
        <v>91</v>
      </c>
      <c r="K44" s="21" t="s">
        <v>92</v>
      </c>
      <c r="L44" s="21" t="s">
        <v>93</v>
      </c>
      <c r="M44" s="299"/>
      <c r="N44" s="299"/>
    </row>
    <row r="45" spans="1:14" x14ac:dyDescent="0.15">
      <c r="A45" s="299"/>
      <c r="B45" s="299"/>
      <c r="C45" s="299"/>
      <c r="D45" s="299"/>
      <c r="E45" s="299"/>
      <c r="F45" t="s">
        <v>83</v>
      </c>
      <c r="G45">
        <v>-121.78383857808598</v>
      </c>
      <c r="H45">
        <v>0</v>
      </c>
      <c r="I45">
        <v>65535</v>
      </c>
      <c r="J45" t="e">
        <v>#NUM!</v>
      </c>
      <c r="K45">
        <v>-121.78383857808598</v>
      </c>
      <c r="L45">
        <v>-121.78383857808598</v>
      </c>
      <c r="M45" s="299"/>
      <c r="N45" s="299"/>
    </row>
    <row r="46" spans="1:14" x14ac:dyDescent="0.15">
      <c r="A46" s="299"/>
      <c r="B46" s="299"/>
      <c r="C46" s="299"/>
      <c r="D46" s="299"/>
      <c r="E46" s="299"/>
      <c r="F46" t="s">
        <v>94</v>
      </c>
      <c r="G46">
        <v>16.282867132867203</v>
      </c>
      <c r="H46">
        <v>0</v>
      </c>
      <c r="I46">
        <v>65535</v>
      </c>
      <c r="J46" t="e">
        <v>#NUM!</v>
      </c>
      <c r="K46">
        <v>16.282867132867203</v>
      </c>
      <c r="L46">
        <v>16.282867132867203</v>
      </c>
      <c r="M46" s="299"/>
      <c r="N46" s="299"/>
    </row>
    <row r="47" spans="1:14" ht="14.25" thickBot="1" x14ac:dyDescent="0.2">
      <c r="A47" s="299"/>
      <c r="B47" s="299"/>
      <c r="C47" s="299"/>
      <c r="D47" s="299"/>
      <c r="E47" s="299"/>
      <c r="F47" s="20" t="s">
        <v>95</v>
      </c>
      <c r="G47" s="20">
        <v>0.30885780885780917</v>
      </c>
      <c r="H47" s="20">
        <v>0</v>
      </c>
      <c r="I47" s="20">
        <v>65535</v>
      </c>
      <c r="J47" s="20" t="e">
        <v>#NUM!</v>
      </c>
      <c r="K47" s="20">
        <v>0.30885780885780917</v>
      </c>
      <c r="L47" s="20">
        <v>0.30885780885780917</v>
      </c>
      <c r="M47" s="299"/>
      <c r="N47" s="299"/>
    </row>
    <row r="48" spans="1:14" x14ac:dyDescent="0.15">
      <c r="A48" s="299"/>
      <c r="B48" s="299"/>
      <c r="C48" s="299"/>
      <c r="D48" s="299"/>
      <c r="E48" s="299"/>
      <c r="M48" s="299"/>
      <c r="N48" s="299"/>
    </row>
    <row r="49" spans="1:25" x14ac:dyDescent="0.15">
      <c r="A49" s="299"/>
      <c r="B49" s="299"/>
      <c r="C49" s="299"/>
      <c r="D49" s="299"/>
      <c r="E49" s="299"/>
      <c r="M49" s="299"/>
      <c r="N49" s="299"/>
    </row>
    <row r="50" spans="1:25" x14ac:dyDescent="0.15">
      <c r="A50" s="299"/>
      <c r="B50" s="299"/>
      <c r="C50" s="299"/>
      <c r="D50" s="299"/>
      <c r="E50" s="299"/>
      <c r="M50" s="299"/>
      <c r="N50" s="299"/>
    </row>
    <row r="51" spans="1:25" x14ac:dyDescent="0.15">
      <c r="A51" s="299"/>
      <c r="B51" s="299"/>
      <c r="C51" s="299"/>
      <c r="D51" s="299"/>
      <c r="E51" s="299"/>
      <c r="F51" t="s">
        <v>96</v>
      </c>
      <c r="M51" s="299"/>
      <c r="N51" s="299"/>
    </row>
    <row r="52" spans="1:25" ht="14.25" thickBot="1" x14ac:dyDescent="0.2">
      <c r="A52" s="299"/>
      <c r="B52" s="299"/>
      <c r="C52" s="299"/>
      <c r="D52" s="299"/>
      <c r="E52" s="299"/>
      <c r="M52" s="299"/>
      <c r="N52" s="299"/>
    </row>
    <row r="53" spans="1:25" x14ac:dyDescent="0.15">
      <c r="A53" s="299"/>
      <c r="B53" s="299"/>
      <c r="C53" s="299"/>
      <c r="D53" s="299"/>
      <c r="E53" s="299"/>
      <c r="F53" s="21" t="s">
        <v>78</v>
      </c>
      <c r="G53" s="21" t="s">
        <v>97</v>
      </c>
      <c r="H53" s="21" t="s">
        <v>81</v>
      </c>
      <c r="I53" s="21" t="s">
        <v>98</v>
      </c>
      <c r="M53" s="299"/>
      <c r="N53" s="299"/>
    </row>
    <row r="54" spans="1:25" x14ac:dyDescent="0.15">
      <c r="A54" s="299"/>
      <c r="B54" s="299"/>
      <c r="C54" s="299"/>
      <c r="D54" s="299"/>
      <c r="E54" s="299"/>
      <c r="F54">
        <v>1</v>
      </c>
      <c r="G54">
        <v>37.000000000000092</v>
      </c>
      <c r="H54">
        <v>-9.2370555648813024E-14</v>
      </c>
      <c r="I54">
        <v>-9.7950120612318767E+147</v>
      </c>
      <c r="M54" s="299"/>
      <c r="N54" s="299"/>
    </row>
    <row r="55" spans="1:25" s="14" customFormat="1" x14ac:dyDescent="0.15">
      <c r="A55" s="295"/>
      <c r="B55" s="295"/>
      <c r="C55" s="295"/>
      <c r="D55" s="295"/>
      <c r="E55" s="295"/>
      <c r="F55">
        <v>2</v>
      </c>
      <c r="G55">
        <v>658.99999999999989</v>
      </c>
      <c r="H55">
        <v>1.1368683772161603E-13</v>
      </c>
      <c r="I55">
        <v>1.2055399459977694E+148</v>
      </c>
      <c r="J55"/>
      <c r="K55"/>
      <c r="L55"/>
      <c r="M55" s="295"/>
      <c r="N55" s="295"/>
      <c r="O55"/>
      <c r="P55"/>
      <c r="Q55"/>
      <c r="R55"/>
      <c r="S55"/>
      <c r="T55"/>
      <c r="U55"/>
      <c r="V55"/>
      <c r="W55"/>
      <c r="X55"/>
      <c r="Y55"/>
    </row>
    <row r="56" spans="1:25" ht="14.25" thickBot="1" x14ac:dyDescent="0.2">
      <c r="A56" s="299"/>
      <c r="B56" s="299"/>
      <c r="C56" s="299"/>
      <c r="D56" s="299"/>
      <c r="E56" s="299"/>
      <c r="F56" s="20">
        <v>3</v>
      </c>
      <c r="G56" s="20">
        <v>1989.0000000000002</v>
      </c>
      <c r="H56" s="20">
        <v>-2.2737367544323206E-13</v>
      </c>
      <c r="I56" s="20">
        <v>-2.4110798919955388E+148</v>
      </c>
      <c r="M56" s="299"/>
      <c r="N56" s="299"/>
    </row>
    <row r="57" spans="1:25" x14ac:dyDescent="0.15">
      <c r="A57" s="299"/>
      <c r="B57" s="299"/>
      <c r="C57" s="299"/>
      <c r="D57" s="299"/>
      <c r="E57" s="299"/>
      <c r="F57" s="299"/>
      <c r="G57" s="299"/>
      <c r="H57" s="299"/>
      <c r="I57" s="299"/>
      <c r="J57" s="299"/>
      <c r="K57" s="299"/>
      <c r="L57" s="299"/>
      <c r="M57" s="299"/>
      <c r="N57" s="299"/>
    </row>
    <row r="58" spans="1:25" x14ac:dyDescent="0.15">
      <c r="A58" s="299"/>
      <c r="B58" s="299"/>
      <c r="C58" s="299"/>
      <c r="D58" s="299"/>
      <c r="E58" s="299"/>
      <c r="F58" s="299"/>
      <c r="G58" s="299"/>
      <c r="H58" s="299"/>
      <c r="I58" s="299"/>
      <c r="J58" s="299"/>
      <c r="K58" s="299"/>
      <c r="L58" s="299"/>
      <c r="M58" s="299"/>
      <c r="N58" s="299"/>
    </row>
    <row r="59" spans="1:25" x14ac:dyDescent="0.15">
      <c r="A59" s="299"/>
      <c r="B59" s="299"/>
      <c r="C59" s="299"/>
      <c r="D59" s="299"/>
      <c r="E59" s="299"/>
      <c r="F59" s="299"/>
      <c r="G59" s="299"/>
      <c r="H59" s="299"/>
      <c r="I59" s="299"/>
      <c r="J59" s="299"/>
      <c r="K59" s="299"/>
      <c r="L59" s="299"/>
      <c r="M59" s="299"/>
      <c r="N59" s="299"/>
    </row>
    <row r="64" spans="1:25" ht="14.25" thickBot="1" x14ac:dyDescent="0.2">
      <c r="F64" s="20"/>
      <c r="G64" s="20"/>
      <c r="H64" s="20"/>
      <c r="I64" s="20"/>
    </row>
  </sheetData>
  <mergeCells count="18">
    <mergeCell ref="A1:S1"/>
    <mergeCell ref="A2:S2"/>
    <mergeCell ref="A3:S3"/>
    <mergeCell ref="M11:P11"/>
    <mergeCell ref="B11:E11"/>
    <mergeCell ref="B4:E4"/>
    <mergeCell ref="B5:C5"/>
    <mergeCell ref="D5:E5"/>
    <mergeCell ref="G6:K8"/>
    <mergeCell ref="B12:E12"/>
    <mergeCell ref="M9:O9"/>
    <mergeCell ref="O8:P8"/>
    <mergeCell ref="B6:C6"/>
    <mergeCell ref="D6:E6"/>
    <mergeCell ref="O6:P6"/>
    <mergeCell ref="B7:C7"/>
    <mergeCell ref="D7:E7"/>
    <mergeCell ref="O7:P7"/>
  </mergeCells>
  <phoneticPr fontId="1" type="noConversion"/>
  <pageMargins left="0.7" right="0.7" top="0.75" bottom="0.75" header="0.3" footer="0.3"/>
  <pageSetup paperSize="9" orientation="portrait" r:id="rId1"/>
  <ignoredErrors>
    <ignoredError sqref="N6:N8"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gressWH">
                <anchor moveWithCells="1" sizeWithCells="1">
                  <from>
                    <xdr:col>0</xdr:col>
                    <xdr:colOff>819150</xdr:colOff>
                    <xdr:row>14</xdr:row>
                    <xdr:rowOff>57150</xdr:rowOff>
                  </from>
                  <to>
                    <xdr:col>2</xdr:col>
                    <xdr:colOff>676275</xdr:colOff>
                    <xdr:row>16</xdr:row>
                    <xdr:rowOff>57150</xdr:rowOff>
                  </to>
                </anchor>
              </controlPr>
            </control>
          </mc:Choice>
        </mc:AlternateContent>
        <mc:AlternateContent xmlns:mc="http://schemas.openxmlformats.org/markup-compatibility/2006">
          <mc:Choice Requires="x14">
            <control shapeId="4098" r:id="rId5" name="Group Box 2">
              <controlPr defaultSize="0" autoFill="0" autoPict="0">
                <anchor moveWithCells="1">
                  <from>
                    <xdr:col>0</xdr:col>
                    <xdr:colOff>400050</xdr:colOff>
                    <xdr:row>4</xdr:row>
                    <xdr:rowOff>19050</xdr:rowOff>
                  </from>
                  <to>
                    <xdr:col>5</xdr:col>
                    <xdr:colOff>180975</xdr:colOff>
                    <xdr:row>24</xdr:row>
                    <xdr:rowOff>0</xdr:rowOff>
                  </to>
                </anchor>
              </controlPr>
            </control>
          </mc:Choice>
        </mc:AlternateContent>
        <mc:AlternateContent xmlns:mc="http://schemas.openxmlformats.org/markup-compatibility/2006">
          <mc:Choice Requires="x14">
            <control shapeId="4099" r:id="rId6" name="Group Box 3">
              <controlPr defaultSize="0" autoFill="0" autoPict="0">
                <anchor moveWithCells="1">
                  <from>
                    <xdr:col>5</xdr:col>
                    <xdr:colOff>333375</xdr:colOff>
                    <xdr:row>4</xdr:row>
                    <xdr:rowOff>38100</xdr:rowOff>
                  </from>
                  <to>
                    <xdr:col>11</xdr:col>
                    <xdr:colOff>504825</xdr:colOff>
                    <xdr:row>24</xdr:row>
                    <xdr:rowOff>0</xdr:rowOff>
                  </to>
                </anchor>
              </controlPr>
            </control>
          </mc:Choice>
        </mc:AlternateContent>
        <mc:AlternateContent xmlns:mc="http://schemas.openxmlformats.org/markup-compatibility/2006">
          <mc:Choice Requires="x14">
            <control shapeId="4100" r:id="rId7" name="Group Box 4">
              <controlPr defaultSize="0" autoFill="0" autoPict="0">
                <anchor moveWithCells="1">
                  <from>
                    <xdr:col>11</xdr:col>
                    <xdr:colOff>619125</xdr:colOff>
                    <xdr:row>4</xdr:row>
                    <xdr:rowOff>47625</xdr:rowOff>
                  </from>
                  <to>
                    <xdr:col>16</xdr:col>
                    <xdr:colOff>295275</xdr:colOff>
                    <xdr:row>23</xdr:row>
                    <xdr:rowOff>171450</xdr:rowOff>
                  </to>
                </anchor>
              </controlPr>
            </control>
          </mc:Choice>
        </mc:AlternateContent>
        <mc:AlternateContent xmlns:mc="http://schemas.openxmlformats.org/markup-compatibility/2006">
          <mc:Choice Requires="x14">
            <control shapeId="4101" r:id="rId8" name="Button 5">
              <controlPr defaultSize="0" print="0" autoFill="0" autoPict="0" macro="[0]!控制按钮8_click">
                <anchor moveWithCells="1" sizeWithCells="1">
                  <from>
                    <xdr:col>0</xdr:col>
                    <xdr:colOff>819150</xdr:colOff>
                    <xdr:row>17</xdr:row>
                    <xdr:rowOff>133350</xdr:rowOff>
                  </from>
                  <to>
                    <xdr:col>2</xdr:col>
                    <xdr:colOff>628650</xdr:colOff>
                    <xdr:row>19</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X55"/>
  <sheetViews>
    <sheetView zoomScale="70" zoomScaleNormal="70" workbookViewId="0">
      <selection activeCell="E13" sqref="E13"/>
    </sheetView>
  </sheetViews>
  <sheetFormatPr defaultRowHeight="13.5" x14ac:dyDescent="0.15"/>
  <cols>
    <col min="3" max="3" width="14.375" customWidth="1"/>
    <col min="4" max="4" width="11.125" bestFit="1" customWidth="1"/>
    <col min="6" max="12" width="10.75" customWidth="1"/>
    <col min="13" max="13" width="11.25" customWidth="1"/>
    <col min="14" max="14" width="16.125" customWidth="1"/>
    <col min="15" max="18" width="10.75" customWidth="1"/>
  </cols>
  <sheetData>
    <row r="1" spans="1:50" s="2" customFormat="1" ht="39.75" customHeight="1" x14ac:dyDescent="0.15">
      <c r="A1" s="424" t="s">
        <v>109</v>
      </c>
      <c r="B1" s="424"/>
      <c r="C1" s="424"/>
      <c r="D1" s="424"/>
      <c r="E1" s="424"/>
      <c r="F1" s="424"/>
      <c r="G1" s="424"/>
      <c r="H1" s="424"/>
      <c r="I1" s="424"/>
      <c r="J1" s="424"/>
      <c r="K1" s="424"/>
      <c r="L1" s="424"/>
      <c r="M1" s="424"/>
      <c r="N1" s="424"/>
      <c r="O1" s="424"/>
      <c r="P1" s="424"/>
      <c r="Q1" s="424"/>
      <c r="R1" s="424"/>
      <c r="S1" s="424"/>
      <c r="T1" s="47"/>
      <c r="U1" s="47"/>
      <c r="V1" s="47"/>
      <c r="W1" s="47"/>
      <c r="X1" s="47"/>
      <c r="Y1" s="9"/>
      <c r="Z1" s="9"/>
      <c r="AA1" s="9"/>
      <c r="AB1" s="9"/>
      <c r="AC1" s="9"/>
      <c r="AD1" s="9"/>
      <c r="AE1" s="9"/>
      <c r="AF1" s="9"/>
      <c r="AG1" s="9"/>
      <c r="AH1" s="9"/>
      <c r="AI1" s="9"/>
      <c r="AJ1" s="9"/>
      <c r="AK1" s="9"/>
      <c r="AL1" s="9"/>
      <c r="AM1" s="9"/>
      <c r="AN1" s="9"/>
      <c r="AO1" s="9"/>
      <c r="AP1" s="9"/>
      <c r="AQ1" s="9"/>
      <c r="AR1" s="9"/>
      <c r="AS1" s="9"/>
      <c r="AT1" s="9"/>
      <c r="AU1" s="9"/>
      <c r="AV1" s="9"/>
      <c r="AW1" s="9"/>
      <c r="AX1" s="9"/>
    </row>
    <row r="2" spans="1:50" s="3" customFormat="1" ht="22.5" customHeight="1" x14ac:dyDescent="0.15">
      <c r="A2" s="425" t="s">
        <v>64</v>
      </c>
      <c r="B2" s="425"/>
      <c r="C2" s="425"/>
      <c r="D2" s="425"/>
      <c r="E2" s="425"/>
      <c r="F2" s="425"/>
      <c r="G2" s="425"/>
      <c r="H2" s="425"/>
      <c r="I2" s="425"/>
      <c r="J2" s="425"/>
      <c r="K2" s="425"/>
      <c r="L2" s="425"/>
      <c r="M2" s="425"/>
      <c r="N2" s="425"/>
      <c r="O2" s="425"/>
      <c r="P2" s="425"/>
      <c r="Q2" s="425"/>
      <c r="R2" s="425"/>
      <c r="S2" s="425"/>
      <c r="T2" s="48"/>
      <c r="U2" s="48"/>
      <c r="V2" s="48"/>
      <c r="W2" s="48"/>
      <c r="X2" s="48"/>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row>
    <row r="3" spans="1:50" s="2" customFormat="1" ht="33" customHeight="1" x14ac:dyDescent="0.15">
      <c r="A3" s="426" t="s">
        <v>0</v>
      </c>
      <c r="B3" s="426"/>
      <c r="C3" s="426"/>
      <c r="D3" s="426"/>
      <c r="E3" s="426"/>
      <c r="F3" s="426"/>
      <c r="G3" s="426"/>
      <c r="H3" s="426"/>
      <c r="I3" s="426"/>
      <c r="J3" s="426"/>
      <c r="K3" s="426"/>
      <c r="L3" s="426"/>
      <c r="M3" s="426"/>
      <c r="N3" s="426"/>
      <c r="O3" s="426"/>
      <c r="P3" s="426"/>
      <c r="Q3" s="426"/>
      <c r="R3" s="426"/>
      <c r="S3" s="426"/>
      <c r="T3" s="49"/>
      <c r="U3" s="49"/>
      <c r="V3" s="49"/>
      <c r="W3" s="49"/>
      <c r="X3" s="49"/>
      <c r="Y3" s="9"/>
      <c r="Z3" s="9"/>
      <c r="AA3" s="9"/>
      <c r="AB3" s="9"/>
      <c r="AC3" s="9"/>
      <c r="AD3" s="9"/>
      <c r="AE3" s="9"/>
      <c r="AF3" s="9"/>
      <c r="AG3" s="9"/>
      <c r="AH3" s="9"/>
      <c r="AI3" s="9"/>
      <c r="AJ3" s="9"/>
      <c r="AK3" s="9"/>
      <c r="AL3" s="9"/>
      <c r="AM3" s="9"/>
      <c r="AN3" s="9"/>
      <c r="AO3" s="9"/>
      <c r="AP3" s="9"/>
      <c r="AQ3" s="9"/>
      <c r="AR3" s="9"/>
      <c r="AS3" s="9"/>
      <c r="AT3" s="9"/>
      <c r="AU3" s="9"/>
      <c r="AV3" s="9"/>
      <c r="AW3" s="9"/>
      <c r="AX3" s="9"/>
    </row>
    <row r="4" spans="1:50" x14ac:dyDescent="0.15">
      <c r="A4" s="5"/>
      <c r="B4" s="430"/>
      <c r="C4" s="430"/>
      <c r="D4" s="430"/>
      <c r="E4" s="430"/>
      <c r="F4" s="5"/>
      <c r="G4" s="14"/>
      <c r="H4" s="14"/>
      <c r="I4" s="14"/>
      <c r="J4" s="14"/>
      <c r="K4" s="14"/>
      <c r="L4" s="14"/>
      <c r="M4" s="14"/>
      <c r="N4" s="14"/>
      <c r="O4" s="14"/>
      <c r="P4" s="14"/>
      <c r="Q4" s="14"/>
      <c r="R4" s="14"/>
      <c r="S4" s="14"/>
      <c r="Z4" s="24"/>
      <c r="AA4" s="24"/>
    </row>
    <row r="5" spans="1:50" x14ac:dyDescent="0.15">
      <c r="A5" s="7"/>
      <c r="B5" s="431"/>
      <c r="C5" s="431"/>
      <c r="D5" s="431"/>
      <c r="E5" s="431"/>
      <c r="F5" s="7"/>
      <c r="G5" s="14"/>
      <c r="H5" s="14"/>
      <c r="I5" s="14"/>
      <c r="J5" s="14"/>
      <c r="K5" s="14"/>
      <c r="L5" s="14"/>
      <c r="M5" s="14"/>
      <c r="N5" s="14"/>
      <c r="O5" s="14"/>
      <c r="P5" s="14"/>
      <c r="Q5" s="14"/>
      <c r="R5" s="14"/>
      <c r="S5" s="14"/>
      <c r="Z5" s="25"/>
      <c r="AA5" s="25"/>
    </row>
    <row r="6" spans="1:50" ht="18.75" customHeight="1" x14ac:dyDescent="0.15">
      <c r="A6" s="5"/>
      <c r="B6" s="63" t="s">
        <v>1</v>
      </c>
      <c r="C6" s="65">
        <v>2.7</v>
      </c>
      <c r="D6" s="433" t="s">
        <v>66</v>
      </c>
      <c r="E6" s="433"/>
      <c r="F6" s="5"/>
      <c r="G6" s="432"/>
      <c r="H6" s="432"/>
      <c r="I6" s="432"/>
      <c r="J6" s="432"/>
      <c r="K6" s="432"/>
      <c r="L6" s="14"/>
      <c r="M6" s="57"/>
      <c r="N6" s="58"/>
      <c r="O6" s="443"/>
      <c r="P6" s="443"/>
      <c r="Q6" s="6"/>
      <c r="R6" s="14"/>
      <c r="S6" s="14"/>
      <c r="Z6" s="50"/>
      <c r="AA6" s="25"/>
    </row>
    <row r="7" spans="1:50" ht="18.75" customHeight="1" x14ac:dyDescent="0.15">
      <c r="A7" s="5"/>
      <c r="B7" s="63" t="s">
        <v>2</v>
      </c>
      <c r="C7" s="65">
        <v>1.1000000000000001</v>
      </c>
      <c r="D7" s="444" t="s">
        <v>67</v>
      </c>
      <c r="E7" s="444"/>
      <c r="F7" s="5"/>
      <c r="G7" s="432"/>
      <c r="H7" s="432"/>
      <c r="I7" s="432"/>
      <c r="J7" s="432"/>
      <c r="K7" s="432"/>
      <c r="L7" s="14"/>
      <c r="M7" s="57"/>
      <c r="N7" s="58"/>
      <c r="O7" s="443"/>
      <c r="P7" s="443"/>
      <c r="Q7" s="13"/>
      <c r="R7" s="14"/>
      <c r="S7" s="14"/>
      <c r="Z7" s="23"/>
      <c r="AA7" s="25"/>
    </row>
    <row r="8" spans="1:50" ht="14.25" x14ac:dyDescent="0.15">
      <c r="A8" s="5"/>
      <c r="B8" s="63" t="s">
        <v>3</v>
      </c>
      <c r="C8" s="66">
        <v>6.9999999999999999E-4</v>
      </c>
      <c r="D8" s="441" t="s">
        <v>67</v>
      </c>
      <c r="E8" s="441"/>
      <c r="F8" s="5"/>
      <c r="G8" s="432"/>
      <c r="H8" s="432"/>
      <c r="I8" s="432"/>
      <c r="J8" s="432"/>
      <c r="K8" s="432"/>
      <c r="L8" s="14"/>
      <c r="M8" s="57"/>
      <c r="N8" s="58"/>
      <c r="O8" s="443"/>
      <c r="P8" s="443"/>
      <c r="Q8" s="13"/>
      <c r="R8" s="14"/>
      <c r="S8" s="14"/>
      <c r="Z8" s="23"/>
      <c r="AA8" s="25"/>
    </row>
    <row r="9" spans="1:50" ht="14.25" x14ac:dyDescent="0.15">
      <c r="A9" s="5"/>
      <c r="B9" s="63" t="s">
        <v>4</v>
      </c>
      <c r="C9" s="65">
        <v>0</v>
      </c>
      <c r="D9" s="442" t="s">
        <v>67</v>
      </c>
      <c r="E9" s="442"/>
      <c r="F9" s="33"/>
      <c r="G9" s="33"/>
      <c r="H9" s="14"/>
      <c r="I9" s="14"/>
      <c r="J9" s="14"/>
      <c r="K9" s="14"/>
      <c r="L9" s="14"/>
      <c r="M9" s="438"/>
      <c r="N9" s="438"/>
      <c r="O9" s="438"/>
      <c r="P9" s="14"/>
      <c r="Q9" s="13"/>
      <c r="R9" s="14"/>
      <c r="S9" s="14"/>
      <c r="Z9" s="23"/>
      <c r="AA9" s="25"/>
    </row>
    <row r="10" spans="1:50" x14ac:dyDescent="0.15">
      <c r="A10" s="5"/>
      <c r="B10" s="52"/>
      <c r="C10" s="62"/>
      <c r="D10" s="53"/>
      <c r="E10" s="61"/>
      <c r="F10" s="5"/>
      <c r="G10" s="14"/>
      <c r="H10" s="14"/>
      <c r="I10" s="14"/>
      <c r="J10" s="14"/>
      <c r="K10" s="14"/>
      <c r="L10" s="14"/>
      <c r="M10" s="14"/>
      <c r="N10" s="14"/>
      <c r="O10" s="14"/>
      <c r="P10" s="14"/>
      <c r="Q10" s="15"/>
      <c r="R10" s="14"/>
      <c r="S10" s="14"/>
      <c r="Z10" s="23"/>
      <c r="AA10" s="25"/>
    </row>
    <row r="11" spans="1:50" ht="14.25" x14ac:dyDescent="0.15">
      <c r="A11" s="5"/>
      <c r="B11" s="439"/>
      <c r="C11" s="439"/>
      <c r="D11" s="439"/>
      <c r="E11" s="439"/>
      <c r="F11" s="5"/>
      <c r="G11" s="14"/>
      <c r="H11" s="14"/>
      <c r="I11" s="14"/>
      <c r="J11" s="14"/>
      <c r="K11" s="14"/>
      <c r="L11" s="14"/>
      <c r="M11" s="427"/>
      <c r="N11" s="428"/>
      <c r="O11" s="428"/>
      <c r="P11" s="428"/>
      <c r="Q11" s="16"/>
      <c r="R11" s="14"/>
      <c r="S11" s="14"/>
      <c r="Z11" s="23"/>
      <c r="AA11" s="25"/>
    </row>
    <row r="12" spans="1:50" x14ac:dyDescent="0.15">
      <c r="A12" s="5"/>
      <c r="B12" s="440"/>
      <c r="C12" s="440"/>
      <c r="D12" s="440"/>
      <c r="E12" s="440"/>
      <c r="F12" s="5"/>
      <c r="G12" s="14"/>
      <c r="H12" s="14"/>
      <c r="I12" s="14"/>
      <c r="J12" s="14"/>
      <c r="K12" s="14"/>
      <c r="L12" s="14"/>
      <c r="M12" s="14"/>
      <c r="N12" s="14"/>
      <c r="O12" s="14"/>
      <c r="P12" s="14"/>
      <c r="Q12" s="14"/>
      <c r="R12" s="14"/>
      <c r="S12" s="14"/>
      <c r="Z12" s="26"/>
      <c r="AA12" s="25"/>
    </row>
    <row r="13" spans="1:50" x14ac:dyDescent="0.15">
      <c r="A13" s="5"/>
      <c r="B13" s="52"/>
      <c r="C13" s="54"/>
      <c r="D13" s="53"/>
      <c r="E13" s="18"/>
      <c r="F13" s="5"/>
      <c r="G13" s="14"/>
      <c r="H13" s="14"/>
      <c r="I13" s="14"/>
      <c r="J13" s="14"/>
      <c r="K13" s="14"/>
      <c r="L13" s="14"/>
      <c r="M13" s="14"/>
      <c r="N13" s="14"/>
      <c r="O13" s="14"/>
      <c r="P13" s="14"/>
      <c r="Q13" s="14"/>
      <c r="R13" s="14"/>
      <c r="S13" s="14"/>
      <c r="Z13" s="25"/>
      <c r="AA13" s="25"/>
    </row>
    <row r="14" spans="1:50" x14ac:dyDescent="0.15">
      <c r="A14" s="5"/>
      <c r="B14" s="52"/>
      <c r="C14" s="14"/>
      <c r="D14" s="53"/>
      <c r="E14" s="18"/>
      <c r="F14" s="5"/>
      <c r="G14" s="14"/>
      <c r="H14" s="14"/>
      <c r="I14" s="14"/>
      <c r="J14" s="14"/>
      <c r="K14" s="14"/>
      <c r="L14" s="14"/>
      <c r="M14" s="14"/>
      <c r="N14" s="14"/>
      <c r="O14" s="14"/>
      <c r="P14" s="14"/>
      <c r="Q14" s="14"/>
      <c r="R14" s="14"/>
      <c r="S14" s="14"/>
      <c r="Z14" s="25"/>
      <c r="AA14" s="25"/>
    </row>
    <row r="15" spans="1:50" x14ac:dyDescent="0.15">
      <c r="A15" s="5"/>
      <c r="B15" s="52"/>
      <c r="C15" s="55"/>
      <c r="D15" s="53"/>
      <c r="E15" s="18"/>
      <c r="F15" s="5"/>
      <c r="G15" s="14"/>
      <c r="H15" s="14"/>
      <c r="I15" s="14"/>
      <c r="J15" s="14"/>
      <c r="K15" s="14"/>
      <c r="L15" s="14"/>
      <c r="M15" s="14"/>
      <c r="N15" s="14"/>
      <c r="O15" s="14"/>
      <c r="P15" s="14"/>
      <c r="Q15" s="14"/>
      <c r="R15" s="14"/>
      <c r="S15" s="14"/>
      <c r="Z15" s="25"/>
      <c r="AA15" s="25"/>
    </row>
    <row r="16" spans="1:50" x14ac:dyDescent="0.15">
      <c r="A16" s="5"/>
      <c r="B16" s="14"/>
      <c r="C16" s="14"/>
      <c r="D16" s="14"/>
      <c r="E16" s="14"/>
      <c r="F16" s="5"/>
      <c r="G16" s="14"/>
      <c r="H16" s="14"/>
      <c r="I16" s="14"/>
      <c r="J16" s="14"/>
      <c r="K16" s="14"/>
      <c r="L16" s="14"/>
      <c r="M16" s="14"/>
      <c r="N16" s="14"/>
      <c r="O16" s="14"/>
      <c r="P16" s="14"/>
      <c r="Q16" s="14"/>
      <c r="R16" s="14"/>
      <c r="S16" s="14"/>
    </row>
    <row r="17" spans="1:19" ht="14.25" x14ac:dyDescent="0.15">
      <c r="A17" s="5"/>
      <c r="B17" s="63" t="s">
        <v>1</v>
      </c>
      <c r="C17" s="65">
        <v>2.6</v>
      </c>
      <c r="D17" s="433" t="s">
        <v>66</v>
      </c>
      <c r="E17" s="433"/>
      <c r="F17" s="5"/>
      <c r="G17" s="14"/>
      <c r="H17" s="14"/>
      <c r="I17" s="14"/>
      <c r="J17" s="14"/>
      <c r="K17" s="14"/>
      <c r="L17" s="14"/>
      <c r="M17" s="14"/>
      <c r="N17" s="14"/>
      <c r="O17" s="14"/>
      <c r="P17" s="14"/>
      <c r="Q17" s="14"/>
      <c r="R17" s="14"/>
      <c r="S17" s="14"/>
    </row>
    <row r="18" spans="1:19" ht="14.25" x14ac:dyDescent="0.15">
      <c r="A18" s="5"/>
      <c r="B18" s="63" t="s">
        <v>2</v>
      </c>
      <c r="C18" s="65">
        <v>8</v>
      </c>
      <c r="D18" s="434" t="s">
        <v>67</v>
      </c>
      <c r="E18" s="435"/>
      <c r="F18" s="5"/>
      <c r="G18" s="14"/>
      <c r="H18" s="14"/>
      <c r="I18" s="14"/>
      <c r="J18" s="14"/>
      <c r="K18" s="14"/>
      <c r="L18" s="14"/>
      <c r="M18" s="14"/>
      <c r="N18" s="14"/>
      <c r="O18" s="17"/>
      <c r="P18" s="14"/>
      <c r="Q18" s="14"/>
      <c r="R18" s="14"/>
      <c r="S18" s="14"/>
    </row>
    <row r="19" spans="1:19" ht="14.25" x14ac:dyDescent="0.15">
      <c r="A19" s="5"/>
      <c r="B19" s="63" t="s">
        <v>3</v>
      </c>
      <c r="C19" s="66">
        <v>1.3</v>
      </c>
      <c r="D19" s="436" t="s">
        <v>67</v>
      </c>
      <c r="E19" s="437"/>
      <c r="F19" s="5"/>
      <c r="G19" s="14"/>
      <c r="H19" s="14"/>
      <c r="I19" s="14"/>
      <c r="J19" s="14"/>
      <c r="K19" s="14"/>
      <c r="L19" s="14"/>
      <c r="M19" s="14"/>
      <c r="N19" s="14"/>
      <c r="O19" s="14"/>
      <c r="P19" s="14"/>
      <c r="Q19" s="14"/>
      <c r="R19" s="14"/>
      <c r="S19" s="14"/>
    </row>
    <row r="20" spans="1:19" x14ac:dyDescent="0.15">
      <c r="A20" s="5"/>
      <c r="B20" s="52"/>
      <c r="C20" s="52"/>
      <c r="D20" s="52"/>
      <c r="E20" s="52"/>
      <c r="F20" s="5"/>
      <c r="G20" s="14"/>
      <c r="H20" s="14"/>
      <c r="I20" s="14"/>
      <c r="J20" s="14"/>
      <c r="K20" s="14"/>
      <c r="L20" s="14"/>
      <c r="M20" s="14"/>
      <c r="N20" s="14"/>
      <c r="O20" s="14"/>
      <c r="P20" s="14"/>
      <c r="Q20" s="14"/>
      <c r="R20" s="14"/>
      <c r="S20" s="14"/>
    </row>
    <row r="21" spans="1:19" x14ac:dyDescent="0.15">
      <c r="A21" s="5"/>
      <c r="B21" s="14"/>
      <c r="C21" s="14"/>
      <c r="D21" s="14"/>
      <c r="E21" s="14"/>
      <c r="F21" s="5"/>
      <c r="G21" s="14"/>
      <c r="H21" s="14"/>
      <c r="I21" s="14"/>
      <c r="J21" s="14"/>
      <c r="K21" s="14"/>
      <c r="L21" s="14"/>
      <c r="M21" s="14"/>
      <c r="N21" s="14"/>
      <c r="O21" s="14"/>
      <c r="P21" s="14"/>
      <c r="Q21" s="14"/>
      <c r="R21" s="14"/>
      <c r="S21" s="14"/>
    </row>
    <row r="22" spans="1:19" x14ac:dyDescent="0.15">
      <c r="A22" s="5"/>
      <c r="B22" s="14"/>
      <c r="C22" s="14"/>
      <c r="D22" s="14"/>
      <c r="E22" s="14"/>
      <c r="F22" s="5"/>
      <c r="G22" s="14"/>
      <c r="H22" s="14"/>
      <c r="I22" s="14"/>
      <c r="J22" s="14"/>
      <c r="K22" s="14"/>
      <c r="L22" s="14"/>
      <c r="M22" s="14"/>
      <c r="N22" s="14"/>
      <c r="O22" s="14"/>
      <c r="P22" s="14"/>
      <c r="Q22" s="14"/>
      <c r="R22" s="14"/>
      <c r="S22" s="14"/>
    </row>
    <row r="23" spans="1:19" x14ac:dyDescent="0.15">
      <c r="A23" s="5"/>
      <c r="B23" s="14"/>
      <c r="C23" s="14"/>
      <c r="D23" s="14"/>
      <c r="E23" s="14"/>
      <c r="F23" s="5"/>
      <c r="G23" s="18"/>
      <c r="H23" s="18"/>
      <c r="I23" s="18"/>
      <c r="J23" s="18"/>
      <c r="K23" s="14"/>
      <c r="L23" s="14"/>
      <c r="M23" s="14"/>
      <c r="N23" s="14"/>
      <c r="O23" s="14"/>
      <c r="P23" s="14"/>
      <c r="Q23" s="14"/>
      <c r="R23" s="14"/>
      <c r="S23" s="14"/>
    </row>
    <row r="24" spans="1:19" x14ac:dyDescent="0.15">
      <c r="A24" s="5"/>
      <c r="B24" s="19"/>
      <c r="C24" s="19"/>
      <c r="D24" s="19"/>
      <c r="E24" s="19"/>
      <c r="F24" s="5"/>
      <c r="G24" s="14"/>
      <c r="H24" s="14"/>
      <c r="I24" s="14"/>
      <c r="J24" s="14"/>
      <c r="K24" s="14"/>
      <c r="L24" s="14"/>
      <c r="M24" s="14"/>
      <c r="N24" s="14"/>
      <c r="O24" s="14"/>
      <c r="P24" s="14"/>
      <c r="Q24" s="14"/>
      <c r="R24" s="14"/>
      <c r="S24" s="14"/>
    </row>
    <row r="25" spans="1:19" x14ac:dyDescent="0.15">
      <c r="A25" s="14"/>
      <c r="B25" s="14" t="e">
        <f>tc(C54,H20,B22,B61,C61,B19)</f>
        <v>#VALUE!</v>
      </c>
      <c r="C25" s="14"/>
      <c r="D25" s="14"/>
      <c r="E25" s="51"/>
      <c r="F25" s="14"/>
      <c r="G25" s="14"/>
      <c r="H25" s="14"/>
      <c r="I25" s="14"/>
      <c r="J25" s="14"/>
      <c r="K25" s="14"/>
      <c r="L25" s="14"/>
      <c r="M25" s="14"/>
      <c r="N25" s="14"/>
      <c r="O25" s="14"/>
      <c r="P25" s="14"/>
      <c r="Q25" s="14"/>
      <c r="R25" s="14"/>
      <c r="S25" s="14"/>
    </row>
    <row r="26" spans="1:19" x14ac:dyDescent="0.15">
      <c r="A26" s="14"/>
      <c r="B26" s="14"/>
      <c r="C26" s="14"/>
      <c r="D26" s="14"/>
      <c r="E26" s="14"/>
      <c r="F26" s="14"/>
      <c r="G26" s="14"/>
      <c r="H26" s="14"/>
      <c r="I26" s="14"/>
      <c r="J26" s="14"/>
      <c r="K26" s="14"/>
      <c r="L26" s="14"/>
      <c r="M26" s="14"/>
      <c r="N26" s="14"/>
      <c r="O26" s="14"/>
      <c r="P26" s="14"/>
      <c r="Q26" s="14"/>
      <c r="R26" s="14"/>
      <c r="S26" s="14"/>
    </row>
    <row r="27" spans="1:19" x14ac:dyDescent="0.15">
      <c r="A27" s="14"/>
      <c r="B27" s="14"/>
      <c r="C27" s="14"/>
      <c r="D27" s="14"/>
      <c r="E27" s="14"/>
      <c r="F27" s="14"/>
      <c r="G27" s="14"/>
      <c r="H27" s="14"/>
      <c r="I27" s="14"/>
      <c r="J27" s="14"/>
      <c r="K27" s="14"/>
      <c r="L27" s="14"/>
      <c r="M27" s="14"/>
      <c r="N27" s="14"/>
      <c r="O27" s="14"/>
      <c r="P27" s="14"/>
      <c r="Q27" s="14"/>
      <c r="R27" s="14"/>
      <c r="S27" s="14"/>
    </row>
    <row r="28" spans="1:19" x14ac:dyDescent="0.15">
      <c r="A28" s="14"/>
      <c r="B28" s="14"/>
      <c r="C28" s="14"/>
      <c r="D28" s="14"/>
      <c r="E28" s="14"/>
      <c r="F28" s="14"/>
      <c r="G28" s="14"/>
      <c r="H28" s="14"/>
      <c r="I28" s="14"/>
      <c r="J28" s="14"/>
      <c r="K28" s="14"/>
      <c r="L28" s="14"/>
      <c r="M28" s="14"/>
      <c r="N28" s="14"/>
      <c r="O28" s="14"/>
      <c r="P28" s="14"/>
      <c r="Q28" s="14"/>
      <c r="R28" s="14"/>
      <c r="S28" s="14"/>
    </row>
    <row r="29" spans="1:19" x14ac:dyDescent="0.15">
      <c r="B29" s="64">
        <v>1</v>
      </c>
      <c r="C29">
        <f>B29/($C$7+$C$8*B29)</f>
        <v>0.90851276460434272</v>
      </c>
      <c r="D29" s="64">
        <f>1/$C$8</f>
        <v>1428.5714285714287</v>
      </c>
      <c r="E29">
        <f>B29/$C$7</f>
        <v>0.90909090909090906</v>
      </c>
      <c r="F29">
        <f>$C$18*B29^$C$19</f>
        <v>8</v>
      </c>
    </row>
    <row r="30" spans="1:19" x14ac:dyDescent="0.15">
      <c r="B30" s="56">
        <v>200</v>
      </c>
      <c r="C30">
        <f t="shared" ref="C30:C55" si="0">B30/($C$7+$C$8*B30)</f>
        <v>161.29032258064515</v>
      </c>
      <c r="D30" s="64">
        <f t="shared" ref="D30:D55" si="1">1/$C$8</f>
        <v>1428.5714285714287</v>
      </c>
      <c r="E30">
        <f t="shared" ref="E30:E55" si="2">B30/$C$7</f>
        <v>181.81818181818181</v>
      </c>
      <c r="F30">
        <f t="shared" ref="F30:F55" si="3">$C$18*B30^$C$19</f>
        <v>7842.0387030318398</v>
      </c>
    </row>
    <row r="31" spans="1:19" x14ac:dyDescent="0.15">
      <c r="B31" s="56">
        <v>400</v>
      </c>
      <c r="C31">
        <f t="shared" si="0"/>
        <v>289.85507246376807</v>
      </c>
      <c r="D31" s="64">
        <f t="shared" si="1"/>
        <v>1428.5714285714287</v>
      </c>
      <c r="E31">
        <f t="shared" si="2"/>
        <v>363.63636363636363</v>
      </c>
      <c r="F31">
        <f t="shared" si="3"/>
        <v>19309.364276944529</v>
      </c>
      <c r="G31" s="59"/>
    </row>
    <row r="32" spans="1:19" x14ac:dyDescent="0.15">
      <c r="B32" s="56">
        <v>600</v>
      </c>
      <c r="C32">
        <f t="shared" si="0"/>
        <v>394.73684210526318</v>
      </c>
      <c r="D32" s="64">
        <f t="shared" si="1"/>
        <v>1428.5714285714287</v>
      </c>
      <c r="E32">
        <f t="shared" si="2"/>
        <v>545.45454545454538</v>
      </c>
      <c r="F32">
        <f t="shared" si="3"/>
        <v>32710.457057681077</v>
      </c>
    </row>
    <row r="33" spans="2:12" x14ac:dyDescent="0.15">
      <c r="B33" s="56">
        <v>800</v>
      </c>
      <c r="C33">
        <f t="shared" si="0"/>
        <v>481.92771084337346</v>
      </c>
      <c r="D33" s="64">
        <f t="shared" si="1"/>
        <v>1428.5714285714287</v>
      </c>
      <c r="E33">
        <f t="shared" si="2"/>
        <v>727.27272727272725</v>
      </c>
      <c r="F33">
        <f t="shared" si="3"/>
        <v>47545.23190960427</v>
      </c>
    </row>
    <row r="34" spans="2:12" x14ac:dyDescent="0.15">
      <c r="B34" s="56">
        <v>1000</v>
      </c>
      <c r="C34">
        <f t="shared" si="0"/>
        <v>555.55555555555554</v>
      </c>
      <c r="D34" s="64">
        <f t="shared" si="1"/>
        <v>1428.5714285714287</v>
      </c>
      <c r="E34">
        <f t="shared" si="2"/>
        <v>909.09090909090901</v>
      </c>
      <c r="F34">
        <f t="shared" si="3"/>
        <v>63546.258777942523</v>
      </c>
    </row>
    <row r="35" spans="2:12" x14ac:dyDescent="0.15">
      <c r="B35" s="56">
        <v>1200</v>
      </c>
      <c r="C35">
        <f t="shared" si="0"/>
        <v>618.5567010309278</v>
      </c>
      <c r="D35" s="64">
        <f t="shared" si="1"/>
        <v>1428.5714285714287</v>
      </c>
      <c r="E35">
        <f t="shared" si="2"/>
        <v>1090.9090909090908</v>
      </c>
      <c r="F35">
        <f t="shared" si="3"/>
        <v>80542.592929045626</v>
      </c>
    </row>
    <row r="36" spans="2:12" x14ac:dyDescent="0.15">
      <c r="B36" s="56">
        <v>1400</v>
      </c>
      <c r="C36">
        <f t="shared" si="0"/>
        <v>673.07692307692309</v>
      </c>
      <c r="D36" s="64">
        <f t="shared" si="1"/>
        <v>1428.5714285714287</v>
      </c>
      <c r="E36">
        <f t="shared" si="2"/>
        <v>1272.7272727272725</v>
      </c>
      <c r="F36">
        <f t="shared" si="3"/>
        <v>98413.897907476538</v>
      </c>
    </row>
    <row r="37" spans="2:12" x14ac:dyDescent="0.15">
      <c r="B37" s="56">
        <v>1600</v>
      </c>
      <c r="C37">
        <f t="shared" si="0"/>
        <v>720.72072072072081</v>
      </c>
      <c r="D37" s="64">
        <f t="shared" si="1"/>
        <v>1428.5714285714287</v>
      </c>
      <c r="E37">
        <f t="shared" si="2"/>
        <v>1454.5454545454545</v>
      </c>
      <c r="F37">
        <f t="shared" si="3"/>
        <v>117070.09329339561</v>
      </c>
    </row>
    <row r="38" spans="2:12" x14ac:dyDescent="0.15">
      <c r="B38" s="56">
        <v>1800</v>
      </c>
      <c r="C38">
        <f t="shared" si="0"/>
        <v>762.71186440677957</v>
      </c>
      <c r="D38" s="64">
        <f t="shared" si="1"/>
        <v>1428.5714285714287</v>
      </c>
      <c r="E38">
        <f t="shared" si="2"/>
        <v>1636.3636363636363</v>
      </c>
      <c r="F38">
        <f t="shared" si="3"/>
        <v>136440.79574725006</v>
      </c>
    </row>
    <row r="39" spans="2:12" x14ac:dyDescent="0.15">
      <c r="B39" s="56">
        <v>2000</v>
      </c>
      <c r="C39">
        <f t="shared" si="0"/>
        <v>800</v>
      </c>
      <c r="D39" s="64">
        <f t="shared" si="1"/>
        <v>1428.5714285714287</v>
      </c>
      <c r="E39">
        <f t="shared" si="2"/>
        <v>1818.181818181818</v>
      </c>
      <c r="F39">
        <f t="shared" si="3"/>
        <v>156469.24296686845</v>
      </c>
      <c r="G39" s="60"/>
      <c r="H39" s="60"/>
      <c r="I39" s="60"/>
      <c r="J39" s="60"/>
      <c r="K39" s="60"/>
    </row>
    <row r="40" spans="2:12" x14ac:dyDescent="0.15">
      <c r="B40" s="56">
        <v>2200</v>
      </c>
      <c r="C40">
        <f t="shared" si="0"/>
        <v>833.33333333333326</v>
      </c>
      <c r="D40" s="64">
        <f t="shared" si="1"/>
        <v>1428.5714285714287</v>
      </c>
      <c r="E40">
        <f t="shared" si="2"/>
        <v>1999.9999999999998</v>
      </c>
      <c r="F40">
        <f t="shared" si="3"/>
        <v>177108.52740368294</v>
      </c>
    </row>
    <row r="41" spans="2:12" x14ac:dyDescent="0.15">
      <c r="B41" s="56">
        <v>2400</v>
      </c>
      <c r="C41">
        <f t="shared" si="0"/>
        <v>863.30935251798553</v>
      </c>
      <c r="D41" s="64">
        <f t="shared" si="1"/>
        <v>1428.5714285714287</v>
      </c>
      <c r="E41">
        <f t="shared" si="2"/>
        <v>2181.8181818181815</v>
      </c>
      <c r="F41">
        <f t="shared" si="3"/>
        <v>198319.12664181678</v>
      </c>
    </row>
    <row r="42" spans="2:12" x14ac:dyDescent="0.15">
      <c r="B42" s="56">
        <v>2600</v>
      </c>
      <c r="C42">
        <f t="shared" si="0"/>
        <v>890.41095890410963</v>
      </c>
      <c r="D42" s="64">
        <f t="shared" si="1"/>
        <v>1428.5714285714287</v>
      </c>
      <c r="E42">
        <f t="shared" si="2"/>
        <v>2363.6363636363635</v>
      </c>
      <c r="F42">
        <f t="shared" si="3"/>
        <v>220067.21092723263</v>
      </c>
    </row>
    <row r="43" spans="2:12" x14ac:dyDescent="0.15">
      <c r="B43" s="56">
        <v>2800</v>
      </c>
      <c r="C43">
        <f t="shared" si="0"/>
        <v>915.03267973856202</v>
      </c>
      <c r="D43" s="64">
        <f t="shared" si="1"/>
        <v>1428.5714285714287</v>
      </c>
      <c r="E43">
        <f t="shared" si="2"/>
        <v>2545.454545454545</v>
      </c>
      <c r="F43">
        <f t="shared" si="3"/>
        <v>242323.44120857364</v>
      </c>
    </row>
    <row r="44" spans="2:12" x14ac:dyDescent="0.15">
      <c r="B44" s="56">
        <v>3000</v>
      </c>
      <c r="C44">
        <f t="shared" si="0"/>
        <v>937.5</v>
      </c>
      <c r="D44" s="64">
        <f t="shared" si="1"/>
        <v>1428.5714285714287</v>
      </c>
      <c r="E44">
        <f t="shared" si="2"/>
        <v>2727.272727272727</v>
      </c>
      <c r="F44">
        <f t="shared" si="3"/>
        <v>265062.09005683055</v>
      </c>
      <c r="G44" s="60"/>
      <c r="H44" s="60"/>
      <c r="I44" s="60"/>
      <c r="J44" s="60"/>
      <c r="K44" s="60"/>
      <c r="L44" s="60"/>
    </row>
    <row r="45" spans="2:12" x14ac:dyDescent="0.15">
      <c r="B45" s="56">
        <v>3200</v>
      </c>
      <c r="C45">
        <f t="shared" si="0"/>
        <v>958.08383233532936</v>
      </c>
      <c r="D45" s="64">
        <f t="shared" si="1"/>
        <v>1428.5714285714287</v>
      </c>
      <c r="E45">
        <f t="shared" si="2"/>
        <v>2909.090909090909</v>
      </c>
      <c r="F45">
        <f t="shared" si="3"/>
        <v>288260.38265586458</v>
      </c>
    </row>
    <row r="46" spans="2:12" x14ac:dyDescent="0.15">
      <c r="B46" s="56">
        <v>3400</v>
      </c>
      <c r="C46">
        <f t="shared" si="0"/>
        <v>977.0114942528736</v>
      </c>
      <c r="D46" s="64">
        <f t="shared" si="1"/>
        <v>1428.5714285714287</v>
      </c>
      <c r="E46">
        <f t="shared" si="2"/>
        <v>3090.9090909090905</v>
      </c>
      <c r="F46">
        <f t="shared" si="3"/>
        <v>311897.99226544978</v>
      </c>
    </row>
    <row r="47" spans="2:12" x14ac:dyDescent="0.15">
      <c r="B47" s="56">
        <v>3600</v>
      </c>
      <c r="C47">
        <f t="shared" si="0"/>
        <v>994.47513812154693</v>
      </c>
      <c r="D47" s="64">
        <f t="shared" si="1"/>
        <v>1428.5714285714287</v>
      </c>
      <c r="E47">
        <f t="shared" si="2"/>
        <v>3272.7272727272725</v>
      </c>
      <c r="F47">
        <f t="shared" si="3"/>
        <v>335956.64687312313</v>
      </c>
    </row>
    <row r="48" spans="2:12" x14ac:dyDescent="0.15">
      <c r="B48" s="56">
        <v>3800</v>
      </c>
      <c r="C48">
        <f t="shared" si="0"/>
        <v>1010.6382978723403</v>
      </c>
      <c r="D48" s="64">
        <f t="shared" si="1"/>
        <v>1428.5714285714287</v>
      </c>
      <c r="E48">
        <f t="shared" si="2"/>
        <v>3454.545454545454</v>
      </c>
      <c r="F48">
        <f t="shared" si="3"/>
        <v>360419.81764064363</v>
      </c>
    </row>
    <row r="49" spans="2:25" x14ac:dyDescent="0.15">
      <c r="B49" s="56">
        <v>4000</v>
      </c>
      <c r="C49">
        <f t="shared" si="0"/>
        <v>1025.6410256410256</v>
      </c>
      <c r="D49" s="64">
        <f t="shared" si="1"/>
        <v>1428.5714285714287</v>
      </c>
      <c r="E49">
        <f t="shared" si="2"/>
        <v>3636.363636363636</v>
      </c>
      <c r="F49">
        <f t="shared" si="3"/>
        <v>385272.46867793723</v>
      </c>
    </row>
    <row r="50" spans="2:25" x14ac:dyDescent="0.15">
      <c r="B50" s="56">
        <v>4200</v>
      </c>
      <c r="C50">
        <f t="shared" si="0"/>
        <v>1039.6039603960396</v>
      </c>
      <c r="D50" s="64">
        <f t="shared" si="1"/>
        <v>1428.5714285714287</v>
      </c>
      <c r="E50">
        <f t="shared" si="2"/>
        <v>3818.181818181818</v>
      </c>
      <c r="F50">
        <f t="shared" si="3"/>
        <v>410500.85357739322</v>
      </c>
    </row>
    <row r="51" spans="2:25" x14ac:dyDescent="0.15">
      <c r="B51" s="56">
        <v>4400</v>
      </c>
      <c r="C51">
        <f t="shared" si="0"/>
        <v>1052.6315789473686</v>
      </c>
      <c r="D51" s="64">
        <f t="shared" si="1"/>
        <v>1428.5714285714287</v>
      </c>
      <c r="E51">
        <f t="shared" si="2"/>
        <v>3999.9999999999995</v>
      </c>
      <c r="F51">
        <f t="shared" si="3"/>
        <v>436092.34813757968</v>
      </c>
    </row>
    <row r="52" spans="2:25" x14ac:dyDescent="0.15">
      <c r="B52" s="56">
        <v>4600</v>
      </c>
      <c r="C52">
        <f t="shared" si="0"/>
        <v>1064.8148148148148</v>
      </c>
      <c r="D52" s="64">
        <f t="shared" si="1"/>
        <v>1428.5714285714287</v>
      </c>
      <c r="E52">
        <f t="shared" si="2"/>
        <v>4181.8181818181811</v>
      </c>
      <c r="F52">
        <f t="shared" si="3"/>
        <v>462035.31147176196</v>
      </c>
    </row>
    <row r="53" spans="2:25" x14ac:dyDescent="0.15">
      <c r="B53" s="56">
        <v>4800</v>
      </c>
      <c r="C53">
        <f t="shared" si="0"/>
        <v>1076.2331838565021</v>
      </c>
      <c r="D53" s="64">
        <f t="shared" si="1"/>
        <v>1428.5714285714287</v>
      </c>
      <c r="E53">
        <f t="shared" si="2"/>
        <v>4363.6363636363631</v>
      </c>
      <c r="F53">
        <f t="shared" si="3"/>
        <v>488318.96964903094</v>
      </c>
      <c r="G53" s="60"/>
      <c r="H53" s="60"/>
      <c r="I53" s="60"/>
    </row>
    <row r="54" spans="2:25" x14ac:dyDescent="0.15">
      <c r="B54" s="56">
        <v>5000</v>
      </c>
      <c r="C54">
        <f t="shared" si="0"/>
        <v>1086.9565217391305</v>
      </c>
      <c r="D54" s="64">
        <f t="shared" si="1"/>
        <v>1428.5714285714287</v>
      </c>
      <c r="E54">
        <f t="shared" si="2"/>
        <v>4545.454545454545</v>
      </c>
      <c r="F54">
        <f t="shared" si="3"/>
        <v>514933.31741808995</v>
      </c>
    </row>
    <row r="55" spans="2:25" s="14" customFormat="1" x14ac:dyDescent="0.15">
      <c r="B55" s="56">
        <v>5200</v>
      </c>
      <c r="C55">
        <f t="shared" si="0"/>
        <v>1097.0464135021095</v>
      </c>
      <c r="D55" s="64">
        <f t="shared" si="1"/>
        <v>1428.5714285714287</v>
      </c>
      <c r="E55">
        <f t="shared" si="2"/>
        <v>4727.272727272727</v>
      </c>
      <c r="F55">
        <f t="shared" si="3"/>
        <v>541869.03458691912</v>
      </c>
      <c r="G55"/>
      <c r="H55"/>
      <c r="I55"/>
      <c r="J55"/>
      <c r="K55"/>
      <c r="L55"/>
      <c r="T55"/>
      <c r="U55"/>
      <c r="V55"/>
      <c r="W55"/>
      <c r="X55"/>
      <c r="Y55"/>
    </row>
  </sheetData>
  <mergeCells count="21">
    <mergeCell ref="A1:S1"/>
    <mergeCell ref="A2:S2"/>
    <mergeCell ref="A3:S3"/>
    <mergeCell ref="B4:E4"/>
    <mergeCell ref="B5:C5"/>
    <mergeCell ref="D5:E5"/>
    <mergeCell ref="D8:E8"/>
    <mergeCell ref="D9:E9"/>
    <mergeCell ref="D6:E6"/>
    <mergeCell ref="G6:K8"/>
    <mergeCell ref="O6:P6"/>
    <mergeCell ref="D7:E7"/>
    <mergeCell ref="O7:P7"/>
    <mergeCell ref="O8:P8"/>
    <mergeCell ref="D17:E17"/>
    <mergeCell ref="D18:E18"/>
    <mergeCell ref="D19:E19"/>
    <mergeCell ref="M9:O9"/>
    <mergeCell ref="B11:E11"/>
    <mergeCell ref="M11:P11"/>
    <mergeCell ref="B12:E12"/>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6" r:id="rId3" name="Group Box 2">
              <controlPr defaultSize="0" autoFill="0" autoPict="0">
                <anchor moveWithCells="1">
                  <from>
                    <xdr:col>0</xdr:col>
                    <xdr:colOff>428625</xdr:colOff>
                    <xdr:row>3</xdr:row>
                    <xdr:rowOff>133350</xdr:rowOff>
                  </from>
                  <to>
                    <xdr:col>6</xdr:col>
                    <xdr:colOff>19050</xdr:colOff>
                    <xdr:row>13</xdr:row>
                    <xdr:rowOff>38100</xdr:rowOff>
                  </to>
                </anchor>
              </controlPr>
            </control>
          </mc:Choice>
        </mc:AlternateContent>
        <mc:AlternateContent xmlns:mc="http://schemas.openxmlformats.org/markup-compatibility/2006">
          <mc:Choice Requires="x14">
            <control shapeId="11267" r:id="rId4" name="Group Box 3">
              <controlPr defaultSize="0" autoFill="0" autoPict="0">
                <anchor moveWithCells="1">
                  <from>
                    <xdr:col>6</xdr:col>
                    <xdr:colOff>447675</xdr:colOff>
                    <xdr:row>3</xdr:row>
                    <xdr:rowOff>114300</xdr:rowOff>
                  </from>
                  <to>
                    <xdr:col>12</xdr:col>
                    <xdr:colOff>619125</xdr:colOff>
                    <xdr:row>25</xdr:row>
                    <xdr:rowOff>66675</xdr:rowOff>
                  </to>
                </anchor>
              </controlPr>
            </control>
          </mc:Choice>
        </mc:AlternateContent>
        <mc:AlternateContent xmlns:mc="http://schemas.openxmlformats.org/markup-compatibility/2006">
          <mc:Choice Requires="x14">
            <control shapeId="11269" r:id="rId5" name="Button 5">
              <controlPr defaultSize="0" print="0" autoFill="0" autoPict="0" macro="[0]!控制按钮33_click">
                <anchor moveWithCells="1" sizeWithCells="1">
                  <from>
                    <xdr:col>1</xdr:col>
                    <xdr:colOff>47625</xdr:colOff>
                    <xdr:row>10</xdr:row>
                    <xdr:rowOff>95250</xdr:rowOff>
                  </from>
                  <to>
                    <xdr:col>2</xdr:col>
                    <xdr:colOff>685800</xdr:colOff>
                    <xdr:row>12</xdr:row>
                    <xdr:rowOff>104775</xdr:rowOff>
                  </to>
                </anchor>
              </controlPr>
            </control>
          </mc:Choice>
        </mc:AlternateContent>
        <mc:AlternateContent xmlns:mc="http://schemas.openxmlformats.org/markup-compatibility/2006">
          <mc:Choice Requires="x14">
            <control shapeId="11271" r:id="rId6" name="Group Box 7">
              <controlPr defaultSize="0" autoFill="0" autoPict="0">
                <anchor moveWithCells="1">
                  <from>
                    <xdr:col>0</xdr:col>
                    <xdr:colOff>400050</xdr:colOff>
                    <xdr:row>14</xdr:row>
                    <xdr:rowOff>19050</xdr:rowOff>
                  </from>
                  <to>
                    <xdr:col>6</xdr:col>
                    <xdr:colOff>0</xdr:colOff>
                    <xdr:row>25</xdr:row>
                    <xdr:rowOff>47625</xdr:rowOff>
                  </to>
                </anchor>
              </controlPr>
            </control>
          </mc:Choice>
        </mc:AlternateContent>
        <mc:AlternateContent xmlns:mc="http://schemas.openxmlformats.org/markup-compatibility/2006">
          <mc:Choice Requires="x14">
            <control shapeId="11272" r:id="rId7" name="Group Box 8">
              <controlPr defaultSize="0" autoFill="0" autoPict="0">
                <anchor moveWithCells="1">
                  <from>
                    <xdr:col>12</xdr:col>
                    <xdr:colOff>866775</xdr:colOff>
                    <xdr:row>3</xdr:row>
                    <xdr:rowOff>133350</xdr:rowOff>
                  </from>
                  <to>
                    <xdr:col>18</xdr:col>
                    <xdr:colOff>504825</xdr:colOff>
                    <xdr:row>25</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Z331"/>
  <sheetViews>
    <sheetView zoomScale="85" zoomScaleNormal="85" workbookViewId="0">
      <selection activeCell="P24" sqref="P24"/>
    </sheetView>
  </sheetViews>
  <sheetFormatPr defaultColWidth="10.5" defaultRowHeight="13.5" x14ac:dyDescent="0.15"/>
  <cols>
    <col min="1" max="16" width="10.5" style="46"/>
    <col min="17" max="18" width="10.5" style="8"/>
    <col min="19" max="27" width="10.5" style="32"/>
    <col min="28" max="51" width="10.5" style="8"/>
    <col min="52" max="16384" width="10.5" style="32"/>
  </cols>
  <sheetData>
    <row r="1" spans="1:51" s="29" customFormat="1" ht="35.25" x14ac:dyDescent="0.15">
      <c r="A1" s="461" t="s">
        <v>107</v>
      </c>
      <c r="B1" s="461"/>
      <c r="C1" s="461"/>
      <c r="D1" s="461"/>
      <c r="E1" s="461"/>
      <c r="F1" s="461"/>
      <c r="G1" s="461"/>
      <c r="H1" s="461"/>
      <c r="I1" s="461"/>
      <c r="J1" s="461"/>
      <c r="K1" s="461"/>
      <c r="L1" s="461"/>
      <c r="M1" s="461"/>
      <c r="N1" s="461"/>
      <c r="O1" s="461"/>
      <c r="P1" s="461"/>
      <c r="Q1" s="461"/>
      <c r="R1" s="461"/>
      <c r="S1" s="135"/>
      <c r="T1" s="135"/>
      <c r="U1" s="135"/>
      <c r="V1" s="135"/>
      <c r="W1" s="135"/>
      <c r="X1" s="135"/>
      <c r="Y1" s="135"/>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row>
    <row r="2" spans="1:51" s="31" customFormat="1" ht="20.25" x14ac:dyDescent="0.15">
      <c r="A2" s="462" t="s">
        <v>138</v>
      </c>
      <c r="B2" s="462"/>
      <c r="C2" s="462"/>
      <c r="D2" s="462"/>
      <c r="E2" s="462"/>
      <c r="F2" s="462"/>
      <c r="G2" s="462"/>
      <c r="H2" s="462"/>
      <c r="I2" s="462"/>
      <c r="J2" s="462"/>
      <c r="K2" s="462"/>
      <c r="L2" s="462"/>
      <c r="M2" s="462"/>
      <c r="N2" s="462"/>
      <c r="O2" s="462"/>
      <c r="P2" s="462"/>
      <c r="Q2" s="462"/>
      <c r="R2" s="462"/>
      <c r="S2" s="136"/>
      <c r="T2" s="136"/>
      <c r="U2" s="136"/>
      <c r="V2" s="136"/>
      <c r="W2" s="136"/>
      <c r="X2" s="136"/>
      <c r="Y2" s="136"/>
      <c r="Z2" s="30"/>
      <c r="AA2" s="30"/>
      <c r="AB2" s="30"/>
      <c r="AC2" s="30"/>
      <c r="AD2" s="30"/>
      <c r="AE2" s="30"/>
      <c r="AF2" s="30"/>
      <c r="AG2" s="30"/>
      <c r="AH2" s="30"/>
      <c r="AI2" s="30"/>
      <c r="AJ2" s="30"/>
      <c r="AK2" s="30"/>
      <c r="AL2" s="30"/>
      <c r="AM2" s="30"/>
      <c r="AN2" s="30"/>
      <c r="AO2" s="30"/>
      <c r="AP2" s="30"/>
      <c r="AQ2" s="30"/>
      <c r="AR2" s="30"/>
      <c r="AS2" s="30"/>
      <c r="AT2" s="30"/>
      <c r="AU2" s="30"/>
      <c r="AV2" s="30"/>
      <c r="AW2" s="30"/>
      <c r="AX2" s="30"/>
      <c r="AY2" s="30"/>
    </row>
    <row r="3" spans="1:51" s="29" customFormat="1" x14ac:dyDescent="0.15">
      <c r="A3" s="463" t="s">
        <v>139</v>
      </c>
      <c r="B3" s="463"/>
      <c r="C3" s="463"/>
      <c r="D3" s="463"/>
      <c r="E3" s="463"/>
      <c r="F3" s="463"/>
      <c r="G3" s="463"/>
      <c r="H3" s="463"/>
      <c r="I3" s="463"/>
      <c r="J3" s="463"/>
      <c r="K3" s="463"/>
      <c r="L3" s="463"/>
      <c r="M3" s="463"/>
      <c r="N3" s="463"/>
      <c r="O3" s="463"/>
      <c r="P3" s="463"/>
      <c r="Q3" s="463"/>
      <c r="R3" s="463"/>
      <c r="S3" s="137"/>
      <c r="T3" s="137"/>
      <c r="U3" s="137"/>
      <c r="V3" s="137"/>
      <c r="W3" s="137"/>
      <c r="X3" s="137"/>
      <c r="Y3" s="137"/>
      <c r="Z3" s="28"/>
      <c r="AA3" s="28"/>
      <c r="AB3" s="28"/>
      <c r="AC3" s="28"/>
      <c r="AD3" s="28"/>
      <c r="AE3" s="28"/>
      <c r="AF3" s="28"/>
      <c r="AG3" s="28"/>
      <c r="AH3" s="28"/>
      <c r="AI3" s="28"/>
      <c r="AJ3" s="28"/>
      <c r="AK3" s="28"/>
      <c r="AL3" s="28"/>
      <c r="AM3" s="28"/>
      <c r="AN3" s="28"/>
      <c r="AO3" s="28"/>
      <c r="AP3" s="28"/>
      <c r="AQ3" s="28"/>
      <c r="AR3" s="28"/>
      <c r="AS3" s="28"/>
      <c r="AT3" s="28"/>
      <c r="AU3" s="28"/>
      <c r="AV3" s="28"/>
      <c r="AW3" s="28"/>
      <c r="AX3" s="28"/>
      <c r="AY3" s="28"/>
    </row>
    <row r="4" spans="1:51" s="29" customFormat="1" x14ac:dyDescent="0.15">
      <c r="A4" s="244"/>
      <c r="B4" s="244"/>
      <c r="C4" s="244"/>
      <c r="D4" s="244"/>
      <c r="E4" s="244"/>
      <c r="F4" s="244"/>
      <c r="G4" s="244"/>
      <c r="H4" s="244"/>
      <c r="I4" s="244"/>
      <c r="J4" s="244"/>
      <c r="K4" s="244"/>
      <c r="L4" s="244"/>
      <c r="M4" s="244"/>
      <c r="N4" s="244"/>
      <c r="O4" s="244"/>
      <c r="P4" s="244"/>
      <c r="Q4" s="244"/>
      <c r="R4" s="244"/>
      <c r="S4" s="137"/>
      <c r="T4" s="137"/>
      <c r="U4" s="137"/>
      <c r="V4" s="137"/>
      <c r="W4" s="137"/>
      <c r="X4" s="137"/>
      <c r="Y4" s="137"/>
      <c r="Z4" s="28"/>
      <c r="AA4" s="28"/>
      <c r="AB4" s="28"/>
      <c r="AC4" s="28"/>
      <c r="AD4" s="28"/>
      <c r="AE4" s="28"/>
      <c r="AF4" s="28"/>
      <c r="AG4" s="28"/>
      <c r="AH4" s="28"/>
      <c r="AI4" s="28"/>
      <c r="AJ4" s="28"/>
      <c r="AK4" s="28"/>
      <c r="AL4" s="28"/>
      <c r="AM4" s="28"/>
      <c r="AN4" s="28"/>
      <c r="AO4" s="28"/>
      <c r="AP4" s="28"/>
      <c r="AQ4" s="28"/>
      <c r="AR4" s="28"/>
      <c r="AS4" s="28"/>
      <c r="AT4" s="28"/>
      <c r="AU4" s="28"/>
      <c r="AV4" s="28"/>
      <c r="AW4" s="28"/>
      <c r="AX4" s="28"/>
      <c r="AY4" s="28"/>
    </row>
    <row r="5" spans="1:51" x14ac:dyDescent="0.15">
      <c r="A5" s="464"/>
      <c r="B5" s="464"/>
      <c r="C5" s="464"/>
      <c r="D5" s="464"/>
      <c r="E5" s="464"/>
      <c r="F5" s="464"/>
      <c r="G5" s="32"/>
      <c r="H5" s="453"/>
      <c r="I5" s="453"/>
      <c r="J5" s="453"/>
      <c r="K5" s="453"/>
      <c r="L5" s="453"/>
      <c r="M5" s="32"/>
      <c r="N5" s="453"/>
      <c r="O5" s="453"/>
      <c r="P5" s="453"/>
      <c r="Q5" s="453"/>
      <c r="R5" s="138"/>
      <c r="S5" s="8"/>
      <c r="T5" s="8"/>
      <c r="U5" s="8"/>
      <c r="V5" s="8"/>
      <c r="W5" s="8"/>
      <c r="X5" s="8"/>
      <c r="Y5" s="8"/>
      <c r="Z5" s="8"/>
      <c r="AA5" s="8"/>
    </row>
    <row r="6" spans="1:51" x14ac:dyDescent="0.15">
      <c r="A6" s="139" t="s">
        <v>140</v>
      </c>
      <c r="B6" s="140">
        <v>740</v>
      </c>
      <c r="C6" s="447" t="s">
        <v>117</v>
      </c>
      <c r="D6" s="447"/>
      <c r="E6" s="447"/>
      <c r="F6" s="447"/>
      <c r="G6" s="141"/>
      <c r="H6" s="465"/>
      <c r="I6" s="465"/>
      <c r="J6" s="465"/>
      <c r="K6" s="465"/>
      <c r="L6" s="465"/>
      <c r="M6" s="141"/>
      <c r="N6" s="465"/>
      <c r="O6" s="465"/>
      <c r="P6" s="465"/>
      <c r="Q6" s="465"/>
      <c r="R6" s="142"/>
      <c r="S6" s="8"/>
      <c r="T6" s="8"/>
      <c r="U6" s="8"/>
      <c r="V6" s="8"/>
      <c r="W6" s="8"/>
      <c r="X6" s="8"/>
      <c r="Y6" s="8"/>
      <c r="Z6" s="8"/>
      <c r="AA6" s="8"/>
    </row>
    <row r="7" spans="1:51" ht="14.25" x14ac:dyDescent="0.15">
      <c r="A7" s="139" t="s">
        <v>141</v>
      </c>
      <c r="B7" s="140">
        <v>80</v>
      </c>
      <c r="C7" s="447" t="s">
        <v>142</v>
      </c>
      <c r="D7" s="447"/>
      <c r="E7" s="447"/>
      <c r="F7" s="447"/>
      <c r="G7" s="32"/>
      <c r="H7" s="32"/>
      <c r="I7" s="32"/>
      <c r="J7" s="32"/>
      <c r="K7" s="32"/>
      <c r="L7" s="32"/>
      <c r="M7" s="32"/>
      <c r="N7" s="32"/>
      <c r="O7" s="32"/>
      <c r="P7" s="32"/>
      <c r="Q7" s="32"/>
      <c r="R7" s="143"/>
      <c r="S7" s="8"/>
      <c r="T7" s="8"/>
      <c r="U7" s="8"/>
      <c r="V7" s="8"/>
      <c r="W7" s="8"/>
      <c r="X7" s="8"/>
      <c r="Y7" s="8"/>
      <c r="Z7" s="8"/>
      <c r="AA7" s="8"/>
    </row>
    <row r="8" spans="1:51" ht="14.25" x14ac:dyDescent="0.15">
      <c r="A8" s="139" t="s">
        <v>143</v>
      </c>
      <c r="B8" s="140">
        <v>700</v>
      </c>
      <c r="C8" s="447" t="s">
        <v>144</v>
      </c>
      <c r="D8" s="447"/>
      <c r="E8" s="447"/>
      <c r="F8" s="447"/>
      <c r="G8" s="32"/>
      <c r="H8" s="32"/>
      <c r="I8" s="455" t="s">
        <v>145</v>
      </c>
      <c r="J8" s="457" t="s">
        <v>146</v>
      </c>
      <c r="K8" s="459" t="s">
        <v>147</v>
      </c>
      <c r="L8" s="451" t="s">
        <v>148</v>
      </c>
      <c r="M8" s="452"/>
      <c r="N8" s="451" t="s">
        <v>149</v>
      </c>
      <c r="O8" s="452"/>
      <c r="P8" s="450"/>
      <c r="Q8" s="32"/>
      <c r="R8" s="32"/>
      <c r="S8" s="8"/>
      <c r="T8" s="8"/>
      <c r="U8" s="8"/>
      <c r="V8" s="8"/>
      <c r="W8" s="8"/>
      <c r="X8" s="8"/>
      <c r="Y8" s="8"/>
      <c r="Z8" s="8"/>
      <c r="AA8" s="8"/>
    </row>
    <row r="9" spans="1:51" x14ac:dyDescent="0.15">
      <c r="A9" s="144"/>
      <c r="B9" s="145"/>
      <c r="C9" s="146"/>
      <c r="D9" s="147"/>
      <c r="E9" s="147"/>
      <c r="F9" s="32"/>
      <c r="G9" s="32"/>
      <c r="H9" s="32"/>
      <c r="I9" s="456"/>
      <c r="J9" s="458"/>
      <c r="K9" s="460"/>
      <c r="L9" s="148" t="s">
        <v>150</v>
      </c>
      <c r="M9" s="148" t="s">
        <v>151</v>
      </c>
      <c r="N9" s="148" t="s">
        <v>150</v>
      </c>
      <c r="O9" s="148" t="s">
        <v>151</v>
      </c>
      <c r="P9" s="450"/>
      <c r="Q9" s="32"/>
      <c r="R9" s="32"/>
      <c r="S9" s="8"/>
      <c r="T9" s="8"/>
      <c r="U9" s="8"/>
      <c r="V9" s="8"/>
      <c r="W9" s="8"/>
      <c r="X9" s="8"/>
      <c r="Y9" s="8"/>
      <c r="Z9" s="8"/>
      <c r="AA9" s="8"/>
    </row>
    <row r="10" spans="1:51" x14ac:dyDescent="0.15">
      <c r="A10" s="453"/>
      <c r="B10" s="453"/>
      <c r="C10" s="453"/>
      <c r="D10" s="453"/>
      <c r="E10" s="453"/>
      <c r="F10" s="453"/>
      <c r="G10" s="32"/>
      <c r="H10" s="32"/>
      <c r="I10" s="149">
        <v>1</v>
      </c>
      <c r="J10" s="150">
        <f>B6</f>
        <v>740</v>
      </c>
      <c r="K10" s="151">
        <v>16</v>
      </c>
      <c r="L10" s="152" t="s">
        <v>152</v>
      </c>
      <c r="M10" s="152" t="s">
        <v>152</v>
      </c>
      <c r="N10" s="152" t="s">
        <v>152</v>
      </c>
      <c r="O10" s="150" t="s">
        <v>152</v>
      </c>
      <c r="P10" s="153"/>
      <c r="Q10" s="154"/>
      <c r="R10" s="154"/>
      <c r="S10" s="155"/>
      <c r="T10" s="155"/>
      <c r="U10" s="8"/>
      <c r="V10" s="8"/>
      <c r="W10" s="8"/>
      <c r="X10" s="8"/>
      <c r="Y10" s="8"/>
      <c r="Z10" s="8"/>
      <c r="AA10" s="8"/>
    </row>
    <row r="11" spans="1:51" ht="14.25" x14ac:dyDescent="0.15">
      <c r="A11" s="139" t="s">
        <v>153</v>
      </c>
      <c r="B11" s="75">
        <v>6.3133333333333375E-2</v>
      </c>
      <c r="C11" s="449" t="s">
        <v>154</v>
      </c>
      <c r="D11" s="449"/>
      <c r="E11" s="449"/>
      <c r="F11" s="449"/>
      <c r="G11" s="32"/>
      <c r="H11" s="32"/>
      <c r="I11" s="149">
        <f t="shared" ref="I11:I16" si="0">IF(J11="","",I10+1)</f>
        <v>2</v>
      </c>
      <c r="J11" s="152">
        <v>736.5</v>
      </c>
      <c r="K11" s="156">
        <f>K10</f>
        <v>16</v>
      </c>
      <c r="L11" s="152" t="s">
        <v>152</v>
      </c>
      <c r="M11" s="152" t="s">
        <v>152</v>
      </c>
      <c r="N11" s="152" t="s">
        <v>152</v>
      </c>
      <c r="O11" s="150" t="s">
        <v>152</v>
      </c>
      <c r="P11" s="153"/>
      <c r="Q11" s="154"/>
      <c r="R11" s="154"/>
      <c r="S11" s="155"/>
      <c r="T11" s="155"/>
      <c r="U11" s="8"/>
      <c r="V11" s="8"/>
      <c r="W11" s="8"/>
      <c r="X11" s="8"/>
      <c r="Y11" s="8"/>
      <c r="Z11" s="8"/>
      <c r="AA11" s="8"/>
    </row>
    <row r="12" spans="1:51" ht="14.25" x14ac:dyDescent="0.15">
      <c r="A12" s="139" t="s">
        <v>155</v>
      </c>
      <c r="B12" s="75">
        <v>1.9633333333333303</v>
      </c>
      <c r="C12" s="449" t="s">
        <v>156</v>
      </c>
      <c r="D12" s="449"/>
      <c r="E12" s="449"/>
      <c r="F12" s="449"/>
      <c r="G12" s="32"/>
      <c r="H12" s="32"/>
      <c r="I12" s="149">
        <f t="shared" si="0"/>
        <v>3</v>
      </c>
      <c r="J12" s="152">
        <v>735.5</v>
      </c>
      <c r="K12" s="156">
        <f>IF(J12="","",K11+(-N12)*2)</f>
        <v>22.6</v>
      </c>
      <c r="L12" s="152">
        <v>13.423</v>
      </c>
      <c r="M12" s="152">
        <v>778.3</v>
      </c>
      <c r="N12" s="152">
        <v>-3.3</v>
      </c>
      <c r="O12" s="150">
        <f>IF(J12="","",J11)</f>
        <v>736.5</v>
      </c>
      <c r="P12" s="153"/>
      <c r="Q12" s="153"/>
      <c r="R12" s="153"/>
      <c r="S12" s="155"/>
      <c r="T12" s="155"/>
      <c r="U12" s="8"/>
      <c r="V12" s="8"/>
      <c r="W12" s="8"/>
      <c r="X12" s="8"/>
      <c r="Y12" s="8"/>
      <c r="Z12" s="8"/>
      <c r="AA12" s="8"/>
    </row>
    <row r="13" spans="1:51" ht="14.25" x14ac:dyDescent="0.15">
      <c r="A13" s="139" t="s">
        <v>157</v>
      </c>
      <c r="B13" s="75">
        <v>44.000000000000028</v>
      </c>
      <c r="C13" s="449" t="s">
        <v>158</v>
      </c>
      <c r="D13" s="449"/>
      <c r="E13" s="449"/>
      <c r="F13" s="449"/>
      <c r="G13" s="32"/>
      <c r="H13" s="32"/>
      <c r="I13" s="149">
        <f t="shared" si="0"/>
        <v>4</v>
      </c>
      <c r="J13" s="152">
        <v>733</v>
      </c>
      <c r="K13" s="156">
        <f>IF(J13="","",K12+(-N13)*2)</f>
        <v>31.6</v>
      </c>
      <c r="L13" s="152">
        <v>6.0030000000000001</v>
      </c>
      <c r="M13" s="152">
        <v>794.1</v>
      </c>
      <c r="N13" s="152">
        <v>-4.5</v>
      </c>
      <c r="O13" s="150">
        <f t="shared" ref="O13:O25" si="1">IF(J13="","",J12)</f>
        <v>735.5</v>
      </c>
      <c r="P13" s="153"/>
      <c r="Q13" s="153"/>
      <c r="R13" s="153"/>
      <c r="S13" s="155"/>
      <c r="T13" s="155"/>
      <c r="U13" s="8"/>
      <c r="V13" s="8"/>
      <c r="W13" s="8"/>
      <c r="X13" s="8"/>
      <c r="Y13" s="8"/>
      <c r="Z13" s="8"/>
      <c r="AA13" s="8"/>
    </row>
    <row r="14" spans="1:51" x14ac:dyDescent="0.15">
      <c r="A14" s="454" t="s">
        <v>159</v>
      </c>
      <c r="B14" s="454"/>
      <c r="C14" s="454"/>
      <c r="D14" s="454"/>
      <c r="E14" s="454"/>
      <c r="F14" s="454"/>
      <c r="G14" s="32"/>
      <c r="H14" s="32"/>
      <c r="I14" s="149">
        <f t="shared" si="0"/>
        <v>5</v>
      </c>
      <c r="J14" s="152">
        <v>731</v>
      </c>
      <c r="K14" s="156">
        <f>IF(J14="","",K13+(-N14)*2)</f>
        <v>43.8</v>
      </c>
      <c r="L14" s="152">
        <v>-4.3769999999999998</v>
      </c>
      <c r="M14" s="152">
        <v>788.6</v>
      </c>
      <c r="N14" s="152">
        <v>-6.1</v>
      </c>
      <c r="O14" s="150">
        <f t="shared" si="1"/>
        <v>733</v>
      </c>
      <c r="P14" s="153"/>
      <c r="Q14" s="153"/>
      <c r="R14" s="153"/>
      <c r="S14" s="155"/>
      <c r="T14" s="155"/>
      <c r="U14" s="8"/>
      <c r="V14" s="8"/>
      <c r="W14" s="8"/>
      <c r="X14" s="8"/>
      <c r="Y14" s="8"/>
      <c r="Z14" s="8"/>
      <c r="AA14" s="8"/>
    </row>
    <row r="15" spans="1:51" x14ac:dyDescent="0.15">
      <c r="A15" s="157"/>
      <c r="B15" s="157"/>
      <c r="C15" s="157"/>
      <c r="D15" s="157"/>
      <c r="E15" s="157"/>
      <c r="F15" s="157"/>
      <c r="G15" s="32"/>
      <c r="H15" s="32"/>
      <c r="I15" s="149">
        <f t="shared" si="0"/>
        <v>6</v>
      </c>
      <c r="J15" s="152">
        <v>727</v>
      </c>
      <c r="K15" s="156">
        <f>IF(J15="","",K14+(-N15)*2)</f>
        <v>62</v>
      </c>
      <c r="L15" s="152">
        <v>-8.6839999999999993</v>
      </c>
      <c r="M15" s="152">
        <v>814.6</v>
      </c>
      <c r="N15" s="152">
        <v>-9.1</v>
      </c>
      <c r="O15" s="150">
        <f t="shared" si="1"/>
        <v>731</v>
      </c>
      <c r="P15" s="153"/>
      <c r="Q15" s="153"/>
      <c r="R15" s="153"/>
      <c r="S15" s="155"/>
      <c r="T15" s="155"/>
      <c r="U15" s="8"/>
      <c r="V15" s="8"/>
      <c r="W15" s="8"/>
      <c r="X15" s="8"/>
      <c r="Y15" s="8"/>
      <c r="Z15" s="8"/>
      <c r="AA15" s="8"/>
    </row>
    <row r="16" spans="1:51" x14ac:dyDescent="0.15">
      <c r="A16" s="453"/>
      <c r="B16" s="453"/>
      <c r="C16" s="453"/>
      <c r="D16" s="453"/>
      <c r="E16" s="453"/>
      <c r="F16" s="453"/>
      <c r="G16" s="32"/>
      <c r="H16" s="32"/>
      <c r="I16" s="149">
        <f t="shared" si="0"/>
        <v>7</v>
      </c>
      <c r="J16" s="152">
        <v>724</v>
      </c>
      <c r="K16" s="156">
        <f>IF(J16="","",K15+(-N16)*2)</f>
        <v>88.2</v>
      </c>
      <c r="L16" s="152">
        <v>-19.376999999999999</v>
      </c>
      <c r="M16" s="152">
        <v>826.6</v>
      </c>
      <c r="N16" s="152">
        <v>-13.1</v>
      </c>
      <c r="O16" s="150">
        <f t="shared" si="1"/>
        <v>727</v>
      </c>
      <c r="P16" s="153"/>
      <c r="Q16" s="153"/>
      <c r="R16" s="153"/>
      <c r="S16" s="155"/>
      <c r="T16" s="155"/>
      <c r="U16" s="8"/>
      <c r="V16" s="8"/>
      <c r="W16" s="8"/>
      <c r="X16" s="8"/>
      <c r="Y16" s="8"/>
      <c r="Z16" s="8"/>
      <c r="AA16" s="8"/>
    </row>
    <row r="17" spans="1:27" ht="14.25" x14ac:dyDescent="0.15">
      <c r="A17" s="158" t="s">
        <v>160</v>
      </c>
      <c r="B17" s="140">
        <v>0.36</v>
      </c>
      <c r="C17" s="447" t="s">
        <v>161</v>
      </c>
      <c r="D17" s="447"/>
      <c r="E17" s="447"/>
      <c r="F17" s="447"/>
      <c r="G17" s="32"/>
      <c r="H17" s="32"/>
      <c r="I17" s="149"/>
      <c r="J17" s="152"/>
      <c r="K17" s="156"/>
      <c r="L17" s="152"/>
      <c r="M17" s="152"/>
      <c r="N17" s="152"/>
      <c r="O17" s="150"/>
      <c r="P17" s="153"/>
      <c r="Q17" s="153"/>
      <c r="R17" s="153"/>
      <c r="S17" s="155"/>
      <c r="T17" s="155"/>
      <c r="U17" s="8"/>
      <c r="V17" s="8"/>
      <c r="W17" s="8"/>
      <c r="X17" s="8"/>
      <c r="Y17" s="8"/>
      <c r="Z17" s="8"/>
      <c r="AA17" s="8"/>
    </row>
    <row r="18" spans="1:27" ht="14.25" x14ac:dyDescent="0.15">
      <c r="A18" s="158" t="s">
        <v>162</v>
      </c>
      <c r="B18" s="140">
        <v>0.9</v>
      </c>
      <c r="C18" s="447" t="s">
        <v>163</v>
      </c>
      <c r="D18" s="447"/>
      <c r="E18" s="447"/>
      <c r="F18" s="447"/>
      <c r="G18" s="32"/>
      <c r="H18" s="32"/>
      <c r="I18" s="149" t="str">
        <f t="shared" ref="I18:I25" si="2">IF(J18="","",I17+1)</f>
        <v/>
      </c>
      <c r="J18" s="152"/>
      <c r="K18" s="156" t="str">
        <f t="shared" ref="K18:K25" si="3">IF(J18="","",$P$11-N18)</f>
        <v/>
      </c>
      <c r="L18" s="152"/>
      <c r="M18" s="152"/>
      <c r="N18" s="152"/>
      <c r="O18" s="150" t="str">
        <f t="shared" si="1"/>
        <v/>
      </c>
      <c r="P18" s="153"/>
      <c r="Q18" s="153"/>
      <c r="R18" s="153"/>
      <c r="S18" s="155"/>
      <c r="T18" s="155"/>
      <c r="U18" s="8"/>
      <c r="V18" s="8"/>
      <c r="W18" s="8"/>
      <c r="X18" s="8"/>
      <c r="Y18" s="8"/>
      <c r="Z18" s="8"/>
      <c r="AA18" s="8"/>
    </row>
    <row r="19" spans="1:27" x14ac:dyDescent="0.15">
      <c r="A19" s="158" t="s">
        <v>122</v>
      </c>
      <c r="B19" s="140">
        <v>0.8</v>
      </c>
      <c r="C19" s="447" t="s">
        <v>164</v>
      </c>
      <c r="D19" s="447"/>
      <c r="E19" s="447"/>
      <c r="F19" s="447"/>
      <c r="G19" s="32"/>
      <c r="H19" s="32"/>
      <c r="I19" s="149" t="str">
        <f t="shared" si="2"/>
        <v/>
      </c>
      <c r="J19" s="152"/>
      <c r="K19" s="156" t="str">
        <f t="shared" si="3"/>
        <v/>
      </c>
      <c r="L19" s="152"/>
      <c r="M19" s="152"/>
      <c r="N19" s="152"/>
      <c r="O19" s="150" t="str">
        <f t="shared" si="1"/>
        <v/>
      </c>
      <c r="P19" s="153"/>
      <c r="Q19" s="153"/>
      <c r="R19" s="153"/>
      <c r="S19" s="155"/>
      <c r="T19" s="155"/>
      <c r="U19" s="8"/>
      <c r="V19" s="8"/>
      <c r="W19" s="8"/>
      <c r="X19" s="8"/>
      <c r="Y19" s="8"/>
      <c r="Z19" s="8"/>
      <c r="AA19" s="8"/>
    </row>
    <row r="20" spans="1:27" x14ac:dyDescent="0.15">
      <c r="A20" s="32"/>
      <c r="B20" s="159"/>
      <c r="C20" s="121"/>
      <c r="D20" s="121"/>
      <c r="E20" s="32"/>
      <c r="F20" s="32"/>
      <c r="G20" s="32"/>
      <c r="H20" s="32"/>
      <c r="I20" s="149" t="str">
        <f t="shared" si="2"/>
        <v/>
      </c>
      <c r="J20" s="152"/>
      <c r="K20" s="156" t="str">
        <f t="shared" si="3"/>
        <v/>
      </c>
      <c r="L20" s="152"/>
      <c r="M20" s="152"/>
      <c r="N20" s="152"/>
      <c r="O20" s="150" t="str">
        <f t="shared" si="1"/>
        <v/>
      </c>
      <c r="P20" s="153"/>
      <c r="Q20" s="154"/>
      <c r="R20" s="154"/>
      <c r="S20" s="155"/>
      <c r="T20" s="155"/>
      <c r="U20" s="8"/>
      <c r="V20" s="8"/>
      <c r="W20" s="8"/>
      <c r="X20" s="8"/>
      <c r="Y20" s="8"/>
      <c r="Z20" s="8"/>
      <c r="AA20" s="8"/>
    </row>
    <row r="21" spans="1:27" x14ac:dyDescent="0.15">
      <c r="A21" s="448"/>
      <c r="B21" s="448"/>
      <c r="C21" s="448"/>
      <c r="D21" s="448"/>
      <c r="E21" s="448"/>
      <c r="F21" s="448"/>
      <c r="G21" s="32"/>
      <c r="H21" s="32"/>
      <c r="I21" s="149" t="str">
        <f t="shared" si="2"/>
        <v/>
      </c>
      <c r="J21" s="152"/>
      <c r="K21" s="156" t="str">
        <f t="shared" si="3"/>
        <v/>
      </c>
      <c r="L21" s="152"/>
      <c r="M21" s="152"/>
      <c r="N21" s="152"/>
      <c r="O21" s="150" t="str">
        <f t="shared" si="1"/>
        <v/>
      </c>
      <c r="P21" s="153"/>
      <c r="Q21" s="154"/>
      <c r="R21" s="154"/>
      <c r="S21" s="155"/>
      <c r="T21" s="155"/>
      <c r="U21" s="8"/>
      <c r="V21" s="8"/>
      <c r="W21" s="8"/>
      <c r="X21" s="8"/>
      <c r="Y21" s="8"/>
      <c r="Z21" s="8"/>
      <c r="AA21" s="8"/>
    </row>
    <row r="22" spans="1:27" ht="14.25" x14ac:dyDescent="0.15">
      <c r="A22" s="139" t="s">
        <v>1</v>
      </c>
      <c r="B22" s="160">
        <v>2.6</v>
      </c>
      <c r="C22" s="33" t="s">
        <v>165</v>
      </c>
      <c r="D22" s="33"/>
      <c r="E22" s="33"/>
      <c r="F22" s="33"/>
      <c r="G22" s="32"/>
      <c r="H22" s="32"/>
      <c r="I22" s="149" t="str">
        <f t="shared" si="2"/>
        <v/>
      </c>
      <c r="J22" s="152"/>
      <c r="K22" s="156" t="str">
        <f t="shared" si="3"/>
        <v/>
      </c>
      <c r="L22" s="152"/>
      <c r="M22" s="152"/>
      <c r="N22" s="152"/>
      <c r="O22" s="150" t="str">
        <f t="shared" si="1"/>
        <v/>
      </c>
      <c r="P22" s="153"/>
      <c r="Q22" s="154"/>
      <c r="R22" s="154"/>
      <c r="S22" s="155"/>
      <c r="T22" s="155"/>
      <c r="U22" s="8"/>
      <c r="V22" s="8"/>
      <c r="W22" s="8"/>
      <c r="X22" s="8"/>
      <c r="Y22" s="8"/>
      <c r="Z22" s="8"/>
      <c r="AA22" s="8"/>
    </row>
    <row r="23" spans="1:27" ht="14.25" x14ac:dyDescent="0.15">
      <c r="A23" s="139" t="s">
        <v>2</v>
      </c>
      <c r="B23" s="160">
        <v>1.1000000000000001</v>
      </c>
      <c r="C23" s="449" t="s">
        <v>118</v>
      </c>
      <c r="D23" s="449"/>
      <c r="E23" s="449"/>
      <c r="F23" s="449"/>
      <c r="G23" s="32"/>
      <c r="H23" s="32"/>
      <c r="I23" s="149" t="str">
        <f t="shared" si="2"/>
        <v/>
      </c>
      <c r="J23" s="152"/>
      <c r="K23" s="156" t="str">
        <f t="shared" si="3"/>
        <v/>
      </c>
      <c r="L23" s="152"/>
      <c r="M23" s="152"/>
      <c r="N23" s="152"/>
      <c r="O23" s="150" t="str">
        <f t="shared" si="1"/>
        <v/>
      </c>
      <c r="P23" s="153"/>
      <c r="Q23" s="154"/>
      <c r="R23" s="154"/>
      <c r="S23" s="155"/>
      <c r="T23" s="155"/>
      <c r="U23" s="8"/>
      <c r="V23" s="8"/>
      <c r="W23" s="8"/>
      <c r="X23" s="8"/>
      <c r="Y23" s="8"/>
      <c r="Z23" s="8"/>
      <c r="AA23" s="8"/>
    </row>
    <row r="24" spans="1:27" ht="14.25" x14ac:dyDescent="0.15">
      <c r="A24" s="139" t="s">
        <v>3</v>
      </c>
      <c r="B24" s="161">
        <v>6.9999999999999999E-4</v>
      </c>
      <c r="C24" s="449" t="s">
        <v>118</v>
      </c>
      <c r="D24" s="449"/>
      <c r="E24" s="449"/>
      <c r="F24" s="449"/>
      <c r="G24" s="32"/>
      <c r="H24" s="32"/>
      <c r="I24" s="149" t="str">
        <f t="shared" si="2"/>
        <v/>
      </c>
      <c r="J24" s="152"/>
      <c r="K24" s="156" t="str">
        <f t="shared" si="3"/>
        <v/>
      </c>
      <c r="L24" s="152"/>
      <c r="M24" s="152"/>
      <c r="N24" s="152"/>
      <c r="O24" s="150" t="str">
        <f t="shared" si="1"/>
        <v/>
      </c>
      <c r="P24" s="153"/>
      <c r="Q24" s="154"/>
      <c r="R24" s="154"/>
      <c r="S24" s="155"/>
      <c r="T24" s="155"/>
      <c r="U24" s="8"/>
      <c r="V24" s="8"/>
      <c r="W24" s="8"/>
      <c r="X24" s="8"/>
      <c r="Y24" s="8"/>
      <c r="Z24" s="8"/>
      <c r="AA24" s="8"/>
    </row>
    <row r="25" spans="1:27" ht="14.25" x14ac:dyDescent="0.15">
      <c r="A25" s="139" t="s">
        <v>4</v>
      </c>
      <c r="B25" s="160">
        <v>0</v>
      </c>
      <c r="C25" s="449" t="s">
        <v>166</v>
      </c>
      <c r="D25" s="449"/>
      <c r="E25" s="449"/>
      <c r="F25" s="449"/>
      <c r="G25" s="32"/>
      <c r="H25" s="32"/>
      <c r="I25" s="149" t="str">
        <f t="shared" si="2"/>
        <v/>
      </c>
      <c r="J25" s="162"/>
      <c r="K25" s="156" t="str">
        <f t="shared" si="3"/>
        <v/>
      </c>
      <c r="L25" s="162"/>
      <c r="M25" s="162"/>
      <c r="N25" s="162"/>
      <c r="O25" s="150" t="str">
        <f t="shared" si="1"/>
        <v/>
      </c>
      <c r="P25" s="153"/>
      <c r="Q25" s="144"/>
      <c r="R25" s="144"/>
      <c r="S25" s="12"/>
      <c r="T25" s="155"/>
      <c r="U25" s="8"/>
      <c r="V25" s="8"/>
      <c r="W25" s="8"/>
      <c r="X25" s="8"/>
      <c r="Y25" s="8"/>
      <c r="Z25" s="8"/>
      <c r="AA25" s="8"/>
    </row>
    <row r="26" spans="1:27" ht="14.25" x14ac:dyDescent="0.15">
      <c r="A26" s="139"/>
      <c r="B26" s="163"/>
      <c r="C26" s="449"/>
      <c r="D26" s="449"/>
      <c r="E26" s="449"/>
      <c r="F26" s="449"/>
      <c r="G26" s="32"/>
      <c r="H26" s="32"/>
      <c r="I26" s="164" t="s">
        <v>224</v>
      </c>
      <c r="J26" s="165"/>
      <c r="K26" s="166"/>
      <c r="L26" s="166"/>
      <c r="M26" s="166"/>
      <c r="N26" s="166"/>
      <c r="O26" s="166"/>
      <c r="P26" s="121"/>
      <c r="Q26" s="32"/>
      <c r="R26" s="32"/>
      <c r="S26" s="8"/>
      <c r="T26" s="8"/>
      <c r="U26" s="8"/>
      <c r="V26" s="8"/>
      <c r="W26" s="8"/>
      <c r="X26" s="8"/>
      <c r="Y26" s="8"/>
      <c r="Z26" s="8"/>
      <c r="AA26" s="8"/>
    </row>
    <row r="27" spans="1:27" x14ac:dyDescent="0.15">
      <c r="A27" s="32"/>
      <c r="B27" s="32"/>
      <c r="C27" s="32"/>
      <c r="D27" s="32"/>
      <c r="E27" s="32"/>
      <c r="F27" s="32"/>
      <c r="G27" s="32"/>
      <c r="H27" s="32"/>
      <c r="I27" s="32"/>
      <c r="J27" s="32"/>
      <c r="K27" s="32"/>
      <c r="L27" s="32"/>
      <c r="M27" s="32"/>
      <c r="N27" s="32"/>
      <c r="O27" s="32"/>
      <c r="P27" s="32"/>
      <c r="Q27" s="32"/>
      <c r="R27" s="167"/>
      <c r="S27" s="8"/>
      <c r="T27" s="8"/>
      <c r="U27" s="8"/>
      <c r="V27" s="8"/>
      <c r="W27" s="8"/>
      <c r="X27" s="8"/>
      <c r="Y27" s="8"/>
      <c r="Z27" s="8"/>
      <c r="AA27" s="8"/>
    </row>
    <row r="28" spans="1:27" x14ac:dyDescent="0.15">
      <c r="A28" s="32"/>
      <c r="B28" s="32"/>
      <c r="C28" s="32"/>
      <c r="D28" s="32"/>
      <c r="E28" s="32"/>
      <c r="F28" s="32"/>
      <c r="G28" s="32"/>
      <c r="H28" s="32"/>
      <c r="I28" s="32"/>
      <c r="J28" s="32"/>
      <c r="K28" s="32"/>
      <c r="L28" s="32"/>
      <c r="M28" s="32"/>
      <c r="N28" s="32"/>
      <c r="O28" s="32"/>
      <c r="P28" s="32"/>
      <c r="Q28" s="32"/>
      <c r="R28" s="32"/>
      <c r="S28" s="8"/>
      <c r="T28" s="8"/>
      <c r="U28" s="8"/>
      <c r="V28" s="8"/>
      <c r="W28" s="8"/>
      <c r="X28" s="8"/>
      <c r="Y28" s="8"/>
      <c r="Z28" s="8"/>
      <c r="AA28" s="8"/>
    </row>
    <row r="29" spans="1:27" x14ac:dyDescent="0.15">
      <c r="A29" s="32"/>
      <c r="B29" s="168"/>
      <c r="C29" s="168"/>
      <c r="D29" s="169" t="s">
        <v>167</v>
      </c>
      <c r="E29" s="445"/>
      <c r="F29" s="445"/>
      <c r="G29" s="445"/>
      <c r="H29" s="32"/>
      <c r="I29" s="32"/>
      <c r="J29" s="32"/>
      <c r="K29" s="32"/>
      <c r="L29" s="32"/>
      <c r="M29" s="32"/>
      <c r="N29" s="32"/>
      <c r="O29" s="32"/>
      <c r="P29" s="32"/>
      <c r="Q29" s="32"/>
      <c r="R29" s="32"/>
      <c r="S29" s="8"/>
      <c r="T29" s="8"/>
      <c r="U29" s="8"/>
      <c r="V29" s="8"/>
      <c r="W29" s="8"/>
      <c r="X29" s="8"/>
      <c r="Y29" s="8"/>
      <c r="Z29" s="8"/>
      <c r="AA29" s="8"/>
    </row>
    <row r="30" spans="1:27" ht="16.5" x14ac:dyDescent="0.15">
      <c r="A30" s="32"/>
      <c r="B30" s="170" t="s">
        <v>168</v>
      </c>
      <c r="C30" s="171" t="e">
        <f>MAX(G56:G329)</f>
        <v>#VALUE!</v>
      </c>
      <c r="D30" s="172" t="s">
        <v>169</v>
      </c>
      <c r="E30" s="173" t="s">
        <v>170</v>
      </c>
      <c r="F30" s="174"/>
      <c r="G30" s="175"/>
      <c r="H30" s="32"/>
      <c r="I30" s="32"/>
      <c r="J30" s="32"/>
      <c r="K30" s="32"/>
      <c r="L30" s="32"/>
      <c r="M30" s="32"/>
      <c r="N30" s="32"/>
      <c r="O30" s="32"/>
      <c r="P30" s="32"/>
      <c r="Q30" s="32"/>
      <c r="R30" s="32"/>
      <c r="S30" s="8"/>
      <c r="T30" s="8"/>
      <c r="U30" s="8"/>
      <c r="V30" s="8"/>
      <c r="W30" s="8"/>
      <c r="X30" s="8"/>
      <c r="Y30" s="8"/>
      <c r="Z30" s="8"/>
      <c r="AA30" s="8"/>
    </row>
    <row r="31" spans="1:27" ht="16.5" x14ac:dyDescent="0.15">
      <c r="A31" s="32"/>
      <c r="B31" s="176" t="s">
        <v>171</v>
      </c>
      <c r="C31" s="177" t="e">
        <f>INDEX(AJ62:AJ208,MATCH(MAX(G62:G208),G62:G208,0))</f>
        <v>#VALUE!</v>
      </c>
      <c r="D31" s="178" t="s">
        <v>115</v>
      </c>
      <c r="E31" s="179" t="s">
        <v>172</v>
      </c>
      <c r="F31" s="180"/>
      <c r="G31" s="181"/>
      <c r="H31" s="32"/>
      <c r="I31" s="32"/>
      <c r="J31" s="32"/>
      <c r="K31" s="32"/>
      <c r="L31" s="32"/>
      <c r="M31" s="32"/>
      <c r="N31" s="32"/>
      <c r="O31" s="32"/>
      <c r="P31" s="32"/>
      <c r="Q31" s="32"/>
      <c r="R31" s="32"/>
      <c r="S31" s="8"/>
      <c r="T31" s="8"/>
      <c r="U31" s="8"/>
      <c r="V31" s="8"/>
      <c r="W31" s="8"/>
      <c r="X31" s="8"/>
      <c r="Y31" s="8"/>
      <c r="Z31" s="8"/>
      <c r="AA31" s="8"/>
    </row>
    <row r="32" spans="1:27" ht="15" x14ac:dyDescent="0.15">
      <c r="A32" s="32"/>
      <c r="B32" s="76" t="s">
        <v>133</v>
      </c>
      <c r="C32" s="129" t="e">
        <f>IF(Calculation!H13&gt;0,err(Calculation!H13,B8,B11,B12),"")</f>
        <v>#VALUE!</v>
      </c>
      <c r="D32" s="130"/>
      <c r="E32" s="131" t="s">
        <v>137</v>
      </c>
      <c r="F32" s="132"/>
      <c r="G32" s="133"/>
      <c r="H32" s="32"/>
      <c r="I32" s="32"/>
      <c r="J32" s="32"/>
      <c r="K32" s="32"/>
      <c r="L32" s="32"/>
      <c r="M32" s="32"/>
      <c r="N32" s="32"/>
      <c r="O32" s="32"/>
      <c r="P32" s="32"/>
      <c r="Q32" s="32"/>
      <c r="R32" s="32"/>
      <c r="S32" s="8"/>
      <c r="T32" s="8"/>
      <c r="U32" s="8"/>
      <c r="V32" s="8"/>
      <c r="W32" s="8"/>
      <c r="X32" s="8"/>
      <c r="Y32" s="8"/>
      <c r="Z32" s="8"/>
      <c r="AA32" s="8"/>
    </row>
    <row r="33" spans="1:27" x14ac:dyDescent="0.15">
      <c r="A33" s="32"/>
      <c r="B33" s="32"/>
      <c r="C33" s="32"/>
      <c r="D33" s="32"/>
      <c r="E33" s="32"/>
      <c r="F33" s="32"/>
      <c r="G33" s="32"/>
      <c r="H33" s="32"/>
      <c r="I33" s="32"/>
      <c r="J33" s="32"/>
      <c r="K33" s="32"/>
      <c r="L33" s="32"/>
      <c r="M33" s="32"/>
      <c r="N33" s="32"/>
      <c r="O33" s="32"/>
      <c r="P33" s="32"/>
      <c r="Q33" s="32"/>
      <c r="R33" s="32"/>
      <c r="S33" s="8"/>
      <c r="T33" s="8"/>
      <c r="U33" s="8"/>
      <c r="V33" s="8"/>
      <c r="W33" s="8"/>
      <c r="X33" s="8"/>
      <c r="Y33" s="8"/>
      <c r="Z33" s="8"/>
      <c r="AA33" s="8"/>
    </row>
    <row r="34" spans="1:27" x14ac:dyDescent="0.15">
      <c r="A34" s="32"/>
      <c r="B34" s="32"/>
      <c r="C34" s="32"/>
      <c r="D34" s="32"/>
      <c r="E34" s="32"/>
      <c r="F34" s="32"/>
      <c r="G34" s="32"/>
      <c r="H34" s="32"/>
      <c r="I34" s="32"/>
      <c r="J34" s="32"/>
      <c r="K34" s="32"/>
      <c r="L34" s="32"/>
      <c r="M34" s="32"/>
      <c r="N34" s="32"/>
      <c r="O34" s="32"/>
      <c r="P34" s="32"/>
      <c r="Q34" s="32"/>
      <c r="R34" s="32"/>
      <c r="S34" s="8"/>
      <c r="T34" s="8"/>
      <c r="U34" s="8"/>
      <c r="V34" s="8"/>
      <c r="W34" s="8"/>
      <c r="X34" s="8"/>
      <c r="Y34" s="8"/>
      <c r="Z34" s="8"/>
      <c r="AA34" s="8"/>
    </row>
    <row r="35" spans="1:27" x14ac:dyDescent="0.15">
      <c r="A35" s="32"/>
      <c r="B35" s="32"/>
      <c r="C35" s="32"/>
      <c r="D35" s="32"/>
      <c r="E35" s="32"/>
      <c r="F35" s="32"/>
      <c r="G35" s="32"/>
      <c r="H35" s="32"/>
      <c r="I35" s="32"/>
      <c r="J35" s="32"/>
      <c r="K35" s="32"/>
      <c r="L35" s="32"/>
      <c r="M35" s="32"/>
      <c r="N35" s="32"/>
      <c r="O35" s="32"/>
      <c r="P35" s="32"/>
      <c r="Q35" s="32"/>
      <c r="R35" s="32"/>
      <c r="S35" s="8"/>
      <c r="T35" s="8"/>
      <c r="U35" s="8"/>
      <c r="V35" s="8"/>
      <c r="W35" s="8"/>
      <c r="X35" s="8"/>
      <c r="Y35" s="8"/>
      <c r="Z35" s="8"/>
      <c r="AA35" s="8"/>
    </row>
    <row r="36" spans="1:27" x14ac:dyDescent="0.15">
      <c r="A36" s="32"/>
      <c r="B36" s="32"/>
      <c r="C36" s="32"/>
      <c r="D36" s="32"/>
      <c r="E36" s="32"/>
      <c r="F36" s="32"/>
      <c r="G36" s="32"/>
      <c r="H36" s="32"/>
      <c r="I36" s="32"/>
      <c r="J36" s="32"/>
      <c r="K36" s="32"/>
      <c r="L36" s="32"/>
      <c r="M36" s="32"/>
      <c r="N36" s="32"/>
      <c r="O36" s="32"/>
      <c r="P36" s="32"/>
      <c r="Q36" s="32"/>
      <c r="R36" s="32"/>
      <c r="S36" s="8"/>
      <c r="T36" s="8"/>
      <c r="U36" s="8"/>
      <c r="V36" s="8"/>
      <c r="W36" s="8"/>
      <c r="X36" s="8"/>
      <c r="Y36" s="8"/>
      <c r="Z36" s="8"/>
      <c r="AA36" s="8"/>
    </row>
    <row r="37" spans="1:27" x14ac:dyDescent="0.15">
      <c r="A37" s="32"/>
      <c r="B37" s="32"/>
      <c r="C37" s="32"/>
      <c r="D37" s="32"/>
      <c r="E37" s="32"/>
      <c r="F37" s="32"/>
      <c r="G37" s="32"/>
      <c r="H37" s="32"/>
      <c r="I37" s="32"/>
      <c r="J37" s="32"/>
      <c r="K37" s="32"/>
      <c r="L37" s="32"/>
      <c r="M37" s="32"/>
      <c r="N37" s="32"/>
      <c r="O37" s="32"/>
      <c r="P37" s="32"/>
      <c r="Q37" s="32"/>
      <c r="R37" s="32"/>
      <c r="S37" s="8"/>
      <c r="T37" s="8"/>
      <c r="U37" s="8"/>
      <c r="V37" s="8"/>
      <c r="W37" s="8"/>
      <c r="X37" s="8"/>
      <c r="Y37" s="8"/>
      <c r="Z37" s="8"/>
      <c r="AA37" s="8"/>
    </row>
    <row r="38" spans="1:27" x14ac:dyDescent="0.15">
      <c r="A38" s="32"/>
      <c r="B38" s="32"/>
      <c r="C38" s="32"/>
      <c r="D38" s="32"/>
      <c r="E38" s="32"/>
      <c r="F38" s="32"/>
      <c r="G38" s="32"/>
      <c r="H38" s="32"/>
      <c r="I38" s="32"/>
      <c r="J38" s="32"/>
      <c r="K38" s="32"/>
      <c r="L38" s="32"/>
      <c r="M38" s="32"/>
      <c r="N38" s="32"/>
      <c r="O38" s="32"/>
      <c r="P38" s="32"/>
      <c r="Q38" s="32"/>
      <c r="R38" s="32"/>
      <c r="S38" s="8"/>
      <c r="T38" s="8"/>
      <c r="U38" s="8"/>
      <c r="V38" s="8"/>
      <c r="W38" s="8"/>
      <c r="X38" s="8"/>
      <c r="Y38" s="8"/>
      <c r="Z38" s="8"/>
      <c r="AA38" s="8"/>
    </row>
    <row r="39" spans="1:27" x14ac:dyDescent="0.15">
      <c r="A39" s="32"/>
      <c r="B39" s="32"/>
      <c r="C39" s="32"/>
      <c r="D39" s="32"/>
      <c r="E39" s="32"/>
      <c r="F39" s="32"/>
      <c r="G39" s="32"/>
      <c r="H39" s="32"/>
      <c r="I39" s="32"/>
      <c r="J39" s="32"/>
      <c r="K39" s="32"/>
      <c r="L39" s="32"/>
      <c r="M39" s="32"/>
      <c r="N39" s="32"/>
      <c r="O39" s="32"/>
      <c r="P39" s="32"/>
      <c r="Q39" s="32"/>
      <c r="R39" s="32"/>
      <c r="S39" s="8"/>
      <c r="T39" s="8"/>
      <c r="U39" s="8"/>
      <c r="V39" s="8"/>
      <c r="W39" s="8"/>
      <c r="X39" s="8"/>
      <c r="Y39" s="8"/>
      <c r="Z39" s="8"/>
      <c r="AA39" s="8"/>
    </row>
    <row r="40" spans="1:27" x14ac:dyDescent="0.15">
      <c r="A40" s="32"/>
      <c r="B40" s="32"/>
      <c r="C40" s="32"/>
      <c r="D40" s="32"/>
      <c r="E40" s="32"/>
      <c r="F40" s="32"/>
      <c r="G40" s="32"/>
      <c r="H40" s="32"/>
      <c r="I40" s="32"/>
      <c r="J40" s="32"/>
      <c r="K40" s="32"/>
      <c r="L40" s="32"/>
      <c r="M40" s="32"/>
      <c r="N40" s="32"/>
      <c r="O40" s="32"/>
      <c r="P40" s="32"/>
      <c r="Q40" s="32"/>
      <c r="R40" s="32"/>
      <c r="S40" s="8"/>
      <c r="T40" s="8"/>
      <c r="U40" s="8"/>
      <c r="V40" s="8"/>
      <c r="W40" s="8"/>
      <c r="X40" s="8"/>
      <c r="Y40" s="8"/>
      <c r="Z40" s="8"/>
      <c r="AA40" s="8"/>
    </row>
    <row r="41" spans="1:27" x14ac:dyDescent="0.15">
      <c r="A41" s="32"/>
      <c r="B41" s="32"/>
      <c r="C41" s="32"/>
      <c r="D41" s="32"/>
      <c r="E41" s="32"/>
      <c r="F41" s="32"/>
      <c r="G41" s="32"/>
      <c r="H41" s="32"/>
      <c r="I41" s="32"/>
      <c r="J41" s="32"/>
      <c r="K41" s="32"/>
      <c r="L41" s="32"/>
      <c r="M41" s="32"/>
      <c r="N41" s="32"/>
      <c r="O41" s="32"/>
      <c r="P41" s="32"/>
      <c r="Q41" s="32"/>
      <c r="R41" s="32"/>
      <c r="S41" s="8"/>
      <c r="T41" s="8"/>
      <c r="U41" s="8"/>
      <c r="V41" s="8"/>
      <c r="W41" s="8"/>
      <c r="X41" s="8"/>
      <c r="Y41" s="8"/>
      <c r="Z41" s="8"/>
      <c r="AA41" s="8"/>
    </row>
    <row r="42" spans="1:27" x14ac:dyDescent="0.15">
      <c r="A42" s="32"/>
      <c r="B42" s="32"/>
      <c r="C42" s="32"/>
      <c r="D42" s="32"/>
      <c r="E42" s="32"/>
      <c r="F42" s="32"/>
      <c r="G42" s="32"/>
      <c r="H42" s="32"/>
      <c r="I42" s="32"/>
      <c r="J42" s="32"/>
      <c r="K42" s="32"/>
      <c r="L42" s="32"/>
      <c r="M42" s="32"/>
      <c r="N42" s="32"/>
      <c r="O42" s="32"/>
      <c r="P42" s="32"/>
      <c r="Q42" s="32"/>
      <c r="R42" s="32"/>
      <c r="S42" s="8"/>
      <c r="T42" s="8"/>
      <c r="U42" s="8"/>
      <c r="V42" s="8"/>
      <c r="W42" s="8"/>
      <c r="X42" s="8"/>
      <c r="Y42" s="8"/>
      <c r="Z42" s="8"/>
      <c r="AA42" s="8"/>
    </row>
    <row r="43" spans="1:27" x14ac:dyDescent="0.15">
      <c r="A43" s="32"/>
      <c r="B43" s="32"/>
      <c r="C43" s="32"/>
      <c r="D43" s="32"/>
      <c r="E43" s="32"/>
      <c r="F43" s="32"/>
      <c r="G43" s="32"/>
      <c r="H43" s="32"/>
      <c r="I43" s="32"/>
      <c r="J43" s="32"/>
      <c r="K43" s="32"/>
      <c r="L43" s="32"/>
      <c r="M43" s="32"/>
      <c r="N43" s="32"/>
      <c r="O43" s="32"/>
      <c r="P43" s="32"/>
      <c r="Q43" s="32"/>
      <c r="R43" s="32"/>
      <c r="S43" s="8"/>
      <c r="T43" s="8"/>
      <c r="U43" s="8"/>
      <c r="V43" s="8"/>
      <c r="W43" s="8"/>
      <c r="X43" s="8"/>
      <c r="Y43" s="8"/>
      <c r="Z43" s="8"/>
      <c r="AA43" s="8"/>
    </row>
    <row r="44" spans="1:27" x14ac:dyDescent="0.15">
      <c r="A44" s="32"/>
      <c r="B44" s="32"/>
      <c r="C44" s="32"/>
      <c r="D44" s="32"/>
      <c r="E44" s="32"/>
      <c r="F44" s="32"/>
      <c r="G44" s="32"/>
      <c r="H44" s="32"/>
      <c r="I44" s="32"/>
      <c r="J44" s="32"/>
      <c r="K44" s="32"/>
      <c r="L44" s="32"/>
      <c r="M44" s="32"/>
      <c r="N44" s="32"/>
      <c r="O44" s="32"/>
      <c r="P44" s="32"/>
      <c r="Q44" s="32"/>
      <c r="R44" s="32"/>
      <c r="S44" s="8"/>
      <c r="T44" s="8"/>
      <c r="U44" s="8"/>
      <c r="V44" s="8"/>
      <c r="W44" s="8"/>
      <c r="X44" s="8"/>
      <c r="Y44" s="8"/>
      <c r="Z44" s="8"/>
      <c r="AA44" s="8"/>
    </row>
    <row r="45" spans="1:27" x14ac:dyDescent="0.15">
      <c r="A45" s="32"/>
      <c r="B45" s="32"/>
      <c r="C45" s="32"/>
      <c r="D45" s="32"/>
      <c r="E45" s="32"/>
      <c r="F45" s="32"/>
      <c r="G45" s="32"/>
      <c r="H45" s="32"/>
      <c r="I45" s="32"/>
      <c r="J45" s="32"/>
      <c r="K45" s="32"/>
      <c r="L45" s="32"/>
      <c r="M45" s="32"/>
      <c r="N45" s="32"/>
      <c r="O45" s="32"/>
      <c r="P45" s="32"/>
      <c r="Q45" s="32"/>
      <c r="R45" s="32"/>
      <c r="S45" s="8"/>
      <c r="T45" s="8"/>
      <c r="U45" s="8"/>
      <c r="V45" s="8"/>
      <c r="W45" s="8"/>
      <c r="X45" s="8"/>
      <c r="Y45" s="8"/>
      <c r="Z45" s="8"/>
      <c r="AA45" s="8"/>
    </row>
    <row r="46" spans="1:27" x14ac:dyDescent="0.15">
      <c r="A46" s="32"/>
      <c r="B46" s="32"/>
      <c r="C46" s="32"/>
      <c r="D46" s="32"/>
      <c r="E46" s="32"/>
      <c r="F46" s="32"/>
      <c r="G46" s="32"/>
      <c r="H46" s="32"/>
      <c r="I46" s="32"/>
      <c r="J46" s="32"/>
      <c r="K46" s="32"/>
      <c r="L46" s="32"/>
      <c r="M46" s="32"/>
      <c r="N46" s="32"/>
      <c r="O46" s="32"/>
      <c r="P46" s="32"/>
      <c r="Q46" s="32"/>
      <c r="R46" s="32"/>
      <c r="S46" s="8"/>
      <c r="T46" s="8"/>
      <c r="U46" s="8"/>
      <c r="V46" s="8"/>
      <c r="W46" s="8"/>
      <c r="X46" s="8"/>
      <c r="Y46" s="8"/>
      <c r="Z46" s="8"/>
      <c r="AA46" s="8"/>
    </row>
    <row r="47" spans="1:27" x14ac:dyDescent="0.15">
      <c r="A47" s="32"/>
      <c r="B47" s="32"/>
      <c r="C47" s="32"/>
      <c r="D47" s="32"/>
      <c r="E47" s="32"/>
      <c r="F47" s="32"/>
      <c r="G47" s="32"/>
      <c r="H47" s="32"/>
      <c r="I47" s="32"/>
      <c r="J47" s="32"/>
      <c r="K47" s="32"/>
      <c r="L47" s="32"/>
      <c r="M47" s="32"/>
      <c r="N47" s="32"/>
      <c r="O47" s="32"/>
      <c r="P47" s="32"/>
      <c r="Q47" s="32"/>
      <c r="R47" s="32"/>
      <c r="S47" s="8"/>
      <c r="T47" s="8"/>
      <c r="U47" s="8"/>
      <c r="V47" s="8"/>
      <c r="W47" s="8"/>
      <c r="X47" s="8"/>
      <c r="Y47" s="8"/>
      <c r="Z47" s="8"/>
      <c r="AA47" s="8"/>
    </row>
    <row r="48" spans="1:27" x14ac:dyDescent="0.15">
      <c r="A48" s="32"/>
      <c r="B48" s="32"/>
      <c r="C48" s="32"/>
      <c r="D48" s="32" t="s">
        <v>173</v>
      </c>
      <c r="E48" s="32"/>
      <c r="F48" s="32"/>
      <c r="G48" s="32"/>
      <c r="H48" s="32"/>
      <c r="I48" s="32"/>
      <c r="J48" s="32"/>
      <c r="K48" s="32"/>
      <c r="L48" s="32" t="s">
        <v>174</v>
      </c>
      <c r="M48" s="32"/>
      <c r="N48" s="32"/>
      <c r="O48" s="32"/>
      <c r="P48" s="32"/>
      <c r="Q48" s="32"/>
      <c r="R48" s="32"/>
      <c r="S48" s="8"/>
      <c r="T48" s="8"/>
      <c r="U48" s="8"/>
      <c r="V48" s="8"/>
      <c r="W48" s="8"/>
      <c r="X48" s="8"/>
      <c r="Y48" s="8"/>
      <c r="Z48" s="8"/>
      <c r="AA48" s="8"/>
    </row>
    <row r="49" spans="1:52" ht="14.25" thickBot="1" x14ac:dyDescent="0.2">
      <c r="A49" s="32"/>
      <c r="B49" s="32"/>
      <c r="C49" s="32"/>
      <c r="D49" s="32"/>
      <c r="E49" s="32"/>
      <c r="F49" s="32"/>
      <c r="G49" s="32"/>
      <c r="H49" s="32"/>
      <c r="I49" s="32"/>
      <c r="J49" s="32"/>
      <c r="K49" s="32"/>
      <c r="L49" s="32"/>
      <c r="M49" s="32"/>
      <c r="N49" s="32"/>
      <c r="O49" s="32"/>
      <c r="P49" s="32"/>
      <c r="Q49" s="32"/>
      <c r="R49" s="32"/>
      <c r="S49" s="8"/>
      <c r="T49" s="8"/>
      <c r="U49" s="8"/>
      <c r="V49" s="8"/>
      <c r="W49" s="8"/>
      <c r="X49" s="8"/>
      <c r="Y49" s="8"/>
      <c r="Z49" s="8"/>
      <c r="AA49" s="8"/>
    </row>
    <row r="50" spans="1:52" x14ac:dyDescent="0.15">
      <c r="A50" s="182"/>
      <c r="B50" s="183"/>
      <c r="C50" s="183"/>
      <c r="D50" s="183"/>
      <c r="E50" s="183"/>
      <c r="F50" s="183"/>
      <c r="G50" s="183"/>
      <c r="H50" s="183"/>
      <c r="I50" s="183"/>
      <c r="J50" s="183"/>
      <c r="K50" s="183" t="s">
        <v>175</v>
      </c>
      <c r="L50" s="183">
        <v>30</v>
      </c>
      <c r="M50" s="183"/>
      <c r="N50" s="183"/>
      <c r="O50" s="183"/>
      <c r="P50" s="183"/>
      <c r="Q50" s="184"/>
      <c r="R50" s="184"/>
      <c r="S50" s="184"/>
      <c r="T50" s="184"/>
      <c r="U50" s="184"/>
      <c r="V50" s="184"/>
      <c r="W50" s="184"/>
      <c r="X50" s="184"/>
      <c r="Y50" s="185"/>
      <c r="Z50" s="8"/>
      <c r="AA50" s="8"/>
    </row>
    <row r="51" spans="1:52" x14ac:dyDescent="0.15">
      <c r="A51" s="186"/>
      <c r="B51" s="187" t="s">
        <v>176</v>
      </c>
      <c r="C51" s="187">
        <f>B6</f>
        <v>740</v>
      </c>
      <c r="D51" s="188"/>
      <c r="E51" s="187" t="s">
        <v>177</v>
      </c>
      <c r="F51" s="189">
        <f>B8</f>
        <v>700</v>
      </c>
      <c r="G51" s="189" t="s">
        <v>178</v>
      </c>
      <c r="H51" s="189">
        <v>742.5</v>
      </c>
      <c r="I51" s="189"/>
      <c r="J51" s="190"/>
      <c r="K51" s="191" t="s">
        <v>179</v>
      </c>
      <c r="L51" s="189">
        <f>B22</f>
        <v>2.6</v>
      </c>
      <c r="M51" s="188"/>
      <c r="N51" s="188"/>
      <c r="O51" s="187" t="s">
        <v>180</v>
      </c>
      <c r="P51" s="189">
        <f>B17</f>
        <v>0.36</v>
      </c>
      <c r="Q51" s="190"/>
      <c r="R51" s="187" t="s">
        <v>181</v>
      </c>
      <c r="S51" s="189">
        <f>1-27.8*(P53-0.67)^3</f>
        <v>0.93892339999999996</v>
      </c>
      <c r="T51" s="189">
        <f>(S54*S53*C55)^2</f>
        <v>2.8341735671955877</v>
      </c>
      <c r="U51" s="36"/>
      <c r="V51" s="36"/>
      <c r="W51" s="36" t="s">
        <v>104</v>
      </c>
      <c r="X51" s="36">
        <v>5</v>
      </c>
      <c r="Y51" s="192"/>
      <c r="Z51" s="8"/>
      <c r="AA51" s="8"/>
    </row>
    <row r="52" spans="1:52" x14ac:dyDescent="0.15">
      <c r="A52" s="186"/>
      <c r="B52" s="187" t="s">
        <v>182</v>
      </c>
      <c r="C52" s="187">
        <f>K10</f>
        <v>16</v>
      </c>
      <c r="D52" s="188"/>
      <c r="E52" s="187" t="s">
        <v>56</v>
      </c>
      <c r="F52" s="190">
        <f>B11*2</f>
        <v>0.12626666666666675</v>
      </c>
      <c r="G52" s="189" t="s">
        <v>183</v>
      </c>
      <c r="H52" s="189">
        <v>704.5</v>
      </c>
      <c r="I52" s="189"/>
      <c r="J52" s="188"/>
      <c r="K52" s="191" t="s">
        <v>184</v>
      </c>
      <c r="L52" s="189">
        <f>B23</f>
        <v>1.1000000000000001</v>
      </c>
      <c r="M52" s="188"/>
      <c r="N52" s="188"/>
      <c r="O52" s="187" t="s">
        <v>185</v>
      </c>
      <c r="P52" s="189">
        <f>B18</f>
        <v>0.9</v>
      </c>
      <c r="Q52" s="190"/>
      <c r="R52" s="190" t="s">
        <v>54</v>
      </c>
      <c r="S52" s="189">
        <f>P51*P52*4.427</f>
        <v>1.434348</v>
      </c>
      <c r="T52" s="190"/>
      <c r="U52" s="36"/>
      <c r="V52" s="36"/>
      <c r="W52" s="36"/>
      <c r="X52" s="36"/>
      <c r="Y52" s="192"/>
      <c r="Z52" s="8"/>
      <c r="AA52" s="8"/>
    </row>
    <row r="53" spans="1:52" x14ac:dyDescent="0.15">
      <c r="A53" s="186"/>
      <c r="B53" s="187" t="s">
        <v>186</v>
      </c>
      <c r="C53" s="189">
        <f>B7</f>
        <v>80</v>
      </c>
      <c r="D53" s="188"/>
      <c r="E53" s="187" t="s">
        <v>187</v>
      </c>
      <c r="F53" s="189">
        <f>B12</f>
        <v>1.9633333333333303</v>
      </c>
      <c r="G53" s="187"/>
      <c r="H53" s="187"/>
      <c r="I53" s="187"/>
      <c r="J53" s="188"/>
      <c r="K53" s="191" t="s">
        <v>188</v>
      </c>
      <c r="L53" s="189">
        <f>B24</f>
        <v>6.9999999999999999E-4</v>
      </c>
      <c r="M53" s="189">
        <f>1/L53</f>
        <v>1428.5714285714287</v>
      </c>
      <c r="N53" s="188"/>
      <c r="O53" s="193" t="s">
        <v>122</v>
      </c>
      <c r="P53" s="189">
        <f>B19</f>
        <v>0.8</v>
      </c>
      <c r="Q53" s="190"/>
      <c r="R53" s="187" t="s">
        <v>55</v>
      </c>
      <c r="S53" s="189">
        <f>P51*P52*S51</f>
        <v>0.30421118159999999</v>
      </c>
      <c r="T53" s="190"/>
      <c r="U53" s="36"/>
      <c r="V53" s="36"/>
      <c r="W53" s="36"/>
      <c r="X53" s="36"/>
      <c r="Y53" s="192"/>
      <c r="Z53" s="8"/>
      <c r="AA53" s="8"/>
    </row>
    <row r="54" spans="1:52" x14ac:dyDescent="0.15">
      <c r="A54" s="186"/>
      <c r="B54" s="187" t="s">
        <v>189</v>
      </c>
      <c r="C54" s="189">
        <v>9.8000000000000007</v>
      </c>
      <c r="D54" s="188"/>
      <c r="E54" s="187" t="s">
        <v>49</v>
      </c>
      <c r="F54" s="187">
        <f>B13</f>
        <v>44.000000000000028</v>
      </c>
      <c r="G54" s="187"/>
      <c r="H54" s="187"/>
      <c r="I54" s="187"/>
      <c r="J54" s="188"/>
      <c r="K54" s="191" t="s">
        <v>190</v>
      </c>
      <c r="L54" s="189">
        <f>B25</f>
        <v>0</v>
      </c>
      <c r="M54" s="188"/>
      <c r="N54" s="188"/>
      <c r="O54" s="187" t="s">
        <v>51</v>
      </c>
      <c r="P54" s="189">
        <f>B26</f>
        <v>0</v>
      </c>
      <c r="Q54" s="190"/>
      <c r="R54" s="187" t="s">
        <v>191</v>
      </c>
      <c r="S54" s="189">
        <f>1/P53</f>
        <v>1.25</v>
      </c>
      <c r="T54" s="190"/>
      <c r="U54" s="36"/>
      <c r="V54" s="36"/>
      <c r="W54" s="36"/>
      <c r="X54" s="36"/>
      <c r="Y54" s="192"/>
      <c r="Z54" s="8"/>
      <c r="AA54" s="8"/>
    </row>
    <row r="55" spans="1:52" s="8" customFormat="1" x14ac:dyDescent="0.15">
      <c r="A55" s="194"/>
      <c r="B55" s="187" t="s">
        <v>52</v>
      </c>
      <c r="C55" s="189">
        <f>SQRT(2*C54)</f>
        <v>4.4271887242357311</v>
      </c>
      <c r="D55" s="188"/>
      <c r="E55" s="190" t="s">
        <v>57</v>
      </c>
      <c r="F55" s="189">
        <v>271.67901639555089</v>
      </c>
      <c r="G55" s="189">
        <v>57.334189971293625</v>
      </c>
      <c r="H55" s="189">
        <f>F55-G55</f>
        <v>214.34482642425726</v>
      </c>
      <c r="I55" s="189"/>
      <c r="J55" s="189"/>
      <c r="K55" s="187" t="s">
        <v>135</v>
      </c>
      <c r="L55" s="189">
        <v>2.5000000000000001E-2</v>
      </c>
      <c r="M55" s="190"/>
      <c r="N55" s="190"/>
      <c r="O55" s="190"/>
      <c r="P55" s="187"/>
      <c r="Q55" s="187"/>
      <c r="R55" s="187" t="s">
        <v>11</v>
      </c>
      <c r="S55" s="189">
        <f>S53*S54</f>
        <v>0.38026397699999998</v>
      </c>
      <c r="T55" s="190"/>
      <c r="U55" s="36"/>
      <c r="V55" s="36"/>
      <c r="W55" s="36"/>
      <c r="X55" s="36"/>
      <c r="Y55" s="192"/>
    </row>
    <row r="56" spans="1:52" s="8" customFormat="1" ht="14.25" thickBot="1" x14ac:dyDescent="0.2">
      <c r="A56" s="195"/>
      <c r="B56" s="196"/>
      <c r="C56" s="196"/>
      <c r="D56" s="446"/>
      <c r="E56" s="446"/>
      <c r="F56" s="446"/>
      <c r="G56" s="446"/>
      <c r="H56" s="196"/>
      <c r="I56" s="196"/>
      <c r="J56" s="196"/>
      <c r="K56" s="196"/>
      <c r="L56" s="196"/>
      <c r="M56" s="196"/>
      <c r="N56" s="196"/>
      <c r="O56" s="196"/>
      <c r="P56" s="196"/>
      <c r="Q56" s="197"/>
      <c r="R56" s="197"/>
      <c r="S56" s="197"/>
      <c r="T56" s="197"/>
      <c r="U56" s="197">
        <v>-7.9</v>
      </c>
      <c r="V56" s="197"/>
      <c r="W56" s="197"/>
      <c r="X56" s="197"/>
      <c r="Y56" s="198"/>
    </row>
    <row r="57" spans="1:52" s="35" customFormat="1" ht="17.25" x14ac:dyDescent="0.15">
      <c r="A57" s="199" t="s">
        <v>192</v>
      </c>
      <c r="B57" s="200" t="s">
        <v>178</v>
      </c>
      <c r="C57" s="200" t="s">
        <v>193</v>
      </c>
      <c r="D57" s="200" t="s">
        <v>15</v>
      </c>
      <c r="E57" s="200" t="s">
        <v>116</v>
      </c>
      <c r="F57" s="200" t="s">
        <v>194</v>
      </c>
      <c r="G57" s="200" t="s">
        <v>195</v>
      </c>
      <c r="H57" s="200" t="s">
        <v>196</v>
      </c>
      <c r="I57" s="200" t="s">
        <v>115</v>
      </c>
      <c r="J57" s="201" t="s">
        <v>101</v>
      </c>
      <c r="K57" s="200" t="s">
        <v>197</v>
      </c>
      <c r="L57" s="202" t="s">
        <v>198</v>
      </c>
      <c r="M57" s="202" t="s">
        <v>199</v>
      </c>
      <c r="N57" s="202" t="s">
        <v>200</v>
      </c>
      <c r="O57" s="202" t="s">
        <v>201</v>
      </c>
      <c r="P57" s="202" t="s">
        <v>23</v>
      </c>
      <c r="Q57" s="202" t="s">
        <v>202</v>
      </c>
      <c r="R57" s="202" t="s">
        <v>203</v>
      </c>
      <c r="S57" s="202" t="s">
        <v>204</v>
      </c>
      <c r="T57" s="202" t="s">
        <v>205</v>
      </c>
      <c r="U57" s="203" t="s">
        <v>206</v>
      </c>
      <c r="V57" s="203" t="s">
        <v>207</v>
      </c>
      <c r="W57" s="203" t="s">
        <v>208</v>
      </c>
      <c r="X57" s="203" t="s">
        <v>209</v>
      </c>
      <c r="Y57" s="203" t="s">
        <v>210</v>
      </c>
      <c r="Z57" s="204" t="s">
        <v>211</v>
      </c>
      <c r="AA57" s="204" t="s">
        <v>212</v>
      </c>
      <c r="AB57" s="204" t="s">
        <v>213</v>
      </c>
      <c r="AC57" s="205" t="s">
        <v>214</v>
      </c>
      <c r="AD57" s="205" t="s">
        <v>215</v>
      </c>
      <c r="AE57" s="205" t="s">
        <v>216</v>
      </c>
      <c r="AF57" s="205" t="s">
        <v>183</v>
      </c>
      <c r="AG57" s="205" t="s">
        <v>217</v>
      </c>
      <c r="AH57" s="205" t="s">
        <v>198</v>
      </c>
      <c r="AI57" s="205" t="s">
        <v>218</v>
      </c>
      <c r="AJ57" s="205" t="s">
        <v>219</v>
      </c>
      <c r="AK57" s="120" t="s">
        <v>223</v>
      </c>
      <c r="AL57" s="34" t="s">
        <v>127</v>
      </c>
      <c r="AM57" s="11"/>
      <c r="AN57" s="11"/>
    </row>
    <row r="58" spans="1:52" s="36" customFormat="1" ht="15" x14ac:dyDescent="0.15">
      <c r="A58" s="206" t="s">
        <v>62</v>
      </c>
      <c r="B58" s="207" t="s">
        <v>58</v>
      </c>
      <c r="C58" s="208" t="s">
        <v>58</v>
      </c>
      <c r="D58" s="208" t="s">
        <v>220</v>
      </c>
      <c r="E58" s="208" t="s">
        <v>58</v>
      </c>
      <c r="F58" s="208" t="s">
        <v>58</v>
      </c>
      <c r="G58" s="209" t="s">
        <v>59</v>
      </c>
      <c r="H58" s="208" t="s">
        <v>60</v>
      </c>
      <c r="I58" s="208" t="s">
        <v>122</v>
      </c>
      <c r="J58" s="210"/>
      <c r="K58" s="208"/>
      <c r="L58" s="211" t="s">
        <v>60</v>
      </c>
      <c r="M58" s="211" t="s">
        <v>60</v>
      </c>
      <c r="N58" s="211"/>
      <c r="O58" s="211"/>
      <c r="P58" s="211"/>
      <c r="Q58" s="211"/>
      <c r="R58" s="211"/>
      <c r="S58" s="212"/>
      <c r="T58" s="212"/>
      <c r="U58" s="213"/>
      <c r="V58" s="213"/>
      <c r="W58" s="214"/>
      <c r="X58" s="213"/>
      <c r="Y58" s="213"/>
      <c r="Z58" s="213"/>
      <c r="AA58" s="213"/>
      <c r="AB58" s="213"/>
      <c r="AC58" s="12"/>
      <c r="AD58" s="12"/>
      <c r="AE58" s="12"/>
      <c r="AF58" s="12"/>
      <c r="AG58" s="12"/>
      <c r="AH58" s="12"/>
      <c r="AI58" s="12"/>
      <c r="AJ58" s="12"/>
      <c r="AK58" s="12"/>
      <c r="AL58" s="240"/>
      <c r="AM58" s="12"/>
      <c r="AN58" s="12"/>
      <c r="AO58" s="8"/>
      <c r="AP58" s="8"/>
      <c r="AQ58" s="8"/>
      <c r="AR58" s="8"/>
      <c r="AS58" s="8"/>
      <c r="AT58" s="8"/>
      <c r="AU58" s="8"/>
      <c r="AV58" s="8"/>
      <c r="AW58" s="8"/>
      <c r="AX58" s="8"/>
      <c r="AY58" s="8"/>
      <c r="AZ58" s="8"/>
    </row>
    <row r="59" spans="1:52" s="36" customFormat="1" ht="32.25" customHeight="1" thickBot="1" x14ac:dyDescent="0.2">
      <c r="A59" s="215" t="s">
        <v>123</v>
      </c>
      <c r="B59" s="216"/>
      <c r="C59" s="216"/>
      <c r="D59" s="216" t="s">
        <v>124</v>
      </c>
      <c r="E59" s="216"/>
      <c r="F59" s="216"/>
      <c r="G59" s="216" t="s">
        <v>40</v>
      </c>
      <c r="H59" s="216"/>
      <c r="I59" s="216"/>
      <c r="J59" s="37"/>
      <c r="K59" s="216"/>
      <c r="L59" s="217"/>
      <c r="M59" s="217"/>
      <c r="N59" s="217" t="s">
        <v>221</v>
      </c>
      <c r="O59" s="217"/>
      <c r="P59" s="217"/>
      <c r="Q59" s="218"/>
      <c r="R59" s="217"/>
      <c r="S59" s="217"/>
      <c r="T59" s="217"/>
      <c r="U59" s="219"/>
      <c r="V59" s="219"/>
      <c r="W59" s="219"/>
      <c r="X59" s="219"/>
      <c r="Y59" s="219"/>
      <c r="Z59" s="219"/>
      <c r="AA59" s="219"/>
      <c r="AB59" s="219"/>
      <c r="AC59" s="220" t="s">
        <v>40</v>
      </c>
      <c r="AD59" s="221"/>
      <c r="AE59" s="221"/>
      <c r="AF59" s="220"/>
      <c r="AG59" s="220"/>
      <c r="AH59" s="220"/>
      <c r="AI59" s="220" t="s">
        <v>40</v>
      </c>
      <c r="AJ59" s="220"/>
      <c r="AK59" s="241"/>
      <c r="AL59" s="242"/>
      <c r="AM59" s="12"/>
      <c r="AN59" s="12"/>
      <c r="AO59" s="8"/>
      <c r="AP59" s="8"/>
      <c r="AQ59" s="8"/>
      <c r="AR59" s="8"/>
      <c r="AS59" s="8"/>
      <c r="AT59" s="8"/>
      <c r="AU59" s="8"/>
      <c r="AV59" s="8"/>
      <c r="AW59" s="8"/>
      <c r="AX59" s="8"/>
      <c r="AY59" s="8"/>
      <c r="AZ59" s="8"/>
    </row>
    <row r="60" spans="1:52" s="41" customFormat="1" ht="15" x14ac:dyDescent="0.15">
      <c r="A60" s="222" t="s">
        <v>222</v>
      </c>
      <c r="B60" s="223"/>
      <c r="C60" s="223"/>
      <c r="D60" s="223"/>
      <c r="E60" s="223"/>
      <c r="F60" s="223"/>
      <c r="G60" s="223"/>
      <c r="H60" s="223"/>
      <c r="I60" s="223"/>
      <c r="J60" s="224"/>
      <c r="K60" s="223"/>
      <c r="L60" s="225">
        <f>(1-$P$54)*O61*R61+C53</f>
        <v>2376.0216774909909</v>
      </c>
      <c r="M60" s="225">
        <f>M61*(B61-C61+N61/2)/$S$54</f>
        <v>5.1941244583715536</v>
      </c>
      <c r="N60" s="43">
        <f>L60/M60</f>
        <v>457.44411720082542</v>
      </c>
      <c r="O60" s="226"/>
      <c r="P60" s="225">
        <f>((1-$P$54)*O61*R61+C53)/(M61*(B61-C61+N61/2)/$S$54)</f>
        <v>457.44411720082542</v>
      </c>
      <c r="Q60" s="223"/>
      <c r="R60" s="223"/>
      <c r="S60" s="223"/>
      <c r="T60" s="223"/>
      <c r="U60" s="223"/>
      <c r="V60" s="227"/>
      <c r="W60" s="227"/>
      <c r="X60" s="227"/>
      <c r="Y60" s="227"/>
      <c r="Z60" s="227"/>
      <c r="AA60" s="223"/>
      <c r="AB60" s="223"/>
      <c r="AC60" s="223"/>
      <c r="AD60" s="223"/>
      <c r="AE60" s="223"/>
      <c r="AF60" s="223"/>
      <c r="AG60" s="223"/>
      <c r="AH60" s="223"/>
      <c r="AI60" s="223"/>
      <c r="AJ60" s="223"/>
      <c r="AK60" s="12"/>
      <c r="AL60" s="243"/>
      <c r="AM60" s="40"/>
      <c r="AN60" s="12"/>
      <c r="AO60" s="8"/>
      <c r="AP60" s="8"/>
      <c r="AQ60" s="8"/>
      <c r="AR60" s="8"/>
      <c r="AS60" s="8"/>
      <c r="AT60" s="8"/>
      <c r="AU60" s="8"/>
      <c r="AV60" s="8"/>
      <c r="AW60" s="8"/>
      <c r="AX60" s="8"/>
      <c r="AY60" s="8"/>
      <c r="AZ60" s="8"/>
    </row>
    <row r="61" spans="1:52" ht="15" x14ac:dyDescent="0.15">
      <c r="A61" s="42"/>
      <c r="B61" s="228">
        <f>(D61/$C$55/$S$54/$S$53)^2+C61</f>
        <v>742.38517502182799</v>
      </c>
      <c r="C61" s="228">
        <f>B6</f>
        <v>740</v>
      </c>
      <c r="D61" s="228">
        <f>$L$51</f>
        <v>2.6</v>
      </c>
      <c r="E61" s="43">
        <f>K10</f>
        <v>16</v>
      </c>
      <c r="F61" s="228">
        <f>E61</f>
        <v>16</v>
      </c>
      <c r="G61" s="43">
        <f>F61*$S$53*$C$55*(B61-C61+N61)^1.5</f>
        <v>86.897131283814673</v>
      </c>
      <c r="H61" s="27">
        <v>0.08</v>
      </c>
      <c r="I61" s="229">
        <f>(B61-C61)*B$19</f>
        <v>1.9081400174623924</v>
      </c>
      <c r="J61" s="230">
        <f>B$7</f>
        <v>80</v>
      </c>
      <c r="K61" s="228">
        <v>1</v>
      </c>
      <c r="L61" s="228">
        <f>D61+H61*K61</f>
        <v>2.68</v>
      </c>
      <c r="M61" s="43">
        <f t="shared" ref="M61:M124" si="4">(D61+L61)/2</f>
        <v>2.64</v>
      </c>
      <c r="N61" s="43">
        <f>2*($P$53*M61/$S$52/$S$51)^2-(B61-C61)*2</f>
        <v>0.14832842071102093</v>
      </c>
      <c r="O61" s="43">
        <f>wh(B61,$F$51,$F$52,$F$53)</f>
        <v>7.3151680994228148</v>
      </c>
      <c r="P61" s="231">
        <f>$C$54*$L$55*$L$55*M61*M61/(($B$19*(B61-C61))^0.333)*1000</f>
        <v>34.424745400577798</v>
      </c>
      <c r="Q61" s="43">
        <f>M61/$S$54*(B61-C61+N61/2)*E61-$C$53</f>
        <v>3.105991333944857</v>
      </c>
      <c r="R61" s="43">
        <f>rate1(1,$L$52,$L$51,$L$54,L61,$L$53,$L$50,P61)</f>
        <v>313.87134872159027</v>
      </c>
      <c r="S61" s="43">
        <f t="shared" ref="S61:S124" si="5">Q61/O61/R61</f>
        <v>1.3527709099589039E-3</v>
      </c>
      <c r="T61" s="43">
        <f t="shared" ref="T61:T124" si="6">N61/(1-S61)</f>
        <v>0.14852934689076996</v>
      </c>
      <c r="U61" s="43">
        <f>L61-K61*H61</f>
        <v>2.6</v>
      </c>
      <c r="V61" s="43">
        <f t="shared" ref="V61:V124" si="7">(D61+U61)/2</f>
        <v>2.6</v>
      </c>
      <c r="W61" s="43">
        <f>2*($P$53*V61/$S$52/$S$51)^2-(B61-C61)*2</f>
        <v>4.0673135563107365E-4</v>
      </c>
      <c r="X61" s="43">
        <f>V61/$S$54*(B61-C61+W61/2)*F61-$C$53</f>
        <v>-0.61460726380677499</v>
      </c>
      <c r="Y61" s="43">
        <f>$C$54*$L$55*$L$55*V61*V61/(($B$19*(B61-C61))^0.333)*1000</f>
        <v>33.389474131643986</v>
      </c>
      <c r="Z61" s="43">
        <f>rate1(1,$L$52,$L$51,$L$54,U61,$L$53,$L$50,Y61)</f>
        <v>253.46350359299683</v>
      </c>
      <c r="AA61" s="43">
        <f t="shared" ref="AA61:AA124" si="8">X61/O61/Z61</f>
        <v>-3.3148046886443609E-4</v>
      </c>
      <c r="AB61" s="43">
        <v>-1.0000000000000001E-5</v>
      </c>
      <c r="AC61" s="43">
        <f>delta_z(N61,S61,H61,AE61,AB61)</f>
        <v>0.14852934689076996</v>
      </c>
      <c r="AD61" s="43">
        <f t="shared" ref="AD61:AD124" si="9">H61/AC61*K61</f>
        <v>0.53861409663931825</v>
      </c>
      <c r="AE61" s="232">
        <f>AD61</f>
        <v>0.53861409663931825</v>
      </c>
      <c r="AF61" s="43">
        <f t="shared" ref="AF61:AF124" si="10">B61-(AC61-N61)</f>
        <v>742.3849740956482</v>
      </c>
      <c r="AG61" s="43">
        <f t="shared" ref="AG61:AG124" si="11">C61-AC61</f>
        <v>739.85147065310923</v>
      </c>
      <c r="AH61" s="43">
        <f>$S$54*$S$53*$C$55*SQRT(AF61-AG61)</f>
        <v>2.6796246918632058</v>
      </c>
      <c r="AI61" s="43">
        <f t="shared" ref="AI61:AI124" si="12">AC61/R61*1000000</f>
        <v>473.21728311849921</v>
      </c>
      <c r="AJ61" s="232">
        <f>AI61/3600</f>
        <v>0.13144924531069421</v>
      </c>
      <c r="AL61" s="44"/>
      <c r="AZ61" s="8"/>
    </row>
    <row r="62" spans="1:52" ht="15" x14ac:dyDescent="0.15">
      <c r="A62" s="42"/>
      <c r="B62" s="43">
        <f t="shared" ref="B62:D92" si="13">AF61</f>
        <v>742.3849740956482</v>
      </c>
      <c r="C62" s="43">
        <f t="shared" si="13"/>
        <v>739.85147065310923</v>
      </c>
      <c r="D62" s="43">
        <f t="shared" si="13"/>
        <v>2.6796246918632058</v>
      </c>
      <c r="E62" s="43" t="str">
        <f>CalBreachWidth(C62,B62,I62,E61)</f>
        <v>侧收缩系数</v>
      </c>
      <c r="F62" s="43" t="e">
        <f t="shared" ref="F62:F125" si="14">(E62+E61)/2</f>
        <v>#VALUE!</v>
      </c>
      <c r="G62" s="43" t="e">
        <f t="shared" ref="G62:G125" si="15">F62*$S$53*$C$55*(B62-C62+N62)^1.5</f>
        <v>#VALUE!</v>
      </c>
      <c r="H62" s="27">
        <f t="shared" ref="H62:H94" si="16">dv(S61)</f>
        <v>0.08</v>
      </c>
      <c r="I62" s="229">
        <f t="shared" ref="I62:I125" si="17">(B62-C62)*B$19</f>
        <v>2.0268027540311779</v>
      </c>
      <c r="J62" s="230">
        <f>B$7</f>
        <v>80</v>
      </c>
      <c r="K62" s="43">
        <f t="shared" ref="K62:K125" si="18">IF((1-S61-0.015)&gt;0,1,-1)</f>
        <v>1</v>
      </c>
      <c r="L62" s="218">
        <f t="shared" ref="L62:L125" si="19">D62+K62*H62</f>
        <v>2.7596246918632059</v>
      </c>
      <c r="M62" s="218">
        <f t="shared" si="4"/>
        <v>2.7196246918632059</v>
      </c>
      <c r="N62" s="43">
        <f t="shared" ref="N62:N125" si="20">2*($P$53*M62/$S$52/$S$51)^2-(B62-C62)*2</f>
        <v>0.15284921778699001</v>
      </c>
      <c r="O62" s="43">
        <f t="shared" ref="O62:O125" si="21">wh(B62,$F$51,$F$52,$F$53)</f>
        <v>7.3151427291438473</v>
      </c>
      <c r="P62" s="231">
        <f t="shared" ref="P62:P125" si="22">$C$54*$L$55*$L$55*M62*M62/(($B$19*(B62-C62))^0.333)*1000</f>
        <v>35.80600099257088</v>
      </c>
      <c r="Q62" s="43" t="e">
        <f t="shared" ref="Q62:Q125" si="23">M62/$S$54*(B62-C62+N62/2)*E62-$C$53</f>
        <v>#VALUE!</v>
      </c>
      <c r="R62" s="43">
        <f t="shared" ref="R62:R125" si="24">rate1(1,$L$52,$L$51,$L$54,L62,$L$53,$L$50,P62)</f>
        <v>385.41712967055707</v>
      </c>
      <c r="S62" s="218" t="e">
        <f t="shared" si="5"/>
        <v>#VALUE!</v>
      </c>
      <c r="T62" s="218" t="e">
        <f t="shared" si="6"/>
        <v>#VALUE!</v>
      </c>
      <c r="U62" s="233">
        <f t="shared" ref="U62:U125" si="25">D62-K62*H62</f>
        <v>2.5996246918632058</v>
      </c>
      <c r="V62" s="233">
        <f t="shared" si="7"/>
        <v>2.6396246918632058</v>
      </c>
      <c r="W62" s="43">
        <f t="shared" ref="W62:W125" si="26">2*($P$53*V62/$S$52/$S$51)^2-(B62-C62)*2</f>
        <v>-0.14972682134188098</v>
      </c>
      <c r="X62" s="43" t="e">
        <f t="shared" ref="X62:X125" si="27">V62/$S$54*(B62-C62+W62/2)*F62-$C$53</f>
        <v>#VALUE!</v>
      </c>
      <c r="Y62" s="43">
        <f t="shared" ref="Y62:Y125" si="28">$C$54*$L$55*$L$55*V62*V62/(($B$19*(B62-C62))^0.333)*1000</f>
        <v>33.730457578370206</v>
      </c>
      <c r="Z62" s="43">
        <f t="shared" ref="Z62:Z125" si="29">rate1(1,$L$52,$L$51,$L$54,U62,$L$53,$L$50,Y62)</f>
        <v>274.07022205174758</v>
      </c>
      <c r="AA62" s="233" t="e">
        <f t="shared" si="8"/>
        <v>#VALUE!</v>
      </c>
      <c r="AB62" s="233" t="e">
        <f t="shared" ref="AB62:AB125" si="30">W62/(1-AA62)</f>
        <v>#VALUE!</v>
      </c>
      <c r="AC62" s="43" t="e">
        <f t="shared" ref="AC62:AC93" si="31">delta_z(N62,S62,H62,AE61,AB62)</f>
        <v>#VALUE!</v>
      </c>
      <c r="AD62" s="43" t="e">
        <f t="shared" si="9"/>
        <v>#VALUE!</v>
      </c>
      <c r="AE62" s="43" t="e">
        <f t="shared" ref="AE62:AE125" si="32">(AD62-AD61)/(AC62+AC61)*2</f>
        <v>#VALUE!</v>
      </c>
      <c r="AF62" s="43" t="e">
        <f t="shared" si="10"/>
        <v>#VALUE!</v>
      </c>
      <c r="AG62" s="43" t="e">
        <f t="shared" si="11"/>
        <v>#VALUE!</v>
      </c>
      <c r="AH62" s="43" t="e">
        <f t="shared" ref="AH62:AH125" si="33">$S$54*$S$53*$C$55*SQRT(AF62-AG62)</f>
        <v>#VALUE!</v>
      </c>
      <c r="AI62" s="43" t="e">
        <f t="shared" si="12"/>
        <v>#VALUE!</v>
      </c>
      <c r="AJ62" s="43" t="e">
        <f t="shared" ref="AJ62:AJ125" si="34">AJ61+AI62/3600</f>
        <v>#VALUE!</v>
      </c>
      <c r="AK62" s="8" t="e">
        <f>AK61+AI62*G61/1000000</f>
        <v>#VALUE!</v>
      </c>
      <c r="AL62" s="44" t="e">
        <f>AL61+AI62*J62/1000000</f>
        <v>#VALUE!</v>
      </c>
      <c r="AZ62" s="8"/>
    </row>
    <row r="63" spans="1:52" ht="15" x14ac:dyDescent="0.15">
      <c r="A63" s="42"/>
      <c r="B63" s="43" t="e">
        <f t="shared" si="13"/>
        <v>#VALUE!</v>
      </c>
      <c r="C63" s="43" t="e">
        <f t="shared" si="13"/>
        <v>#VALUE!</v>
      </c>
      <c r="D63" s="43" t="e">
        <f t="shared" si="13"/>
        <v>#VALUE!</v>
      </c>
      <c r="E63" s="43" t="e">
        <f t="shared" ref="E63:E126" si="35">CalBreachWidth(C63,B63,I63,E62)</f>
        <v>#VALUE!</v>
      </c>
      <c r="F63" s="43" t="e">
        <f t="shared" si="14"/>
        <v>#VALUE!</v>
      </c>
      <c r="G63" s="43" t="e">
        <f t="shared" si="15"/>
        <v>#VALUE!</v>
      </c>
      <c r="H63" s="27" t="e">
        <f t="shared" si="16"/>
        <v>#VALUE!</v>
      </c>
      <c r="I63" s="229" t="e">
        <f t="shared" si="17"/>
        <v>#VALUE!</v>
      </c>
      <c r="J63" s="230" t="e">
        <f>IF(H63&gt;0, $B$7,"")</f>
        <v>#VALUE!</v>
      </c>
      <c r="K63" s="43" t="e">
        <f t="shared" si="18"/>
        <v>#VALUE!</v>
      </c>
      <c r="L63" s="218" t="e">
        <f t="shared" si="19"/>
        <v>#VALUE!</v>
      </c>
      <c r="M63" s="218" t="e">
        <f t="shared" si="4"/>
        <v>#VALUE!</v>
      </c>
      <c r="N63" s="43" t="e">
        <f t="shared" si="20"/>
        <v>#VALUE!</v>
      </c>
      <c r="O63" s="43" t="e">
        <f t="shared" si="21"/>
        <v>#VALUE!</v>
      </c>
      <c r="P63" s="231" t="e">
        <f t="shared" si="22"/>
        <v>#VALUE!</v>
      </c>
      <c r="Q63" s="43" t="e">
        <f t="shared" si="23"/>
        <v>#VALUE!</v>
      </c>
      <c r="R63" s="43" t="e">
        <f t="shared" si="24"/>
        <v>#VALUE!</v>
      </c>
      <c r="S63" s="218" t="e">
        <f t="shared" si="5"/>
        <v>#VALUE!</v>
      </c>
      <c r="T63" s="218" t="e">
        <f t="shared" si="6"/>
        <v>#VALUE!</v>
      </c>
      <c r="U63" s="233" t="e">
        <f t="shared" si="25"/>
        <v>#VALUE!</v>
      </c>
      <c r="V63" s="233" t="e">
        <f t="shared" si="7"/>
        <v>#VALUE!</v>
      </c>
      <c r="W63" s="43" t="e">
        <f t="shared" si="26"/>
        <v>#VALUE!</v>
      </c>
      <c r="X63" s="43" t="e">
        <f t="shared" si="27"/>
        <v>#VALUE!</v>
      </c>
      <c r="Y63" s="43" t="e">
        <f t="shared" si="28"/>
        <v>#VALUE!</v>
      </c>
      <c r="Z63" s="43" t="e">
        <f t="shared" si="29"/>
        <v>#VALUE!</v>
      </c>
      <c r="AA63" s="233" t="e">
        <f t="shared" si="8"/>
        <v>#VALUE!</v>
      </c>
      <c r="AB63" s="233" t="e">
        <f t="shared" si="30"/>
        <v>#VALUE!</v>
      </c>
      <c r="AC63" s="43" t="e">
        <f t="shared" si="31"/>
        <v>#VALUE!</v>
      </c>
      <c r="AD63" s="43" t="e">
        <f t="shared" si="9"/>
        <v>#VALUE!</v>
      </c>
      <c r="AE63" s="43" t="e">
        <f t="shared" si="32"/>
        <v>#VALUE!</v>
      </c>
      <c r="AF63" s="43" t="e">
        <f t="shared" si="10"/>
        <v>#VALUE!</v>
      </c>
      <c r="AG63" s="43" t="e">
        <f t="shared" si="11"/>
        <v>#VALUE!</v>
      </c>
      <c r="AH63" s="43" t="e">
        <f t="shared" si="33"/>
        <v>#VALUE!</v>
      </c>
      <c r="AI63" s="43" t="e">
        <f t="shared" si="12"/>
        <v>#VALUE!</v>
      </c>
      <c r="AJ63" s="43" t="e">
        <f t="shared" si="34"/>
        <v>#VALUE!</v>
      </c>
      <c r="AK63" s="8" t="e">
        <f t="shared" ref="AK63:AK126" si="36">AK62+AI63*G62/1000000</f>
        <v>#VALUE!</v>
      </c>
      <c r="AL63" s="44" t="e">
        <f t="shared" ref="AL63:AL126" si="37">AL62+AI63*J63/1000000</f>
        <v>#VALUE!</v>
      </c>
      <c r="AZ63" s="8"/>
    </row>
    <row r="64" spans="1:52" ht="15" x14ac:dyDescent="0.15">
      <c r="A64" s="42"/>
      <c r="B64" s="43" t="e">
        <f t="shared" si="13"/>
        <v>#VALUE!</v>
      </c>
      <c r="C64" s="43" t="e">
        <f t="shared" si="13"/>
        <v>#VALUE!</v>
      </c>
      <c r="D64" s="43" t="e">
        <f t="shared" si="13"/>
        <v>#VALUE!</v>
      </c>
      <c r="E64" s="43" t="e">
        <f t="shared" si="35"/>
        <v>#VALUE!</v>
      </c>
      <c r="F64" s="43" t="e">
        <f t="shared" si="14"/>
        <v>#VALUE!</v>
      </c>
      <c r="G64" s="43" t="e">
        <f t="shared" si="15"/>
        <v>#VALUE!</v>
      </c>
      <c r="H64" s="27" t="e">
        <f t="shared" si="16"/>
        <v>#VALUE!</v>
      </c>
      <c r="I64" s="229" t="e">
        <f t="shared" si="17"/>
        <v>#VALUE!</v>
      </c>
      <c r="J64" s="230" t="e">
        <f t="shared" ref="J64:J127" si="38">IF(H64&gt;0, $B$7,"")</f>
        <v>#VALUE!</v>
      </c>
      <c r="K64" s="43" t="e">
        <f t="shared" si="18"/>
        <v>#VALUE!</v>
      </c>
      <c r="L64" s="218" t="e">
        <f t="shared" si="19"/>
        <v>#VALUE!</v>
      </c>
      <c r="M64" s="218" t="e">
        <f t="shared" si="4"/>
        <v>#VALUE!</v>
      </c>
      <c r="N64" s="43" t="e">
        <f t="shared" si="20"/>
        <v>#VALUE!</v>
      </c>
      <c r="O64" s="43" t="e">
        <f t="shared" si="21"/>
        <v>#VALUE!</v>
      </c>
      <c r="P64" s="231" t="e">
        <f t="shared" si="22"/>
        <v>#VALUE!</v>
      </c>
      <c r="Q64" s="43" t="e">
        <f t="shared" si="23"/>
        <v>#VALUE!</v>
      </c>
      <c r="R64" s="43" t="e">
        <f t="shared" si="24"/>
        <v>#VALUE!</v>
      </c>
      <c r="S64" s="218" t="e">
        <f t="shared" si="5"/>
        <v>#VALUE!</v>
      </c>
      <c r="T64" s="218" t="e">
        <f t="shared" si="6"/>
        <v>#VALUE!</v>
      </c>
      <c r="U64" s="233" t="e">
        <f t="shared" si="25"/>
        <v>#VALUE!</v>
      </c>
      <c r="V64" s="233" t="e">
        <f t="shared" si="7"/>
        <v>#VALUE!</v>
      </c>
      <c r="W64" s="43" t="e">
        <f t="shared" si="26"/>
        <v>#VALUE!</v>
      </c>
      <c r="X64" s="43" t="e">
        <f t="shared" si="27"/>
        <v>#VALUE!</v>
      </c>
      <c r="Y64" s="43" t="e">
        <f t="shared" si="28"/>
        <v>#VALUE!</v>
      </c>
      <c r="Z64" s="43" t="e">
        <f t="shared" si="29"/>
        <v>#VALUE!</v>
      </c>
      <c r="AA64" s="233" t="e">
        <f t="shared" si="8"/>
        <v>#VALUE!</v>
      </c>
      <c r="AB64" s="233" t="e">
        <f t="shared" si="30"/>
        <v>#VALUE!</v>
      </c>
      <c r="AC64" s="43" t="e">
        <f t="shared" si="31"/>
        <v>#VALUE!</v>
      </c>
      <c r="AD64" s="43" t="e">
        <f t="shared" si="9"/>
        <v>#VALUE!</v>
      </c>
      <c r="AE64" s="43" t="e">
        <f t="shared" si="32"/>
        <v>#VALUE!</v>
      </c>
      <c r="AF64" s="43" t="e">
        <f t="shared" si="10"/>
        <v>#VALUE!</v>
      </c>
      <c r="AG64" s="43" t="e">
        <f t="shared" si="11"/>
        <v>#VALUE!</v>
      </c>
      <c r="AH64" s="43" t="e">
        <f t="shared" si="33"/>
        <v>#VALUE!</v>
      </c>
      <c r="AI64" s="43" t="e">
        <f t="shared" si="12"/>
        <v>#VALUE!</v>
      </c>
      <c r="AJ64" s="43" t="e">
        <f t="shared" si="34"/>
        <v>#VALUE!</v>
      </c>
      <c r="AK64" s="8" t="e">
        <f t="shared" si="36"/>
        <v>#VALUE!</v>
      </c>
      <c r="AL64" s="44" t="e">
        <f t="shared" si="37"/>
        <v>#VALUE!</v>
      </c>
      <c r="AZ64" s="8"/>
    </row>
    <row r="65" spans="1:52" ht="15" x14ac:dyDescent="0.15">
      <c r="A65" s="42"/>
      <c r="B65" s="43" t="e">
        <f t="shared" si="13"/>
        <v>#VALUE!</v>
      </c>
      <c r="C65" s="43" t="e">
        <f t="shared" si="13"/>
        <v>#VALUE!</v>
      </c>
      <c r="D65" s="43" t="e">
        <f t="shared" si="13"/>
        <v>#VALUE!</v>
      </c>
      <c r="E65" s="43" t="e">
        <f t="shared" si="35"/>
        <v>#VALUE!</v>
      </c>
      <c r="F65" s="43" t="e">
        <f t="shared" si="14"/>
        <v>#VALUE!</v>
      </c>
      <c r="G65" s="43" t="e">
        <f t="shared" si="15"/>
        <v>#VALUE!</v>
      </c>
      <c r="H65" s="27" t="e">
        <f t="shared" si="16"/>
        <v>#VALUE!</v>
      </c>
      <c r="I65" s="229" t="e">
        <f t="shared" si="17"/>
        <v>#VALUE!</v>
      </c>
      <c r="J65" s="230" t="e">
        <f t="shared" si="38"/>
        <v>#VALUE!</v>
      </c>
      <c r="K65" s="43" t="e">
        <f t="shared" si="18"/>
        <v>#VALUE!</v>
      </c>
      <c r="L65" s="218" t="e">
        <f t="shared" si="19"/>
        <v>#VALUE!</v>
      </c>
      <c r="M65" s="218" t="e">
        <f t="shared" si="4"/>
        <v>#VALUE!</v>
      </c>
      <c r="N65" s="43" t="e">
        <f t="shared" si="20"/>
        <v>#VALUE!</v>
      </c>
      <c r="O65" s="43" t="e">
        <f t="shared" si="21"/>
        <v>#VALUE!</v>
      </c>
      <c r="P65" s="231" t="e">
        <f t="shared" si="22"/>
        <v>#VALUE!</v>
      </c>
      <c r="Q65" s="43" t="e">
        <f t="shared" si="23"/>
        <v>#VALUE!</v>
      </c>
      <c r="R65" s="43" t="e">
        <f t="shared" si="24"/>
        <v>#VALUE!</v>
      </c>
      <c r="S65" s="218" t="e">
        <f t="shared" si="5"/>
        <v>#VALUE!</v>
      </c>
      <c r="T65" s="218" t="e">
        <f t="shared" si="6"/>
        <v>#VALUE!</v>
      </c>
      <c r="U65" s="233" t="e">
        <f t="shared" si="25"/>
        <v>#VALUE!</v>
      </c>
      <c r="V65" s="233" t="e">
        <f t="shared" si="7"/>
        <v>#VALUE!</v>
      </c>
      <c r="W65" s="43" t="e">
        <f t="shared" si="26"/>
        <v>#VALUE!</v>
      </c>
      <c r="X65" s="43" t="e">
        <f t="shared" si="27"/>
        <v>#VALUE!</v>
      </c>
      <c r="Y65" s="43" t="e">
        <f t="shared" si="28"/>
        <v>#VALUE!</v>
      </c>
      <c r="Z65" s="43" t="e">
        <f t="shared" si="29"/>
        <v>#VALUE!</v>
      </c>
      <c r="AA65" s="233" t="e">
        <f t="shared" si="8"/>
        <v>#VALUE!</v>
      </c>
      <c r="AB65" s="233" t="e">
        <f t="shared" si="30"/>
        <v>#VALUE!</v>
      </c>
      <c r="AC65" s="43" t="e">
        <f t="shared" si="31"/>
        <v>#VALUE!</v>
      </c>
      <c r="AD65" s="43" t="e">
        <f t="shared" si="9"/>
        <v>#VALUE!</v>
      </c>
      <c r="AE65" s="43" t="e">
        <f t="shared" si="32"/>
        <v>#VALUE!</v>
      </c>
      <c r="AF65" s="43" t="e">
        <f t="shared" si="10"/>
        <v>#VALUE!</v>
      </c>
      <c r="AG65" s="43" t="e">
        <f t="shared" si="11"/>
        <v>#VALUE!</v>
      </c>
      <c r="AH65" s="43" t="e">
        <f t="shared" si="33"/>
        <v>#VALUE!</v>
      </c>
      <c r="AI65" s="43" t="e">
        <f t="shared" si="12"/>
        <v>#VALUE!</v>
      </c>
      <c r="AJ65" s="43" t="e">
        <f t="shared" si="34"/>
        <v>#VALUE!</v>
      </c>
      <c r="AK65" s="8" t="e">
        <f t="shared" si="36"/>
        <v>#VALUE!</v>
      </c>
      <c r="AL65" s="44" t="e">
        <f t="shared" si="37"/>
        <v>#VALUE!</v>
      </c>
      <c r="AZ65" s="8"/>
    </row>
    <row r="66" spans="1:52" ht="15" x14ac:dyDescent="0.15">
      <c r="A66" s="42"/>
      <c r="B66" s="43" t="e">
        <f t="shared" si="13"/>
        <v>#VALUE!</v>
      </c>
      <c r="C66" s="43" t="e">
        <f t="shared" si="13"/>
        <v>#VALUE!</v>
      </c>
      <c r="D66" s="43" t="e">
        <f t="shared" si="13"/>
        <v>#VALUE!</v>
      </c>
      <c r="E66" s="43" t="e">
        <f t="shared" si="35"/>
        <v>#VALUE!</v>
      </c>
      <c r="F66" s="43" t="e">
        <f t="shared" si="14"/>
        <v>#VALUE!</v>
      </c>
      <c r="G66" s="43" t="e">
        <f t="shared" si="15"/>
        <v>#VALUE!</v>
      </c>
      <c r="H66" s="27" t="e">
        <f t="shared" si="16"/>
        <v>#VALUE!</v>
      </c>
      <c r="I66" s="229" t="e">
        <f t="shared" si="17"/>
        <v>#VALUE!</v>
      </c>
      <c r="J66" s="230" t="e">
        <f t="shared" si="38"/>
        <v>#VALUE!</v>
      </c>
      <c r="K66" s="43" t="e">
        <f t="shared" si="18"/>
        <v>#VALUE!</v>
      </c>
      <c r="L66" s="218" t="e">
        <f t="shared" si="19"/>
        <v>#VALUE!</v>
      </c>
      <c r="M66" s="218" t="e">
        <f t="shared" si="4"/>
        <v>#VALUE!</v>
      </c>
      <c r="N66" s="43" t="e">
        <f t="shared" si="20"/>
        <v>#VALUE!</v>
      </c>
      <c r="O66" s="43" t="e">
        <f t="shared" si="21"/>
        <v>#VALUE!</v>
      </c>
      <c r="P66" s="231" t="e">
        <f t="shared" si="22"/>
        <v>#VALUE!</v>
      </c>
      <c r="Q66" s="43" t="e">
        <f t="shared" si="23"/>
        <v>#VALUE!</v>
      </c>
      <c r="R66" s="43" t="e">
        <f t="shared" si="24"/>
        <v>#VALUE!</v>
      </c>
      <c r="S66" s="218" t="e">
        <f t="shared" si="5"/>
        <v>#VALUE!</v>
      </c>
      <c r="T66" s="218" t="e">
        <f t="shared" si="6"/>
        <v>#VALUE!</v>
      </c>
      <c r="U66" s="233" t="e">
        <f t="shared" si="25"/>
        <v>#VALUE!</v>
      </c>
      <c r="V66" s="233" t="e">
        <f t="shared" si="7"/>
        <v>#VALUE!</v>
      </c>
      <c r="W66" s="43" t="e">
        <f t="shared" si="26"/>
        <v>#VALUE!</v>
      </c>
      <c r="X66" s="43" t="e">
        <f t="shared" si="27"/>
        <v>#VALUE!</v>
      </c>
      <c r="Y66" s="43" t="e">
        <f t="shared" si="28"/>
        <v>#VALUE!</v>
      </c>
      <c r="Z66" s="43" t="e">
        <f t="shared" si="29"/>
        <v>#VALUE!</v>
      </c>
      <c r="AA66" s="233" t="e">
        <f t="shared" si="8"/>
        <v>#VALUE!</v>
      </c>
      <c r="AB66" s="233" t="e">
        <f t="shared" si="30"/>
        <v>#VALUE!</v>
      </c>
      <c r="AC66" s="43" t="e">
        <f t="shared" si="31"/>
        <v>#VALUE!</v>
      </c>
      <c r="AD66" s="43" t="e">
        <f t="shared" si="9"/>
        <v>#VALUE!</v>
      </c>
      <c r="AE66" s="43" t="e">
        <f t="shared" si="32"/>
        <v>#VALUE!</v>
      </c>
      <c r="AF66" s="43" t="e">
        <f t="shared" si="10"/>
        <v>#VALUE!</v>
      </c>
      <c r="AG66" s="43" t="e">
        <f t="shared" si="11"/>
        <v>#VALUE!</v>
      </c>
      <c r="AH66" s="43" t="e">
        <f t="shared" si="33"/>
        <v>#VALUE!</v>
      </c>
      <c r="AI66" s="43" t="e">
        <f t="shared" si="12"/>
        <v>#VALUE!</v>
      </c>
      <c r="AJ66" s="43" t="e">
        <f t="shared" si="34"/>
        <v>#VALUE!</v>
      </c>
      <c r="AK66" s="8" t="e">
        <f t="shared" si="36"/>
        <v>#VALUE!</v>
      </c>
      <c r="AL66" s="44" t="e">
        <f t="shared" si="37"/>
        <v>#VALUE!</v>
      </c>
      <c r="AZ66" s="8"/>
    </row>
    <row r="67" spans="1:52" ht="15" x14ac:dyDescent="0.15">
      <c r="A67" s="42"/>
      <c r="B67" s="43" t="e">
        <f t="shared" si="13"/>
        <v>#VALUE!</v>
      </c>
      <c r="C67" s="43" t="e">
        <f t="shared" si="13"/>
        <v>#VALUE!</v>
      </c>
      <c r="D67" s="43" t="e">
        <f t="shared" si="13"/>
        <v>#VALUE!</v>
      </c>
      <c r="E67" s="43" t="e">
        <f t="shared" si="35"/>
        <v>#VALUE!</v>
      </c>
      <c r="F67" s="43" t="e">
        <f t="shared" si="14"/>
        <v>#VALUE!</v>
      </c>
      <c r="G67" s="43" t="e">
        <f t="shared" si="15"/>
        <v>#VALUE!</v>
      </c>
      <c r="H67" s="27" t="e">
        <f t="shared" si="16"/>
        <v>#VALUE!</v>
      </c>
      <c r="I67" s="229" t="e">
        <f t="shared" si="17"/>
        <v>#VALUE!</v>
      </c>
      <c r="J67" s="230" t="e">
        <f t="shared" si="38"/>
        <v>#VALUE!</v>
      </c>
      <c r="K67" s="43" t="e">
        <f>IF((1-S66-0.015)&gt;0,1,-1)</f>
        <v>#VALUE!</v>
      </c>
      <c r="L67" s="218" t="e">
        <f t="shared" si="19"/>
        <v>#VALUE!</v>
      </c>
      <c r="M67" s="218" t="e">
        <f t="shared" si="4"/>
        <v>#VALUE!</v>
      </c>
      <c r="N67" s="43" t="e">
        <f t="shared" si="20"/>
        <v>#VALUE!</v>
      </c>
      <c r="O67" s="43" t="e">
        <f t="shared" si="21"/>
        <v>#VALUE!</v>
      </c>
      <c r="P67" s="231" t="e">
        <f t="shared" si="22"/>
        <v>#VALUE!</v>
      </c>
      <c r="Q67" s="43" t="e">
        <f t="shared" si="23"/>
        <v>#VALUE!</v>
      </c>
      <c r="R67" s="43" t="e">
        <f t="shared" si="24"/>
        <v>#VALUE!</v>
      </c>
      <c r="S67" s="218" t="e">
        <f t="shared" si="5"/>
        <v>#VALUE!</v>
      </c>
      <c r="T67" s="218" t="e">
        <f t="shared" si="6"/>
        <v>#VALUE!</v>
      </c>
      <c r="U67" s="233" t="e">
        <f t="shared" si="25"/>
        <v>#VALUE!</v>
      </c>
      <c r="V67" s="233" t="e">
        <f t="shared" si="7"/>
        <v>#VALUE!</v>
      </c>
      <c r="W67" s="43" t="e">
        <f t="shared" si="26"/>
        <v>#VALUE!</v>
      </c>
      <c r="X67" s="43" t="e">
        <f t="shared" si="27"/>
        <v>#VALUE!</v>
      </c>
      <c r="Y67" s="43" t="e">
        <f t="shared" si="28"/>
        <v>#VALUE!</v>
      </c>
      <c r="Z67" s="43" t="e">
        <f t="shared" si="29"/>
        <v>#VALUE!</v>
      </c>
      <c r="AA67" s="233" t="e">
        <f t="shared" si="8"/>
        <v>#VALUE!</v>
      </c>
      <c r="AB67" s="233" t="e">
        <f t="shared" si="30"/>
        <v>#VALUE!</v>
      </c>
      <c r="AC67" s="43" t="e">
        <f t="shared" si="31"/>
        <v>#VALUE!</v>
      </c>
      <c r="AD67" s="43" t="e">
        <f t="shared" si="9"/>
        <v>#VALUE!</v>
      </c>
      <c r="AE67" s="43" t="e">
        <f t="shared" si="32"/>
        <v>#VALUE!</v>
      </c>
      <c r="AF67" s="43" t="e">
        <f t="shared" si="10"/>
        <v>#VALUE!</v>
      </c>
      <c r="AG67" s="43" t="e">
        <f t="shared" si="11"/>
        <v>#VALUE!</v>
      </c>
      <c r="AH67" s="43" t="e">
        <f t="shared" si="33"/>
        <v>#VALUE!</v>
      </c>
      <c r="AI67" s="43" t="e">
        <f t="shared" si="12"/>
        <v>#VALUE!</v>
      </c>
      <c r="AJ67" s="43" t="e">
        <f t="shared" si="34"/>
        <v>#VALUE!</v>
      </c>
      <c r="AK67" s="8" t="e">
        <f t="shared" si="36"/>
        <v>#VALUE!</v>
      </c>
      <c r="AL67" s="44" t="e">
        <f t="shared" si="37"/>
        <v>#VALUE!</v>
      </c>
      <c r="AZ67" s="8"/>
    </row>
    <row r="68" spans="1:52" ht="15" x14ac:dyDescent="0.15">
      <c r="A68" s="42"/>
      <c r="B68" s="43" t="e">
        <f t="shared" si="13"/>
        <v>#VALUE!</v>
      </c>
      <c r="C68" s="43" t="e">
        <f t="shared" si="13"/>
        <v>#VALUE!</v>
      </c>
      <c r="D68" s="43" t="e">
        <f t="shared" si="13"/>
        <v>#VALUE!</v>
      </c>
      <c r="E68" s="43" t="e">
        <f t="shared" si="35"/>
        <v>#VALUE!</v>
      </c>
      <c r="F68" s="43" t="e">
        <f t="shared" si="14"/>
        <v>#VALUE!</v>
      </c>
      <c r="G68" s="43" t="e">
        <f t="shared" si="15"/>
        <v>#VALUE!</v>
      </c>
      <c r="H68" s="27" t="e">
        <f t="shared" si="16"/>
        <v>#VALUE!</v>
      </c>
      <c r="I68" s="229" t="e">
        <f t="shared" si="17"/>
        <v>#VALUE!</v>
      </c>
      <c r="J68" s="230" t="e">
        <f t="shared" si="38"/>
        <v>#VALUE!</v>
      </c>
      <c r="K68" s="43" t="e">
        <f t="shared" si="18"/>
        <v>#VALUE!</v>
      </c>
      <c r="L68" s="218" t="e">
        <f t="shared" si="19"/>
        <v>#VALUE!</v>
      </c>
      <c r="M68" s="218" t="e">
        <f t="shared" si="4"/>
        <v>#VALUE!</v>
      </c>
      <c r="N68" s="43" t="e">
        <f t="shared" si="20"/>
        <v>#VALUE!</v>
      </c>
      <c r="O68" s="43" t="e">
        <f t="shared" si="21"/>
        <v>#VALUE!</v>
      </c>
      <c r="P68" s="231" t="e">
        <f t="shared" si="22"/>
        <v>#VALUE!</v>
      </c>
      <c r="Q68" s="43" t="e">
        <f t="shared" si="23"/>
        <v>#VALUE!</v>
      </c>
      <c r="R68" s="43" t="e">
        <f t="shared" si="24"/>
        <v>#VALUE!</v>
      </c>
      <c r="S68" s="218" t="e">
        <f t="shared" si="5"/>
        <v>#VALUE!</v>
      </c>
      <c r="T68" s="218" t="e">
        <f t="shared" si="6"/>
        <v>#VALUE!</v>
      </c>
      <c r="U68" s="233" t="e">
        <f t="shared" si="25"/>
        <v>#VALUE!</v>
      </c>
      <c r="V68" s="233" t="e">
        <f t="shared" si="7"/>
        <v>#VALUE!</v>
      </c>
      <c r="W68" s="43" t="e">
        <f t="shared" si="26"/>
        <v>#VALUE!</v>
      </c>
      <c r="X68" s="43" t="e">
        <f t="shared" si="27"/>
        <v>#VALUE!</v>
      </c>
      <c r="Y68" s="43" t="e">
        <f t="shared" si="28"/>
        <v>#VALUE!</v>
      </c>
      <c r="Z68" s="43" t="e">
        <f t="shared" si="29"/>
        <v>#VALUE!</v>
      </c>
      <c r="AA68" s="233" t="e">
        <f t="shared" si="8"/>
        <v>#VALUE!</v>
      </c>
      <c r="AB68" s="233" t="e">
        <f t="shared" si="30"/>
        <v>#VALUE!</v>
      </c>
      <c r="AC68" s="43" t="e">
        <f t="shared" si="31"/>
        <v>#VALUE!</v>
      </c>
      <c r="AD68" s="43" t="e">
        <f t="shared" si="9"/>
        <v>#VALUE!</v>
      </c>
      <c r="AE68" s="43" t="e">
        <f t="shared" si="32"/>
        <v>#VALUE!</v>
      </c>
      <c r="AF68" s="43" t="e">
        <f t="shared" si="10"/>
        <v>#VALUE!</v>
      </c>
      <c r="AG68" s="43" t="e">
        <f t="shared" si="11"/>
        <v>#VALUE!</v>
      </c>
      <c r="AH68" s="43" t="e">
        <f t="shared" si="33"/>
        <v>#VALUE!</v>
      </c>
      <c r="AI68" s="43" t="e">
        <f t="shared" si="12"/>
        <v>#VALUE!</v>
      </c>
      <c r="AJ68" s="43" t="e">
        <f t="shared" si="34"/>
        <v>#VALUE!</v>
      </c>
      <c r="AK68" s="8" t="e">
        <f t="shared" si="36"/>
        <v>#VALUE!</v>
      </c>
      <c r="AL68" s="44" t="e">
        <f t="shared" si="37"/>
        <v>#VALUE!</v>
      </c>
      <c r="AZ68" s="8"/>
    </row>
    <row r="69" spans="1:52" ht="15" x14ac:dyDescent="0.15">
      <c r="A69" s="42"/>
      <c r="B69" s="43" t="e">
        <f t="shared" si="13"/>
        <v>#VALUE!</v>
      </c>
      <c r="C69" s="43" t="e">
        <f t="shared" si="13"/>
        <v>#VALUE!</v>
      </c>
      <c r="D69" s="43" t="e">
        <f t="shared" si="13"/>
        <v>#VALUE!</v>
      </c>
      <c r="E69" s="43" t="e">
        <f t="shared" si="35"/>
        <v>#VALUE!</v>
      </c>
      <c r="F69" s="43" t="e">
        <f t="shared" si="14"/>
        <v>#VALUE!</v>
      </c>
      <c r="G69" s="43" t="e">
        <f t="shared" si="15"/>
        <v>#VALUE!</v>
      </c>
      <c r="H69" s="27" t="e">
        <f t="shared" si="16"/>
        <v>#VALUE!</v>
      </c>
      <c r="I69" s="229" t="e">
        <f t="shared" si="17"/>
        <v>#VALUE!</v>
      </c>
      <c r="J69" s="230" t="e">
        <f t="shared" si="38"/>
        <v>#VALUE!</v>
      </c>
      <c r="K69" s="43" t="e">
        <f t="shared" si="18"/>
        <v>#VALUE!</v>
      </c>
      <c r="L69" s="218" t="e">
        <f t="shared" si="19"/>
        <v>#VALUE!</v>
      </c>
      <c r="M69" s="218" t="e">
        <f t="shared" si="4"/>
        <v>#VALUE!</v>
      </c>
      <c r="N69" s="43" t="e">
        <f t="shared" si="20"/>
        <v>#VALUE!</v>
      </c>
      <c r="O69" s="43" t="e">
        <f t="shared" si="21"/>
        <v>#VALUE!</v>
      </c>
      <c r="P69" s="231" t="e">
        <f t="shared" si="22"/>
        <v>#VALUE!</v>
      </c>
      <c r="Q69" s="43" t="e">
        <f t="shared" si="23"/>
        <v>#VALUE!</v>
      </c>
      <c r="R69" s="43" t="e">
        <f t="shared" si="24"/>
        <v>#VALUE!</v>
      </c>
      <c r="S69" s="218" t="e">
        <f t="shared" si="5"/>
        <v>#VALUE!</v>
      </c>
      <c r="T69" s="218" t="e">
        <f t="shared" si="6"/>
        <v>#VALUE!</v>
      </c>
      <c r="U69" s="233" t="e">
        <f t="shared" si="25"/>
        <v>#VALUE!</v>
      </c>
      <c r="V69" s="233" t="e">
        <f t="shared" si="7"/>
        <v>#VALUE!</v>
      </c>
      <c r="W69" s="43" t="e">
        <f t="shared" si="26"/>
        <v>#VALUE!</v>
      </c>
      <c r="X69" s="43" t="e">
        <f t="shared" si="27"/>
        <v>#VALUE!</v>
      </c>
      <c r="Y69" s="43" t="e">
        <f t="shared" si="28"/>
        <v>#VALUE!</v>
      </c>
      <c r="Z69" s="43" t="e">
        <f t="shared" si="29"/>
        <v>#VALUE!</v>
      </c>
      <c r="AA69" s="233" t="e">
        <f t="shared" si="8"/>
        <v>#VALUE!</v>
      </c>
      <c r="AB69" s="233" t="e">
        <f t="shared" si="30"/>
        <v>#VALUE!</v>
      </c>
      <c r="AC69" s="43" t="e">
        <f t="shared" si="31"/>
        <v>#VALUE!</v>
      </c>
      <c r="AD69" s="43" t="e">
        <f t="shared" si="9"/>
        <v>#VALUE!</v>
      </c>
      <c r="AE69" s="43" t="e">
        <f t="shared" si="32"/>
        <v>#VALUE!</v>
      </c>
      <c r="AF69" s="43" t="e">
        <f t="shared" si="10"/>
        <v>#VALUE!</v>
      </c>
      <c r="AG69" s="43" t="e">
        <f t="shared" si="11"/>
        <v>#VALUE!</v>
      </c>
      <c r="AH69" s="43" t="e">
        <f t="shared" si="33"/>
        <v>#VALUE!</v>
      </c>
      <c r="AI69" s="43" t="e">
        <f t="shared" si="12"/>
        <v>#VALUE!</v>
      </c>
      <c r="AJ69" s="43" t="e">
        <f t="shared" si="34"/>
        <v>#VALUE!</v>
      </c>
      <c r="AK69" s="8" t="e">
        <f t="shared" si="36"/>
        <v>#VALUE!</v>
      </c>
      <c r="AL69" s="44" t="e">
        <f t="shared" si="37"/>
        <v>#VALUE!</v>
      </c>
      <c r="AZ69" s="8"/>
    </row>
    <row r="70" spans="1:52" ht="15" x14ac:dyDescent="0.15">
      <c r="A70" s="42"/>
      <c r="B70" s="43" t="e">
        <f t="shared" si="13"/>
        <v>#VALUE!</v>
      </c>
      <c r="C70" s="43" t="e">
        <f t="shared" si="13"/>
        <v>#VALUE!</v>
      </c>
      <c r="D70" s="43" t="e">
        <f t="shared" si="13"/>
        <v>#VALUE!</v>
      </c>
      <c r="E70" s="43" t="e">
        <f t="shared" si="35"/>
        <v>#VALUE!</v>
      </c>
      <c r="F70" s="43" t="e">
        <f t="shared" si="14"/>
        <v>#VALUE!</v>
      </c>
      <c r="G70" s="43" t="e">
        <f t="shared" si="15"/>
        <v>#VALUE!</v>
      </c>
      <c r="H70" s="27" t="e">
        <f t="shared" si="16"/>
        <v>#VALUE!</v>
      </c>
      <c r="I70" s="229" t="e">
        <f t="shared" si="17"/>
        <v>#VALUE!</v>
      </c>
      <c r="J70" s="230" t="e">
        <f t="shared" si="38"/>
        <v>#VALUE!</v>
      </c>
      <c r="K70" s="43" t="e">
        <f t="shared" si="18"/>
        <v>#VALUE!</v>
      </c>
      <c r="L70" s="218" t="e">
        <f t="shared" si="19"/>
        <v>#VALUE!</v>
      </c>
      <c r="M70" s="218" t="e">
        <f t="shared" si="4"/>
        <v>#VALUE!</v>
      </c>
      <c r="N70" s="43" t="e">
        <f t="shared" si="20"/>
        <v>#VALUE!</v>
      </c>
      <c r="O70" s="43" t="e">
        <f t="shared" si="21"/>
        <v>#VALUE!</v>
      </c>
      <c r="P70" s="231" t="e">
        <f t="shared" si="22"/>
        <v>#VALUE!</v>
      </c>
      <c r="Q70" s="43" t="e">
        <f t="shared" si="23"/>
        <v>#VALUE!</v>
      </c>
      <c r="R70" s="43" t="e">
        <f t="shared" si="24"/>
        <v>#VALUE!</v>
      </c>
      <c r="S70" s="218" t="e">
        <f t="shared" si="5"/>
        <v>#VALUE!</v>
      </c>
      <c r="T70" s="218" t="e">
        <f t="shared" si="6"/>
        <v>#VALUE!</v>
      </c>
      <c r="U70" s="233" t="e">
        <f t="shared" si="25"/>
        <v>#VALUE!</v>
      </c>
      <c r="V70" s="233" t="e">
        <f t="shared" si="7"/>
        <v>#VALUE!</v>
      </c>
      <c r="W70" s="43" t="e">
        <f t="shared" si="26"/>
        <v>#VALUE!</v>
      </c>
      <c r="X70" s="43" t="e">
        <f t="shared" si="27"/>
        <v>#VALUE!</v>
      </c>
      <c r="Y70" s="43" t="e">
        <f t="shared" si="28"/>
        <v>#VALUE!</v>
      </c>
      <c r="Z70" s="43" t="e">
        <f t="shared" si="29"/>
        <v>#VALUE!</v>
      </c>
      <c r="AA70" s="233" t="e">
        <f t="shared" si="8"/>
        <v>#VALUE!</v>
      </c>
      <c r="AB70" s="233" t="e">
        <f t="shared" si="30"/>
        <v>#VALUE!</v>
      </c>
      <c r="AC70" s="43" t="e">
        <f t="shared" si="31"/>
        <v>#VALUE!</v>
      </c>
      <c r="AD70" s="43" t="e">
        <f t="shared" si="9"/>
        <v>#VALUE!</v>
      </c>
      <c r="AE70" s="43" t="e">
        <f t="shared" si="32"/>
        <v>#VALUE!</v>
      </c>
      <c r="AF70" s="43" t="e">
        <f t="shared" si="10"/>
        <v>#VALUE!</v>
      </c>
      <c r="AG70" s="43" t="e">
        <f t="shared" si="11"/>
        <v>#VALUE!</v>
      </c>
      <c r="AH70" s="43" t="e">
        <f t="shared" si="33"/>
        <v>#VALUE!</v>
      </c>
      <c r="AI70" s="43" t="e">
        <f t="shared" si="12"/>
        <v>#VALUE!</v>
      </c>
      <c r="AJ70" s="43" t="e">
        <f t="shared" si="34"/>
        <v>#VALUE!</v>
      </c>
      <c r="AK70" s="8" t="e">
        <f t="shared" si="36"/>
        <v>#VALUE!</v>
      </c>
      <c r="AL70" s="44" t="e">
        <f t="shared" si="37"/>
        <v>#VALUE!</v>
      </c>
      <c r="AZ70" s="8"/>
    </row>
    <row r="71" spans="1:52" ht="15" x14ac:dyDescent="0.15">
      <c r="A71" s="42"/>
      <c r="B71" s="43" t="e">
        <f t="shared" si="13"/>
        <v>#VALUE!</v>
      </c>
      <c r="C71" s="43" t="e">
        <f t="shared" si="13"/>
        <v>#VALUE!</v>
      </c>
      <c r="D71" s="43" t="e">
        <f t="shared" si="13"/>
        <v>#VALUE!</v>
      </c>
      <c r="E71" s="43" t="e">
        <f t="shared" si="35"/>
        <v>#VALUE!</v>
      </c>
      <c r="F71" s="43" t="e">
        <f t="shared" si="14"/>
        <v>#VALUE!</v>
      </c>
      <c r="G71" s="43" t="e">
        <f t="shared" si="15"/>
        <v>#VALUE!</v>
      </c>
      <c r="H71" s="27" t="e">
        <f t="shared" si="16"/>
        <v>#VALUE!</v>
      </c>
      <c r="I71" s="229" t="e">
        <f t="shared" si="17"/>
        <v>#VALUE!</v>
      </c>
      <c r="J71" s="230" t="e">
        <f t="shared" si="38"/>
        <v>#VALUE!</v>
      </c>
      <c r="K71" s="43" t="e">
        <f t="shared" si="18"/>
        <v>#VALUE!</v>
      </c>
      <c r="L71" s="218" t="e">
        <f t="shared" si="19"/>
        <v>#VALUE!</v>
      </c>
      <c r="M71" s="218" t="e">
        <f t="shared" si="4"/>
        <v>#VALUE!</v>
      </c>
      <c r="N71" s="43" t="e">
        <f t="shared" si="20"/>
        <v>#VALUE!</v>
      </c>
      <c r="O71" s="43" t="e">
        <f t="shared" si="21"/>
        <v>#VALUE!</v>
      </c>
      <c r="P71" s="231" t="e">
        <f t="shared" si="22"/>
        <v>#VALUE!</v>
      </c>
      <c r="Q71" s="43" t="e">
        <f t="shared" si="23"/>
        <v>#VALUE!</v>
      </c>
      <c r="R71" s="43" t="e">
        <f t="shared" si="24"/>
        <v>#VALUE!</v>
      </c>
      <c r="S71" s="218" t="e">
        <f t="shared" si="5"/>
        <v>#VALUE!</v>
      </c>
      <c r="T71" s="218" t="e">
        <f t="shared" si="6"/>
        <v>#VALUE!</v>
      </c>
      <c r="U71" s="233" t="e">
        <f t="shared" si="25"/>
        <v>#VALUE!</v>
      </c>
      <c r="V71" s="233" t="e">
        <f t="shared" si="7"/>
        <v>#VALUE!</v>
      </c>
      <c r="W71" s="43" t="e">
        <f t="shared" si="26"/>
        <v>#VALUE!</v>
      </c>
      <c r="X71" s="43" t="e">
        <f t="shared" si="27"/>
        <v>#VALUE!</v>
      </c>
      <c r="Y71" s="43" t="e">
        <f t="shared" si="28"/>
        <v>#VALUE!</v>
      </c>
      <c r="Z71" s="43" t="e">
        <f t="shared" si="29"/>
        <v>#VALUE!</v>
      </c>
      <c r="AA71" s="233" t="e">
        <f t="shared" si="8"/>
        <v>#VALUE!</v>
      </c>
      <c r="AB71" s="233" t="e">
        <f t="shared" si="30"/>
        <v>#VALUE!</v>
      </c>
      <c r="AC71" s="43" t="e">
        <f t="shared" si="31"/>
        <v>#VALUE!</v>
      </c>
      <c r="AD71" s="43" t="e">
        <f t="shared" si="9"/>
        <v>#VALUE!</v>
      </c>
      <c r="AE71" s="43" t="e">
        <f t="shared" si="32"/>
        <v>#VALUE!</v>
      </c>
      <c r="AF71" s="43" t="e">
        <f t="shared" si="10"/>
        <v>#VALUE!</v>
      </c>
      <c r="AG71" s="43" t="e">
        <f t="shared" si="11"/>
        <v>#VALUE!</v>
      </c>
      <c r="AH71" s="43" t="e">
        <f t="shared" si="33"/>
        <v>#VALUE!</v>
      </c>
      <c r="AI71" s="43" t="e">
        <f t="shared" si="12"/>
        <v>#VALUE!</v>
      </c>
      <c r="AJ71" s="43" t="e">
        <f t="shared" si="34"/>
        <v>#VALUE!</v>
      </c>
      <c r="AK71" s="8" t="e">
        <f t="shared" si="36"/>
        <v>#VALUE!</v>
      </c>
      <c r="AL71" s="44" t="e">
        <f t="shared" si="37"/>
        <v>#VALUE!</v>
      </c>
      <c r="AZ71" s="8"/>
    </row>
    <row r="72" spans="1:52" ht="15" x14ac:dyDescent="0.15">
      <c r="A72" s="42"/>
      <c r="B72" s="43" t="e">
        <f t="shared" si="13"/>
        <v>#VALUE!</v>
      </c>
      <c r="C72" s="43" t="e">
        <f t="shared" si="13"/>
        <v>#VALUE!</v>
      </c>
      <c r="D72" s="43" t="e">
        <f t="shared" si="13"/>
        <v>#VALUE!</v>
      </c>
      <c r="E72" s="43" t="e">
        <f t="shared" si="35"/>
        <v>#VALUE!</v>
      </c>
      <c r="F72" s="43" t="e">
        <f t="shared" si="14"/>
        <v>#VALUE!</v>
      </c>
      <c r="G72" s="43" t="e">
        <f t="shared" si="15"/>
        <v>#VALUE!</v>
      </c>
      <c r="H72" s="27" t="e">
        <f t="shared" si="16"/>
        <v>#VALUE!</v>
      </c>
      <c r="I72" s="229" t="e">
        <f t="shared" si="17"/>
        <v>#VALUE!</v>
      </c>
      <c r="J72" s="230" t="e">
        <f t="shared" si="38"/>
        <v>#VALUE!</v>
      </c>
      <c r="K72" s="43" t="e">
        <f t="shared" si="18"/>
        <v>#VALUE!</v>
      </c>
      <c r="L72" s="218" t="e">
        <f t="shared" si="19"/>
        <v>#VALUE!</v>
      </c>
      <c r="M72" s="218" t="e">
        <f t="shared" si="4"/>
        <v>#VALUE!</v>
      </c>
      <c r="N72" s="43" t="e">
        <f t="shared" si="20"/>
        <v>#VALUE!</v>
      </c>
      <c r="O72" s="43" t="e">
        <f t="shared" si="21"/>
        <v>#VALUE!</v>
      </c>
      <c r="P72" s="231" t="e">
        <f t="shared" si="22"/>
        <v>#VALUE!</v>
      </c>
      <c r="Q72" s="43" t="e">
        <f t="shared" si="23"/>
        <v>#VALUE!</v>
      </c>
      <c r="R72" s="43" t="e">
        <f t="shared" si="24"/>
        <v>#VALUE!</v>
      </c>
      <c r="S72" s="218" t="e">
        <f t="shared" si="5"/>
        <v>#VALUE!</v>
      </c>
      <c r="T72" s="218" t="e">
        <f t="shared" si="6"/>
        <v>#VALUE!</v>
      </c>
      <c r="U72" s="233" t="e">
        <f t="shared" si="25"/>
        <v>#VALUE!</v>
      </c>
      <c r="V72" s="233" t="e">
        <f t="shared" si="7"/>
        <v>#VALUE!</v>
      </c>
      <c r="W72" s="43" t="e">
        <f t="shared" si="26"/>
        <v>#VALUE!</v>
      </c>
      <c r="X72" s="43" t="e">
        <f t="shared" si="27"/>
        <v>#VALUE!</v>
      </c>
      <c r="Y72" s="43" t="e">
        <f t="shared" si="28"/>
        <v>#VALUE!</v>
      </c>
      <c r="Z72" s="43" t="e">
        <f t="shared" si="29"/>
        <v>#VALUE!</v>
      </c>
      <c r="AA72" s="233" t="e">
        <f t="shared" si="8"/>
        <v>#VALUE!</v>
      </c>
      <c r="AB72" s="233" t="e">
        <f t="shared" si="30"/>
        <v>#VALUE!</v>
      </c>
      <c r="AC72" s="43" t="e">
        <f t="shared" si="31"/>
        <v>#VALUE!</v>
      </c>
      <c r="AD72" s="43" t="e">
        <f t="shared" si="9"/>
        <v>#VALUE!</v>
      </c>
      <c r="AE72" s="43" t="e">
        <f t="shared" si="32"/>
        <v>#VALUE!</v>
      </c>
      <c r="AF72" s="43" t="e">
        <f t="shared" si="10"/>
        <v>#VALUE!</v>
      </c>
      <c r="AG72" s="43" t="e">
        <f t="shared" si="11"/>
        <v>#VALUE!</v>
      </c>
      <c r="AH72" s="43" t="e">
        <f t="shared" si="33"/>
        <v>#VALUE!</v>
      </c>
      <c r="AI72" s="43" t="e">
        <f t="shared" si="12"/>
        <v>#VALUE!</v>
      </c>
      <c r="AJ72" s="43" t="e">
        <f t="shared" si="34"/>
        <v>#VALUE!</v>
      </c>
      <c r="AK72" s="8" t="e">
        <f t="shared" si="36"/>
        <v>#VALUE!</v>
      </c>
      <c r="AL72" s="44" t="e">
        <f t="shared" si="37"/>
        <v>#VALUE!</v>
      </c>
      <c r="AZ72" s="8"/>
    </row>
    <row r="73" spans="1:52" ht="15" x14ac:dyDescent="0.15">
      <c r="A73" s="42"/>
      <c r="B73" s="43" t="e">
        <f t="shared" si="13"/>
        <v>#VALUE!</v>
      </c>
      <c r="C73" s="43" t="e">
        <f t="shared" si="13"/>
        <v>#VALUE!</v>
      </c>
      <c r="D73" s="43" t="e">
        <f t="shared" si="13"/>
        <v>#VALUE!</v>
      </c>
      <c r="E73" s="43" t="e">
        <f t="shared" si="35"/>
        <v>#VALUE!</v>
      </c>
      <c r="F73" s="43" t="e">
        <f>(E73+E72)/2</f>
        <v>#VALUE!</v>
      </c>
      <c r="G73" s="43" t="e">
        <f t="shared" si="15"/>
        <v>#VALUE!</v>
      </c>
      <c r="H73" s="27" t="e">
        <f t="shared" si="16"/>
        <v>#VALUE!</v>
      </c>
      <c r="I73" s="229" t="e">
        <f t="shared" si="17"/>
        <v>#VALUE!</v>
      </c>
      <c r="J73" s="230" t="e">
        <f t="shared" si="38"/>
        <v>#VALUE!</v>
      </c>
      <c r="K73" s="43" t="e">
        <f t="shared" si="18"/>
        <v>#VALUE!</v>
      </c>
      <c r="L73" s="218" t="e">
        <f t="shared" si="19"/>
        <v>#VALUE!</v>
      </c>
      <c r="M73" s="218" t="e">
        <f t="shared" si="4"/>
        <v>#VALUE!</v>
      </c>
      <c r="N73" s="43" t="e">
        <f t="shared" si="20"/>
        <v>#VALUE!</v>
      </c>
      <c r="O73" s="43" t="e">
        <f t="shared" si="21"/>
        <v>#VALUE!</v>
      </c>
      <c r="P73" s="231" t="e">
        <f t="shared" si="22"/>
        <v>#VALUE!</v>
      </c>
      <c r="Q73" s="43" t="e">
        <f t="shared" si="23"/>
        <v>#VALUE!</v>
      </c>
      <c r="R73" s="43" t="e">
        <f t="shared" si="24"/>
        <v>#VALUE!</v>
      </c>
      <c r="S73" s="218" t="e">
        <f t="shared" si="5"/>
        <v>#VALUE!</v>
      </c>
      <c r="T73" s="218" t="e">
        <f t="shared" si="6"/>
        <v>#VALUE!</v>
      </c>
      <c r="U73" s="233" t="e">
        <f t="shared" si="25"/>
        <v>#VALUE!</v>
      </c>
      <c r="V73" s="233" t="e">
        <f t="shared" si="7"/>
        <v>#VALUE!</v>
      </c>
      <c r="W73" s="43" t="e">
        <f t="shared" si="26"/>
        <v>#VALUE!</v>
      </c>
      <c r="X73" s="43" t="e">
        <f t="shared" si="27"/>
        <v>#VALUE!</v>
      </c>
      <c r="Y73" s="43" t="e">
        <f t="shared" si="28"/>
        <v>#VALUE!</v>
      </c>
      <c r="Z73" s="43" t="e">
        <f t="shared" si="29"/>
        <v>#VALUE!</v>
      </c>
      <c r="AA73" s="233" t="e">
        <f t="shared" si="8"/>
        <v>#VALUE!</v>
      </c>
      <c r="AB73" s="233" t="e">
        <f t="shared" si="30"/>
        <v>#VALUE!</v>
      </c>
      <c r="AC73" s="43" t="e">
        <f t="shared" si="31"/>
        <v>#VALUE!</v>
      </c>
      <c r="AD73" s="43" t="e">
        <f t="shared" si="9"/>
        <v>#VALUE!</v>
      </c>
      <c r="AE73" s="43" t="e">
        <f t="shared" si="32"/>
        <v>#VALUE!</v>
      </c>
      <c r="AF73" s="43" t="e">
        <f t="shared" si="10"/>
        <v>#VALUE!</v>
      </c>
      <c r="AG73" s="43" t="e">
        <f t="shared" si="11"/>
        <v>#VALUE!</v>
      </c>
      <c r="AH73" s="43" t="e">
        <f t="shared" si="33"/>
        <v>#VALUE!</v>
      </c>
      <c r="AI73" s="43" t="e">
        <f t="shared" si="12"/>
        <v>#VALUE!</v>
      </c>
      <c r="AJ73" s="43" t="e">
        <f t="shared" si="34"/>
        <v>#VALUE!</v>
      </c>
      <c r="AK73" s="8" t="e">
        <f t="shared" si="36"/>
        <v>#VALUE!</v>
      </c>
      <c r="AL73" s="44" t="e">
        <f t="shared" si="37"/>
        <v>#VALUE!</v>
      </c>
      <c r="AZ73" s="8"/>
    </row>
    <row r="74" spans="1:52" ht="15" x14ac:dyDescent="0.15">
      <c r="A74" s="42"/>
      <c r="B74" s="43" t="e">
        <f t="shared" si="13"/>
        <v>#VALUE!</v>
      </c>
      <c r="C74" s="43" t="e">
        <f t="shared" si="13"/>
        <v>#VALUE!</v>
      </c>
      <c r="D74" s="43" t="e">
        <f t="shared" si="13"/>
        <v>#VALUE!</v>
      </c>
      <c r="E74" s="43" t="e">
        <f t="shared" si="35"/>
        <v>#VALUE!</v>
      </c>
      <c r="F74" s="43" t="e">
        <f t="shared" si="14"/>
        <v>#VALUE!</v>
      </c>
      <c r="G74" s="43" t="e">
        <f t="shared" si="15"/>
        <v>#VALUE!</v>
      </c>
      <c r="H74" s="27" t="e">
        <f t="shared" si="16"/>
        <v>#VALUE!</v>
      </c>
      <c r="I74" s="229" t="e">
        <f t="shared" si="17"/>
        <v>#VALUE!</v>
      </c>
      <c r="J74" s="230" t="e">
        <f t="shared" si="38"/>
        <v>#VALUE!</v>
      </c>
      <c r="K74" s="43" t="e">
        <f t="shared" si="18"/>
        <v>#VALUE!</v>
      </c>
      <c r="L74" s="218" t="e">
        <f t="shared" si="19"/>
        <v>#VALUE!</v>
      </c>
      <c r="M74" s="218" t="e">
        <f t="shared" si="4"/>
        <v>#VALUE!</v>
      </c>
      <c r="N74" s="43" t="e">
        <f t="shared" si="20"/>
        <v>#VALUE!</v>
      </c>
      <c r="O74" s="43" t="e">
        <f t="shared" si="21"/>
        <v>#VALUE!</v>
      </c>
      <c r="P74" s="231" t="e">
        <f t="shared" si="22"/>
        <v>#VALUE!</v>
      </c>
      <c r="Q74" s="43" t="e">
        <f t="shared" si="23"/>
        <v>#VALUE!</v>
      </c>
      <c r="R74" s="43" t="e">
        <f t="shared" si="24"/>
        <v>#VALUE!</v>
      </c>
      <c r="S74" s="218" t="e">
        <f t="shared" si="5"/>
        <v>#VALUE!</v>
      </c>
      <c r="T74" s="218" t="e">
        <f t="shared" si="6"/>
        <v>#VALUE!</v>
      </c>
      <c r="U74" s="233" t="e">
        <f t="shared" si="25"/>
        <v>#VALUE!</v>
      </c>
      <c r="V74" s="233" t="e">
        <f t="shared" si="7"/>
        <v>#VALUE!</v>
      </c>
      <c r="W74" s="43" t="e">
        <f t="shared" si="26"/>
        <v>#VALUE!</v>
      </c>
      <c r="X74" s="43" t="e">
        <f t="shared" si="27"/>
        <v>#VALUE!</v>
      </c>
      <c r="Y74" s="43" t="e">
        <f t="shared" si="28"/>
        <v>#VALUE!</v>
      </c>
      <c r="Z74" s="43" t="e">
        <f t="shared" si="29"/>
        <v>#VALUE!</v>
      </c>
      <c r="AA74" s="233" t="e">
        <f t="shared" si="8"/>
        <v>#VALUE!</v>
      </c>
      <c r="AB74" s="233" t="e">
        <f t="shared" si="30"/>
        <v>#VALUE!</v>
      </c>
      <c r="AC74" s="43" t="e">
        <f t="shared" si="31"/>
        <v>#VALUE!</v>
      </c>
      <c r="AD74" s="43" t="e">
        <f t="shared" si="9"/>
        <v>#VALUE!</v>
      </c>
      <c r="AE74" s="43" t="e">
        <f t="shared" si="32"/>
        <v>#VALUE!</v>
      </c>
      <c r="AF74" s="43" t="e">
        <f t="shared" si="10"/>
        <v>#VALUE!</v>
      </c>
      <c r="AG74" s="43" t="e">
        <f t="shared" si="11"/>
        <v>#VALUE!</v>
      </c>
      <c r="AH74" s="43" t="e">
        <f t="shared" si="33"/>
        <v>#VALUE!</v>
      </c>
      <c r="AI74" s="43" t="e">
        <f t="shared" si="12"/>
        <v>#VALUE!</v>
      </c>
      <c r="AJ74" s="43" t="e">
        <f t="shared" si="34"/>
        <v>#VALUE!</v>
      </c>
      <c r="AK74" s="8" t="e">
        <f t="shared" si="36"/>
        <v>#VALUE!</v>
      </c>
      <c r="AL74" s="44" t="e">
        <f t="shared" si="37"/>
        <v>#VALUE!</v>
      </c>
      <c r="AZ74" s="8"/>
    </row>
    <row r="75" spans="1:52" ht="15" x14ac:dyDescent="0.15">
      <c r="A75" s="42"/>
      <c r="B75" s="43" t="e">
        <f t="shared" si="13"/>
        <v>#VALUE!</v>
      </c>
      <c r="C75" s="43" t="e">
        <f t="shared" si="13"/>
        <v>#VALUE!</v>
      </c>
      <c r="D75" s="43" t="e">
        <f t="shared" si="13"/>
        <v>#VALUE!</v>
      </c>
      <c r="E75" s="43" t="e">
        <f t="shared" si="35"/>
        <v>#VALUE!</v>
      </c>
      <c r="F75" s="43" t="e">
        <f t="shared" si="14"/>
        <v>#VALUE!</v>
      </c>
      <c r="G75" s="43" t="e">
        <f t="shared" si="15"/>
        <v>#VALUE!</v>
      </c>
      <c r="H75" s="27" t="e">
        <f t="shared" si="16"/>
        <v>#VALUE!</v>
      </c>
      <c r="I75" s="229" t="e">
        <f t="shared" si="17"/>
        <v>#VALUE!</v>
      </c>
      <c r="J75" s="230" t="e">
        <f t="shared" si="38"/>
        <v>#VALUE!</v>
      </c>
      <c r="K75" s="43" t="e">
        <f t="shared" si="18"/>
        <v>#VALUE!</v>
      </c>
      <c r="L75" s="218" t="e">
        <f t="shared" si="19"/>
        <v>#VALUE!</v>
      </c>
      <c r="M75" s="218" t="e">
        <f t="shared" si="4"/>
        <v>#VALUE!</v>
      </c>
      <c r="N75" s="43" t="e">
        <f t="shared" si="20"/>
        <v>#VALUE!</v>
      </c>
      <c r="O75" s="43" t="e">
        <f t="shared" si="21"/>
        <v>#VALUE!</v>
      </c>
      <c r="P75" s="231" t="e">
        <f t="shared" si="22"/>
        <v>#VALUE!</v>
      </c>
      <c r="Q75" s="43" t="e">
        <f t="shared" si="23"/>
        <v>#VALUE!</v>
      </c>
      <c r="R75" s="43" t="e">
        <f t="shared" si="24"/>
        <v>#VALUE!</v>
      </c>
      <c r="S75" s="218" t="e">
        <f t="shared" si="5"/>
        <v>#VALUE!</v>
      </c>
      <c r="T75" s="218" t="e">
        <f t="shared" si="6"/>
        <v>#VALUE!</v>
      </c>
      <c r="U75" s="233" t="e">
        <f t="shared" si="25"/>
        <v>#VALUE!</v>
      </c>
      <c r="V75" s="233" t="e">
        <f t="shared" si="7"/>
        <v>#VALUE!</v>
      </c>
      <c r="W75" s="43" t="e">
        <f t="shared" si="26"/>
        <v>#VALUE!</v>
      </c>
      <c r="X75" s="43" t="e">
        <f t="shared" si="27"/>
        <v>#VALUE!</v>
      </c>
      <c r="Y75" s="43" t="e">
        <f t="shared" si="28"/>
        <v>#VALUE!</v>
      </c>
      <c r="Z75" s="43" t="e">
        <f t="shared" si="29"/>
        <v>#VALUE!</v>
      </c>
      <c r="AA75" s="233" t="e">
        <f t="shared" si="8"/>
        <v>#VALUE!</v>
      </c>
      <c r="AB75" s="233" t="e">
        <f t="shared" si="30"/>
        <v>#VALUE!</v>
      </c>
      <c r="AC75" s="43" t="e">
        <f t="shared" si="31"/>
        <v>#VALUE!</v>
      </c>
      <c r="AD75" s="43" t="e">
        <f t="shared" si="9"/>
        <v>#VALUE!</v>
      </c>
      <c r="AE75" s="43" t="e">
        <f t="shared" si="32"/>
        <v>#VALUE!</v>
      </c>
      <c r="AF75" s="43" t="e">
        <f t="shared" si="10"/>
        <v>#VALUE!</v>
      </c>
      <c r="AG75" s="43" t="e">
        <f t="shared" si="11"/>
        <v>#VALUE!</v>
      </c>
      <c r="AH75" s="43" t="e">
        <f t="shared" si="33"/>
        <v>#VALUE!</v>
      </c>
      <c r="AI75" s="43" t="e">
        <f t="shared" si="12"/>
        <v>#VALUE!</v>
      </c>
      <c r="AJ75" s="43" t="e">
        <f t="shared" si="34"/>
        <v>#VALUE!</v>
      </c>
      <c r="AK75" s="8" t="e">
        <f t="shared" si="36"/>
        <v>#VALUE!</v>
      </c>
      <c r="AL75" s="44" t="e">
        <f t="shared" si="37"/>
        <v>#VALUE!</v>
      </c>
      <c r="AZ75" s="8"/>
    </row>
    <row r="76" spans="1:52" ht="15" x14ac:dyDescent="0.15">
      <c r="A76" s="42"/>
      <c r="B76" s="43" t="e">
        <f t="shared" si="13"/>
        <v>#VALUE!</v>
      </c>
      <c r="C76" s="43" t="e">
        <f t="shared" si="13"/>
        <v>#VALUE!</v>
      </c>
      <c r="D76" s="43" t="e">
        <f t="shared" si="13"/>
        <v>#VALUE!</v>
      </c>
      <c r="E76" s="43" t="e">
        <f t="shared" si="35"/>
        <v>#VALUE!</v>
      </c>
      <c r="F76" s="43" t="e">
        <f t="shared" si="14"/>
        <v>#VALUE!</v>
      </c>
      <c r="G76" s="43" t="e">
        <f t="shared" si="15"/>
        <v>#VALUE!</v>
      </c>
      <c r="H76" s="27" t="e">
        <f t="shared" si="16"/>
        <v>#VALUE!</v>
      </c>
      <c r="I76" s="229" t="e">
        <f t="shared" si="17"/>
        <v>#VALUE!</v>
      </c>
      <c r="J76" s="230" t="e">
        <f t="shared" si="38"/>
        <v>#VALUE!</v>
      </c>
      <c r="K76" s="43" t="e">
        <f t="shared" si="18"/>
        <v>#VALUE!</v>
      </c>
      <c r="L76" s="218" t="e">
        <f t="shared" si="19"/>
        <v>#VALUE!</v>
      </c>
      <c r="M76" s="218" t="e">
        <f t="shared" si="4"/>
        <v>#VALUE!</v>
      </c>
      <c r="N76" s="43" t="e">
        <f t="shared" si="20"/>
        <v>#VALUE!</v>
      </c>
      <c r="O76" s="43" t="e">
        <f t="shared" si="21"/>
        <v>#VALUE!</v>
      </c>
      <c r="P76" s="231" t="e">
        <f t="shared" si="22"/>
        <v>#VALUE!</v>
      </c>
      <c r="Q76" s="43" t="e">
        <f t="shared" si="23"/>
        <v>#VALUE!</v>
      </c>
      <c r="R76" s="43" t="e">
        <f t="shared" si="24"/>
        <v>#VALUE!</v>
      </c>
      <c r="S76" s="234" t="e">
        <f t="shared" si="5"/>
        <v>#VALUE!</v>
      </c>
      <c r="T76" s="218" t="e">
        <f t="shared" si="6"/>
        <v>#VALUE!</v>
      </c>
      <c r="U76" s="233" t="e">
        <f t="shared" si="25"/>
        <v>#VALUE!</v>
      </c>
      <c r="V76" s="233" t="e">
        <f t="shared" si="7"/>
        <v>#VALUE!</v>
      </c>
      <c r="W76" s="43" t="e">
        <f t="shared" si="26"/>
        <v>#VALUE!</v>
      </c>
      <c r="X76" s="43" t="e">
        <f t="shared" si="27"/>
        <v>#VALUE!</v>
      </c>
      <c r="Y76" s="43" t="e">
        <f t="shared" si="28"/>
        <v>#VALUE!</v>
      </c>
      <c r="Z76" s="43" t="e">
        <f t="shared" si="29"/>
        <v>#VALUE!</v>
      </c>
      <c r="AA76" s="233" t="e">
        <f t="shared" si="8"/>
        <v>#VALUE!</v>
      </c>
      <c r="AB76" s="233" t="e">
        <f t="shared" si="30"/>
        <v>#VALUE!</v>
      </c>
      <c r="AC76" s="43" t="e">
        <f t="shared" si="31"/>
        <v>#VALUE!</v>
      </c>
      <c r="AD76" s="43" t="e">
        <f t="shared" si="9"/>
        <v>#VALUE!</v>
      </c>
      <c r="AE76" s="43" t="e">
        <f t="shared" si="32"/>
        <v>#VALUE!</v>
      </c>
      <c r="AF76" s="28" t="e">
        <f t="shared" si="10"/>
        <v>#VALUE!</v>
      </c>
      <c r="AG76" s="28" t="e">
        <f t="shared" si="11"/>
        <v>#VALUE!</v>
      </c>
      <c r="AH76" s="43" t="e">
        <f t="shared" si="33"/>
        <v>#VALUE!</v>
      </c>
      <c r="AI76" s="28" t="e">
        <f t="shared" si="12"/>
        <v>#VALUE!</v>
      </c>
      <c r="AJ76" s="43" t="e">
        <f t="shared" si="34"/>
        <v>#VALUE!</v>
      </c>
      <c r="AK76" s="8" t="e">
        <f t="shared" si="36"/>
        <v>#VALUE!</v>
      </c>
      <c r="AL76" s="44" t="e">
        <f t="shared" si="37"/>
        <v>#VALUE!</v>
      </c>
      <c r="AZ76" s="8"/>
    </row>
    <row r="77" spans="1:52" ht="15" x14ac:dyDescent="0.15">
      <c r="A77" s="42"/>
      <c r="B77" s="43" t="e">
        <f t="shared" si="13"/>
        <v>#VALUE!</v>
      </c>
      <c r="C77" s="43" t="e">
        <f t="shared" si="13"/>
        <v>#VALUE!</v>
      </c>
      <c r="D77" s="43" t="e">
        <f t="shared" si="13"/>
        <v>#VALUE!</v>
      </c>
      <c r="E77" s="43" t="e">
        <f t="shared" si="35"/>
        <v>#VALUE!</v>
      </c>
      <c r="F77" s="43" t="e">
        <f t="shared" si="14"/>
        <v>#VALUE!</v>
      </c>
      <c r="G77" s="43" t="e">
        <f t="shared" si="15"/>
        <v>#VALUE!</v>
      </c>
      <c r="H77" s="27" t="e">
        <f t="shared" si="16"/>
        <v>#VALUE!</v>
      </c>
      <c r="I77" s="229" t="e">
        <f t="shared" si="17"/>
        <v>#VALUE!</v>
      </c>
      <c r="J77" s="230" t="e">
        <f t="shared" si="38"/>
        <v>#VALUE!</v>
      </c>
      <c r="K77" s="43" t="e">
        <f t="shared" si="18"/>
        <v>#VALUE!</v>
      </c>
      <c r="L77" s="218" t="e">
        <f t="shared" si="19"/>
        <v>#VALUE!</v>
      </c>
      <c r="M77" s="218" t="e">
        <f t="shared" si="4"/>
        <v>#VALUE!</v>
      </c>
      <c r="N77" s="43" t="e">
        <f t="shared" si="20"/>
        <v>#VALUE!</v>
      </c>
      <c r="O77" s="43" t="e">
        <f t="shared" si="21"/>
        <v>#VALUE!</v>
      </c>
      <c r="P77" s="231" t="e">
        <f t="shared" si="22"/>
        <v>#VALUE!</v>
      </c>
      <c r="Q77" s="43" t="e">
        <f t="shared" si="23"/>
        <v>#VALUE!</v>
      </c>
      <c r="R77" s="43" t="e">
        <f t="shared" si="24"/>
        <v>#VALUE!</v>
      </c>
      <c r="S77" s="234" t="e">
        <f t="shared" si="5"/>
        <v>#VALUE!</v>
      </c>
      <c r="T77" s="218" t="e">
        <f t="shared" si="6"/>
        <v>#VALUE!</v>
      </c>
      <c r="U77" s="233" t="e">
        <f t="shared" si="25"/>
        <v>#VALUE!</v>
      </c>
      <c r="V77" s="233" t="e">
        <f t="shared" si="7"/>
        <v>#VALUE!</v>
      </c>
      <c r="W77" s="43" t="e">
        <f t="shared" si="26"/>
        <v>#VALUE!</v>
      </c>
      <c r="X77" s="43" t="e">
        <f t="shared" si="27"/>
        <v>#VALUE!</v>
      </c>
      <c r="Y77" s="43" t="e">
        <f t="shared" si="28"/>
        <v>#VALUE!</v>
      </c>
      <c r="Z77" s="43" t="e">
        <f t="shared" si="29"/>
        <v>#VALUE!</v>
      </c>
      <c r="AA77" s="233" t="e">
        <f t="shared" si="8"/>
        <v>#VALUE!</v>
      </c>
      <c r="AB77" s="233" t="e">
        <f t="shared" si="30"/>
        <v>#VALUE!</v>
      </c>
      <c r="AC77" s="43" t="e">
        <f t="shared" si="31"/>
        <v>#VALUE!</v>
      </c>
      <c r="AD77" s="43" t="e">
        <f t="shared" si="9"/>
        <v>#VALUE!</v>
      </c>
      <c r="AE77" s="43" t="e">
        <f t="shared" si="32"/>
        <v>#VALUE!</v>
      </c>
      <c r="AF77" s="28" t="e">
        <f t="shared" si="10"/>
        <v>#VALUE!</v>
      </c>
      <c r="AG77" s="28" t="e">
        <f t="shared" si="11"/>
        <v>#VALUE!</v>
      </c>
      <c r="AH77" s="43" t="e">
        <f t="shared" si="33"/>
        <v>#VALUE!</v>
      </c>
      <c r="AI77" s="28" t="e">
        <f t="shared" si="12"/>
        <v>#VALUE!</v>
      </c>
      <c r="AJ77" s="43" t="e">
        <f t="shared" si="34"/>
        <v>#VALUE!</v>
      </c>
      <c r="AK77" s="8" t="e">
        <f t="shared" si="36"/>
        <v>#VALUE!</v>
      </c>
      <c r="AL77" s="44" t="e">
        <f t="shared" si="37"/>
        <v>#VALUE!</v>
      </c>
      <c r="AZ77" s="8"/>
    </row>
    <row r="78" spans="1:52" ht="15" x14ac:dyDescent="0.15">
      <c r="A78" s="42"/>
      <c r="B78" s="43" t="e">
        <f t="shared" si="13"/>
        <v>#VALUE!</v>
      </c>
      <c r="C78" s="43" t="e">
        <f t="shared" si="13"/>
        <v>#VALUE!</v>
      </c>
      <c r="D78" s="43" t="e">
        <f t="shared" si="13"/>
        <v>#VALUE!</v>
      </c>
      <c r="E78" s="43" t="e">
        <f t="shared" si="35"/>
        <v>#VALUE!</v>
      </c>
      <c r="F78" s="43" t="e">
        <f t="shared" si="14"/>
        <v>#VALUE!</v>
      </c>
      <c r="G78" s="43" t="e">
        <f t="shared" si="15"/>
        <v>#VALUE!</v>
      </c>
      <c r="H78" s="27" t="e">
        <f t="shared" si="16"/>
        <v>#VALUE!</v>
      </c>
      <c r="I78" s="229" t="e">
        <f t="shared" si="17"/>
        <v>#VALUE!</v>
      </c>
      <c r="J78" s="230" t="e">
        <f t="shared" si="38"/>
        <v>#VALUE!</v>
      </c>
      <c r="K78" s="43" t="e">
        <f t="shared" si="18"/>
        <v>#VALUE!</v>
      </c>
      <c r="L78" s="218" t="e">
        <f t="shared" si="19"/>
        <v>#VALUE!</v>
      </c>
      <c r="M78" s="218" t="e">
        <f t="shared" si="4"/>
        <v>#VALUE!</v>
      </c>
      <c r="N78" s="43" t="e">
        <f t="shared" si="20"/>
        <v>#VALUE!</v>
      </c>
      <c r="O78" s="43" t="e">
        <f t="shared" si="21"/>
        <v>#VALUE!</v>
      </c>
      <c r="P78" s="231" t="e">
        <f t="shared" si="22"/>
        <v>#VALUE!</v>
      </c>
      <c r="Q78" s="43" t="e">
        <f t="shared" si="23"/>
        <v>#VALUE!</v>
      </c>
      <c r="R78" s="43" t="e">
        <f t="shared" si="24"/>
        <v>#VALUE!</v>
      </c>
      <c r="S78" s="218" t="e">
        <f t="shared" si="5"/>
        <v>#VALUE!</v>
      </c>
      <c r="T78" s="218" t="e">
        <f t="shared" si="6"/>
        <v>#VALUE!</v>
      </c>
      <c r="U78" s="233" t="e">
        <f t="shared" si="25"/>
        <v>#VALUE!</v>
      </c>
      <c r="V78" s="233" t="e">
        <f t="shared" si="7"/>
        <v>#VALUE!</v>
      </c>
      <c r="W78" s="43" t="e">
        <f t="shared" si="26"/>
        <v>#VALUE!</v>
      </c>
      <c r="X78" s="43" t="e">
        <f t="shared" si="27"/>
        <v>#VALUE!</v>
      </c>
      <c r="Y78" s="43" t="e">
        <f t="shared" si="28"/>
        <v>#VALUE!</v>
      </c>
      <c r="Z78" s="43" t="e">
        <f t="shared" si="29"/>
        <v>#VALUE!</v>
      </c>
      <c r="AA78" s="233" t="e">
        <f t="shared" si="8"/>
        <v>#VALUE!</v>
      </c>
      <c r="AB78" s="233" t="e">
        <f t="shared" si="30"/>
        <v>#VALUE!</v>
      </c>
      <c r="AC78" s="43" t="e">
        <f t="shared" si="31"/>
        <v>#VALUE!</v>
      </c>
      <c r="AD78" s="43" t="e">
        <f t="shared" si="9"/>
        <v>#VALUE!</v>
      </c>
      <c r="AE78" s="43" t="e">
        <f t="shared" si="32"/>
        <v>#VALUE!</v>
      </c>
      <c r="AF78" s="43" t="e">
        <f t="shared" si="10"/>
        <v>#VALUE!</v>
      </c>
      <c r="AG78" s="43" t="e">
        <f t="shared" si="11"/>
        <v>#VALUE!</v>
      </c>
      <c r="AH78" s="43" t="e">
        <f t="shared" si="33"/>
        <v>#VALUE!</v>
      </c>
      <c r="AI78" s="43" t="e">
        <f t="shared" si="12"/>
        <v>#VALUE!</v>
      </c>
      <c r="AJ78" s="43" t="e">
        <f t="shared" si="34"/>
        <v>#VALUE!</v>
      </c>
      <c r="AK78" s="8" t="e">
        <f t="shared" si="36"/>
        <v>#VALUE!</v>
      </c>
      <c r="AL78" s="44" t="e">
        <f t="shared" si="37"/>
        <v>#VALUE!</v>
      </c>
      <c r="AZ78" s="8"/>
    </row>
    <row r="79" spans="1:52" ht="15" x14ac:dyDescent="0.15">
      <c r="A79" s="42"/>
      <c r="B79" s="43" t="e">
        <f t="shared" si="13"/>
        <v>#VALUE!</v>
      </c>
      <c r="C79" s="43" t="e">
        <f t="shared" si="13"/>
        <v>#VALUE!</v>
      </c>
      <c r="D79" s="43" t="e">
        <f t="shared" si="13"/>
        <v>#VALUE!</v>
      </c>
      <c r="E79" s="43" t="e">
        <f t="shared" si="35"/>
        <v>#VALUE!</v>
      </c>
      <c r="F79" s="43" t="e">
        <f t="shared" si="14"/>
        <v>#VALUE!</v>
      </c>
      <c r="G79" s="43" t="e">
        <f t="shared" si="15"/>
        <v>#VALUE!</v>
      </c>
      <c r="H79" s="27" t="e">
        <f t="shared" si="16"/>
        <v>#VALUE!</v>
      </c>
      <c r="I79" s="229" t="e">
        <f t="shared" si="17"/>
        <v>#VALUE!</v>
      </c>
      <c r="J79" s="230" t="e">
        <f t="shared" si="38"/>
        <v>#VALUE!</v>
      </c>
      <c r="K79" s="43" t="e">
        <f t="shared" si="18"/>
        <v>#VALUE!</v>
      </c>
      <c r="L79" s="218" t="e">
        <f t="shared" si="19"/>
        <v>#VALUE!</v>
      </c>
      <c r="M79" s="218" t="e">
        <f t="shared" si="4"/>
        <v>#VALUE!</v>
      </c>
      <c r="N79" s="43" t="e">
        <f t="shared" si="20"/>
        <v>#VALUE!</v>
      </c>
      <c r="O79" s="43" t="e">
        <f t="shared" si="21"/>
        <v>#VALUE!</v>
      </c>
      <c r="P79" s="231" t="e">
        <f t="shared" si="22"/>
        <v>#VALUE!</v>
      </c>
      <c r="Q79" s="43" t="e">
        <f t="shared" si="23"/>
        <v>#VALUE!</v>
      </c>
      <c r="R79" s="43" t="e">
        <f t="shared" si="24"/>
        <v>#VALUE!</v>
      </c>
      <c r="S79" s="218" t="e">
        <f t="shared" si="5"/>
        <v>#VALUE!</v>
      </c>
      <c r="T79" s="218" t="e">
        <f t="shared" si="6"/>
        <v>#VALUE!</v>
      </c>
      <c r="U79" s="233" t="e">
        <f t="shared" si="25"/>
        <v>#VALUE!</v>
      </c>
      <c r="V79" s="233" t="e">
        <f t="shared" si="7"/>
        <v>#VALUE!</v>
      </c>
      <c r="W79" s="43" t="e">
        <f t="shared" si="26"/>
        <v>#VALUE!</v>
      </c>
      <c r="X79" s="43" t="e">
        <f t="shared" si="27"/>
        <v>#VALUE!</v>
      </c>
      <c r="Y79" s="43" t="e">
        <f t="shared" si="28"/>
        <v>#VALUE!</v>
      </c>
      <c r="Z79" s="43" t="e">
        <f t="shared" si="29"/>
        <v>#VALUE!</v>
      </c>
      <c r="AA79" s="233" t="e">
        <f t="shared" si="8"/>
        <v>#VALUE!</v>
      </c>
      <c r="AB79" s="233" t="e">
        <f t="shared" si="30"/>
        <v>#VALUE!</v>
      </c>
      <c r="AC79" s="43" t="e">
        <f t="shared" si="31"/>
        <v>#VALUE!</v>
      </c>
      <c r="AD79" s="43" t="e">
        <f t="shared" si="9"/>
        <v>#VALUE!</v>
      </c>
      <c r="AE79" s="43" t="e">
        <f t="shared" si="32"/>
        <v>#VALUE!</v>
      </c>
      <c r="AF79" s="43" t="e">
        <f t="shared" si="10"/>
        <v>#VALUE!</v>
      </c>
      <c r="AG79" s="43" t="e">
        <f t="shared" si="11"/>
        <v>#VALUE!</v>
      </c>
      <c r="AH79" s="43" t="e">
        <f t="shared" si="33"/>
        <v>#VALUE!</v>
      </c>
      <c r="AI79" s="43" t="e">
        <f t="shared" si="12"/>
        <v>#VALUE!</v>
      </c>
      <c r="AJ79" s="43" t="e">
        <f t="shared" si="34"/>
        <v>#VALUE!</v>
      </c>
      <c r="AK79" s="8" t="e">
        <f t="shared" si="36"/>
        <v>#VALUE!</v>
      </c>
      <c r="AL79" s="44" t="e">
        <f t="shared" si="37"/>
        <v>#VALUE!</v>
      </c>
      <c r="AZ79" s="8"/>
    </row>
    <row r="80" spans="1:52" ht="15" x14ac:dyDescent="0.15">
      <c r="A80" s="42"/>
      <c r="B80" s="43" t="e">
        <f t="shared" si="13"/>
        <v>#VALUE!</v>
      </c>
      <c r="C80" s="43" t="e">
        <f t="shared" si="13"/>
        <v>#VALUE!</v>
      </c>
      <c r="D80" s="43" t="e">
        <f t="shared" si="13"/>
        <v>#VALUE!</v>
      </c>
      <c r="E80" s="43" t="e">
        <f t="shared" si="35"/>
        <v>#VALUE!</v>
      </c>
      <c r="F80" s="43" t="e">
        <f t="shared" si="14"/>
        <v>#VALUE!</v>
      </c>
      <c r="G80" s="43" t="e">
        <f t="shared" si="15"/>
        <v>#VALUE!</v>
      </c>
      <c r="H80" s="27" t="e">
        <f t="shared" si="16"/>
        <v>#VALUE!</v>
      </c>
      <c r="I80" s="229" t="e">
        <f t="shared" si="17"/>
        <v>#VALUE!</v>
      </c>
      <c r="J80" s="230" t="e">
        <f t="shared" si="38"/>
        <v>#VALUE!</v>
      </c>
      <c r="K80" s="43" t="e">
        <f t="shared" si="18"/>
        <v>#VALUE!</v>
      </c>
      <c r="L80" s="218" t="e">
        <f t="shared" si="19"/>
        <v>#VALUE!</v>
      </c>
      <c r="M80" s="218" t="e">
        <f t="shared" si="4"/>
        <v>#VALUE!</v>
      </c>
      <c r="N80" s="43" t="e">
        <f t="shared" si="20"/>
        <v>#VALUE!</v>
      </c>
      <c r="O80" s="43" t="e">
        <f t="shared" si="21"/>
        <v>#VALUE!</v>
      </c>
      <c r="P80" s="231" t="e">
        <f t="shared" si="22"/>
        <v>#VALUE!</v>
      </c>
      <c r="Q80" s="43" t="e">
        <f t="shared" si="23"/>
        <v>#VALUE!</v>
      </c>
      <c r="R80" s="43" t="e">
        <f t="shared" si="24"/>
        <v>#VALUE!</v>
      </c>
      <c r="S80" s="218" t="e">
        <f t="shared" si="5"/>
        <v>#VALUE!</v>
      </c>
      <c r="T80" s="218" t="e">
        <f t="shared" si="6"/>
        <v>#VALUE!</v>
      </c>
      <c r="U80" s="233" t="e">
        <f t="shared" si="25"/>
        <v>#VALUE!</v>
      </c>
      <c r="V80" s="233" t="e">
        <f t="shared" si="7"/>
        <v>#VALUE!</v>
      </c>
      <c r="W80" s="43" t="e">
        <f t="shared" si="26"/>
        <v>#VALUE!</v>
      </c>
      <c r="X80" s="43" t="e">
        <f t="shared" si="27"/>
        <v>#VALUE!</v>
      </c>
      <c r="Y80" s="43" t="e">
        <f t="shared" si="28"/>
        <v>#VALUE!</v>
      </c>
      <c r="Z80" s="43" t="e">
        <f t="shared" si="29"/>
        <v>#VALUE!</v>
      </c>
      <c r="AA80" s="233" t="e">
        <f t="shared" si="8"/>
        <v>#VALUE!</v>
      </c>
      <c r="AB80" s="233" t="e">
        <f t="shared" si="30"/>
        <v>#VALUE!</v>
      </c>
      <c r="AC80" s="43" t="e">
        <f t="shared" si="31"/>
        <v>#VALUE!</v>
      </c>
      <c r="AD80" s="43" t="e">
        <f t="shared" si="9"/>
        <v>#VALUE!</v>
      </c>
      <c r="AE80" s="43" t="e">
        <f t="shared" si="32"/>
        <v>#VALUE!</v>
      </c>
      <c r="AF80" s="43" t="e">
        <f t="shared" si="10"/>
        <v>#VALUE!</v>
      </c>
      <c r="AG80" s="43" t="e">
        <f t="shared" si="11"/>
        <v>#VALUE!</v>
      </c>
      <c r="AH80" s="43" t="e">
        <f t="shared" si="33"/>
        <v>#VALUE!</v>
      </c>
      <c r="AI80" s="43" t="e">
        <f t="shared" si="12"/>
        <v>#VALUE!</v>
      </c>
      <c r="AJ80" s="43" t="e">
        <f t="shared" si="34"/>
        <v>#VALUE!</v>
      </c>
      <c r="AK80" s="8" t="e">
        <f t="shared" si="36"/>
        <v>#VALUE!</v>
      </c>
      <c r="AL80" s="44" t="e">
        <f t="shared" si="37"/>
        <v>#VALUE!</v>
      </c>
      <c r="AZ80" s="8"/>
    </row>
    <row r="81" spans="1:52" ht="15" x14ac:dyDescent="0.15">
      <c r="A81" s="42"/>
      <c r="B81" s="43" t="e">
        <f t="shared" si="13"/>
        <v>#VALUE!</v>
      </c>
      <c r="C81" s="43" t="e">
        <f t="shared" si="13"/>
        <v>#VALUE!</v>
      </c>
      <c r="D81" s="43" t="e">
        <f t="shared" si="13"/>
        <v>#VALUE!</v>
      </c>
      <c r="E81" s="43" t="e">
        <f t="shared" si="35"/>
        <v>#VALUE!</v>
      </c>
      <c r="F81" s="43" t="e">
        <f t="shared" si="14"/>
        <v>#VALUE!</v>
      </c>
      <c r="G81" s="43" t="e">
        <f t="shared" si="15"/>
        <v>#VALUE!</v>
      </c>
      <c r="H81" s="27" t="e">
        <f t="shared" si="16"/>
        <v>#VALUE!</v>
      </c>
      <c r="I81" s="229" t="e">
        <f t="shared" si="17"/>
        <v>#VALUE!</v>
      </c>
      <c r="J81" s="230" t="e">
        <f t="shared" si="38"/>
        <v>#VALUE!</v>
      </c>
      <c r="K81" s="43" t="e">
        <f t="shared" si="18"/>
        <v>#VALUE!</v>
      </c>
      <c r="L81" s="218" t="e">
        <f t="shared" si="19"/>
        <v>#VALUE!</v>
      </c>
      <c r="M81" s="218" t="e">
        <f t="shared" si="4"/>
        <v>#VALUE!</v>
      </c>
      <c r="N81" s="43" t="e">
        <f t="shared" si="20"/>
        <v>#VALUE!</v>
      </c>
      <c r="O81" s="43" t="e">
        <f t="shared" si="21"/>
        <v>#VALUE!</v>
      </c>
      <c r="P81" s="231" t="e">
        <f t="shared" si="22"/>
        <v>#VALUE!</v>
      </c>
      <c r="Q81" s="43" t="e">
        <f t="shared" si="23"/>
        <v>#VALUE!</v>
      </c>
      <c r="R81" s="43" t="e">
        <f t="shared" si="24"/>
        <v>#VALUE!</v>
      </c>
      <c r="S81" s="218" t="e">
        <f t="shared" si="5"/>
        <v>#VALUE!</v>
      </c>
      <c r="T81" s="218" t="e">
        <f t="shared" si="6"/>
        <v>#VALUE!</v>
      </c>
      <c r="U81" s="233" t="e">
        <f t="shared" si="25"/>
        <v>#VALUE!</v>
      </c>
      <c r="V81" s="233" t="e">
        <f t="shared" si="7"/>
        <v>#VALUE!</v>
      </c>
      <c r="W81" s="43" t="e">
        <f t="shared" si="26"/>
        <v>#VALUE!</v>
      </c>
      <c r="X81" s="43" t="e">
        <f t="shared" si="27"/>
        <v>#VALUE!</v>
      </c>
      <c r="Y81" s="43" t="e">
        <f t="shared" si="28"/>
        <v>#VALUE!</v>
      </c>
      <c r="Z81" s="43" t="e">
        <f t="shared" si="29"/>
        <v>#VALUE!</v>
      </c>
      <c r="AA81" s="233" t="e">
        <f t="shared" si="8"/>
        <v>#VALUE!</v>
      </c>
      <c r="AB81" s="233" t="e">
        <f t="shared" si="30"/>
        <v>#VALUE!</v>
      </c>
      <c r="AC81" s="43" t="e">
        <f t="shared" si="31"/>
        <v>#VALUE!</v>
      </c>
      <c r="AD81" s="43" t="e">
        <f t="shared" si="9"/>
        <v>#VALUE!</v>
      </c>
      <c r="AE81" s="43" t="e">
        <f t="shared" si="32"/>
        <v>#VALUE!</v>
      </c>
      <c r="AF81" s="43" t="e">
        <f t="shared" si="10"/>
        <v>#VALUE!</v>
      </c>
      <c r="AG81" s="43" t="e">
        <f t="shared" si="11"/>
        <v>#VALUE!</v>
      </c>
      <c r="AH81" s="43" t="e">
        <f t="shared" si="33"/>
        <v>#VALUE!</v>
      </c>
      <c r="AI81" s="43" t="e">
        <f t="shared" si="12"/>
        <v>#VALUE!</v>
      </c>
      <c r="AJ81" s="43" t="e">
        <f t="shared" si="34"/>
        <v>#VALUE!</v>
      </c>
      <c r="AK81" s="8" t="e">
        <f t="shared" si="36"/>
        <v>#VALUE!</v>
      </c>
      <c r="AL81" s="44" t="e">
        <f t="shared" si="37"/>
        <v>#VALUE!</v>
      </c>
      <c r="AZ81" s="8"/>
    </row>
    <row r="82" spans="1:52" ht="15" x14ac:dyDescent="0.15">
      <c r="A82" s="42"/>
      <c r="B82" s="43" t="e">
        <f t="shared" si="13"/>
        <v>#VALUE!</v>
      </c>
      <c r="C82" s="43" t="e">
        <f t="shared" si="13"/>
        <v>#VALUE!</v>
      </c>
      <c r="D82" s="43" t="e">
        <f t="shared" si="13"/>
        <v>#VALUE!</v>
      </c>
      <c r="E82" s="43" t="e">
        <f t="shared" si="35"/>
        <v>#VALUE!</v>
      </c>
      <c r="F82" s="43" t="e">
        <f t="shared" si="14"/>
        <v>#VALUE!</v>
      </c>
      <c r="G82" s="43" t="e">
        <f t="shared" si="15"/>
        <v>#VALUE!</v>
      </c>
      <c r="H82" s="27" t="e">
        <f t="shared" si="16"/>
        <v>#VALUE!</v>
      </c>
      <c r="I82" s="229" t="e">
        <f t="shared" si="17"/>
        <v>#VALUE!</v>
      </c>
      <c r="J82" s="230" t="e">
        <f t="shared" si="38"/>
        <v>#VALUE!</v>
      </c>
      <c r="K82" s="43" t="e">
        <f t="shared" si="18"/>
        <v>#VALUE!</v>
      </c>
      <c r="L82" s="218" t="e">
        <f t="shared" si="19"/>
        <v>#VALUE!</v>
      </c>
      <c r="M82" s="218" t="e">
        <f t="shared" si="4"/>
        <v>#VALUE!</v>
      </c>
      <c r="N82" s="43" t="e">
        <f t="shared" si="20"/>
        <v>#VALUE!</v>
      </c>
      <c r="O82" s="43" t="e">
        <f t="shared" si="21"/>
        <v>#VALUE!</v>
      </c>
      <c r="P82" s="231" t="e">
        <f t="shared" si="22"/>
        <v>#VALUE!</v>
      </c>
      <c r="Q82" s="43" t="e">
        <f t="shared" si="23"/>
        <v>#VALUE!</v>
      </c>
      <c r="R82" s="43" t="e">
        <f t="shared" si="24"/>
        <v>#VALUE!</v>
      </c>
      <c r="S82" s="218" t="e">
        <f t="shared" si="5"/>
        <v>#VALUE!</v>
      </c>
      <c r="T82" s="218" t="e">
        <f t="shared" si="6"/>
        <v>#VALUE!</v>
      </c>
      <c r="U82" s="233" t="e">
        <f t="shared" si="25"/>
        <v>#VALUE!</v>
      </c>
      <c r="V82" s="233" t="e">
        <f t="shared" si="7"/>
        <v>#VALUE!</v>
      </c>
      <c r="W82" s="43" t="e">
        <f t="shared" si="26"/>
        <v>#VALUE!</v>
      </c>
      <c r="X82" s="43" t="e">
        <f t="shared" si="27"/>
        <v>#VALUE!</v>
      </c>
      <c r="Y82" s="43" t="e">
        <f t="shared" si="28"/>
        <v>#VALUE!</v>
      </c>
      <c r="Z82" s="43" t="e">
        <f t="shared" si="29"/>
        <v>#VALUE!</v>
      </c>
      <c r="AA82" s="233" t="e">
        <f t="shared" si="8"/>
        <v>#VALUE!</v>
      </c>
      <c r="AB82" s="233" t="e">
        <f t="shared" si="30"/>
        <v>#VALUE!</v>
      </c>
      <c r="AC82" s="43" t="e">
        <f t="shared" si="31"/>
        <v>#VALUE!</v>
      </c>
      <c r="AD82" s="43" t="e">
        <f t="shared" si="9"/>
        <v>#VALUE!</v>
      </c>
      <c r="AE82" s="43" t="e">
        <f t="shared" si="32"/>
        <v>#VALUE!</v>
      </c>
      <c r="AF82" s="43" t="e">
        <f t="shared" si="10"/>
        <v>#VALUE!</v>
      </c>
      <c r="AG82" s="43" t="e">
        <f t="shared" si="11"/>
        <v>#VALUE!</v>
      </c>
      <c r="AH82" s="43" t="e">
        <f t="shared" si="33"/>
        <v>#VALUE!</v>
      </c>
      <c r="AI82" s="43" t="e">
        <f t="shared" si="12"/>
        <v>#VALUE!</v>
      </c>
      <c r="AJ82" s="43" t="e">
        <f t="shared" si="34"/>
        <v>#VALUE!</v>
      </c>
      <c r="AK82" s="8" t="e">
        <f t="shared" si="36"/>
        <v>#VALUE!</v>
      </c>
      <c r="AL82" s="44" t="e">
        <f t="shared" si="37"/>
        <v>#VALUE!</v>
      </c>
      <c r="AZ82" s="8"/>
    </row>
    <row r="83" spans="1:52" ht="15" x14ac:dyDescent="0.15">
      <c r="A83" s="42"/>
      <c r="B83" s="43" t="e">
        <f t="shared" si="13"/>
        <v>#VALUE!</v>
      </c>
      <c r="C83" s="43" t="e">
        <f t="shared" si="13"/>
        <v>#VALUE!</v>
      </c>
      <c r="D83" s="43" t="e">
        <f t="shared" si="13"/>
        <v>#VALUE!</v>
      </c>
      <c r="E83" s="43" t="e">
        <f t="shared" si="35"/>
        <v>#VALUE!</v>
      </c>
      <c r="F83" s="43" t="e">
        <f t="shared" si="14"/>
        <v>#VALUE!</v>
      </c>
      <c r="G83" s="43" t="e">
        <f t="shared" si="15"/>
        <v>#VALUE!</v>
      </c>
      <c r="H83" s="27" t="e">
        <f t="shared" si="16"/>
        <v>#VALUE!</v>
      </c>
      <c r="I83" s="229" t="e">
        <f t="shared" si="17"/>
        <v>#VALUE!</v>
      </c>
      <c r="J83" s="230" t="e">
        <f t="shared" si="38"/>
        <v>#VALUE!</v>
      </c>
      <c r="K83" s="43" t="e">
        <f t="shared" si="18"/>
        <v>#VALUE!</v>
      </c>
      <c r="L83" s="218" t="e">
        <f t="shared" si="19"/>
        <v>#VALUE!</v>
      </c>
      <c r="M83" s="218" t="e">
        <f t="shared" si="4"/>
        <v>#VALUE!</v>
      </c>
      <c r="N83" s="43" t="e">
        <f t="shared" si="20"/>
        <v>#VALUE!</v>
      </c>
      <c r="O83" s="43" t="e">
        <f t="shared" si="21"/>
        <v>#VALUE!</v>
      </c>
      <c r="P83" s="231" t="e">
        <f t="shared" si="22"/>
        <v>#VALUE!</v>
      </c>
      <c r="Q83" s="43" t="e">
        <f t="shared" si="23"/>
        <v>#VALUE!</v>
      </c>
      <c r="R83" s="43" t="e">
        <f t="shared" si="24"/>
        <v>#VALUE!</v>
      </c>
      <c r="S83" s="218" t="e">
        <f t="shared" si="5"/>
        <v>#VALUE!</v>
      </c>
      <c r="T83" s="218" t="e">
        <f t="shared" si="6"/>
        <v>#VALUE!</v>
      </c>
      <c r="U83" s="233" t="e">
        <f t="shared" si="25"/>
        <v>#VALUE!</v>
      </c>
      <c r="V83" s="233" t="e">
        <f t="shared" si="7"/>
        <v>#VALUE!</v>
      </c>
      <c r="W83" s="43" t="e">
        <f t="shared" si="26"/>
        <v>#VALUE!</v>
      </c>
      <c r="X83" s="43" t="e">
        <f t="shared" si="27"/>
        <v>#VALUE!</v>
      </c>
      <c r="Y83" s="43" t="e">
        <f t="shared" si="28"/>
        <v>#VALUE!</v>
      </c>
      <c r="Z83" s="43" t="e">
        <f t="shared" si="29"/>
        <v>#VALUE!</v>
      </c>
      <c r="AA83" s="233" t="e">
        <f t="shared" si="8"/>
        <v>#VALUE!</v>
      </c>
      <c r="AB83" s="233" t="e">
        <f t="shared" si="30"/>
        <v>#VALUE!</v>
      </c>
      <c r="AC83" s="43" t="e">
        <f t="shared" si="31"/>
        <v>#VALUE!</v>
      </c>
      <c r="AD83" s="43" t="e">
        <f t="shared" si="9"/>
        <v>#VALUE!</v>
      </c>
      <c r="AE83" s="43" t="e">
        <f t="shared" si="32"/>
        <v>#VALUE!</v>
      </c>
      <c r="AF83" s="43" t="e">
        <f t="shared" si="10"/>
        <v>#VALUE!</v>
      </c>
      <c r="AG83" s="43" t="e">
        <f t="shared" si="11"/>
        <v>#VALUE!</v>
      </c>
      <c r="AH83" s="43" t="e">
        <f t="shared" si="33"/>
        <v>#VALUE!</v>
      </c>
      <c r="AI83" s="43" t="e">
        <f t="shared" si="12"/>
        <v>#VALUE!</v>
      </c>
      <c r="AJ83" s="43" t="e">
        <f t="shared" si="34"/>
        <v>#VALUE!</v>
      </c>
      <c r="AK83" s="8" t="e">
        <f t="shared" si="36"/>
        <v>#VALUE!</v>
      </c>
      <c r="AL83" s="44" t="e">
        <f t="shared" si="37"/>
        <v>#VALUE!</v>
      </c>
      <c r="AZ83" s="8"/>
    </row>
    <row r="84" spans="1:52" ht="15" x14ac:dyDescent="0.15">
      <c r="A84" s="42"/>
      <c r="B84" s="43" t="e">
        <f t="shared" si="13"/>
        <v>#VALUE!</v>
      </c>
      <c r="C84" s="43" t="e">
        <f t="shared" si="13"/>
        <v>#VALUE!</v>
      </c>
      <c r="D84" s="43" t="e">
        <f t="shared" si="13"/>
        <v>#VALUE!</v>
      </c>
      <c r="E84" s="43" t="e">
        <f t="shared" si="35"/>
        <v>#VALUE!</v>
      </c>
      <c r="F84" s="43" t="e">
        <f t="shared" si="14"/>
        <v>#VALUE!</v>
      </c>
      <c r="G84" s="43" t="e">
        <f t="shared" si="15"/>
        <v>#VALUE!</v>
      </c>
      <c r="H84" s="27" t="e">
        <f t="shared" si="16"/>
        <v>#VALUE!</v>
      </c>
      <c r="I84" s="229" t="e">
        <f t="shared" si="17"/>
        <v>#VALUE!</v>
      </c>
      <c r="J84" s="230" t="e">
        <f t="shared" si="38"/>
        <v>#VALUE!</v>
      </c>
      <c r="K84" s="43" t="e">
        <f t="shared" si="18"/>
        <v>#VALUE!</v>
      </c>
      <c r="L84" s="218" t="e">
        <f t="shared" si="19"/>
        <v>#VALUE!</v>
      </c>
      <c r="M84" s="218" t="e">
        <f t="shared" si="4"/>
        <v>#VALUE!</v>
      </c>
      <c r="N84" s="43" t="e">
        <f t="shared" si="20"/>
        <v>#VALUE!</v>
      </c>
      <c r="O84" s="43" t="e">
        <f t="shared" si="21"/>
        <v>#VALUE!</v>
      </c>
      <c r="P84" s="231" t="e">
        <f t="shared" si="22"/>
        <v>#VALUE!</v>
      </c>
      <c r="Q84" s="43" t="e">
        <f t="shared" si="23"/>
        <v>#VALUE!</v>
      </c>
      <c r="R84" s="43" t="e">
        <f t="shared" si="24"/>
        <v>#VALUE!</v>
      </c>
      <c r="S84" s="218" t="e">
        <f t="shared" si="5"/>
        <v>#VALUE!</v>
      </c>
      <c r="T84" s="218" t="e">
        <f t="shared" si="6"/>
        <v>#VALUE!</v>
      </c>
      <c r="U84" s="233" t="e">
        <f t="shared" si="25"/>
        <v>#VALUE!</v>
      </c>
      <c r="V84" s="233" t="e">
        <f t="shared" si="7"/>
        <v>#VALUE!</v>
      </c>
      <c r="W84" s="43" t="e">
        <f t="shared" si="26"/>
        <v>#VALUE!</v>
      </c>
      <c r="X84" s="43" t="e">
        <f t="shared" si="27"/>
        <v>#VALUE!</v>
      </c>
      <c r="Y84" s="43" t="e">
        <f t="shared" si="28"/>
        <v>#VALUE!</v>
      </c>
      <c r="Z84" s="43" t="e">
        <f t="shared" si="29"/>
        <v>#VALUE!</v>
      </c>
      <c r="AA84" s="233" t="e">
        <f t="shared" si="8"/>
        <v>#VALUE!</v>
      </c>
      <c r="AB84" s="233" t="e">
        <f t="shared" si="30"/>
        <v>#VALUE!</v>
      </c>
      <c r="AC84" s="43" t="e">
        <f t="shared" si="31"/>
        <v>#VALUE!</v>
      </c>
      <c r="AD84" s="43" t="e">
        <f t="shared" si="9"/>
        <v>#VALUE!</v>
      </c>
      <c r="AE84" s="43" t="e">
        <f t="shared" si="32"/>
        <v>#VALUE!</v>
      </c>
      <c r="AF84" s="43" t="e">
        <f t="shared" si="10"/>
        <v>#VALUE!</v>
      </c>
      <c r="AG84" s="43" t="e">
        <f t="shared" si="11"/>
        <v>#VALUE!</v>
      </c>
      <c r="AH84" s="43" t="e">
        <f t="shared" si="33"/>
        <v>#VALUE!</v>
      </c>
      <c r="AI84" s="43" t="e">
        <f t="shared" si="12"/>
        <v>#VALUE!</v>
      </c>
      <c r="AJ84" s="43" t="e">
        <f t="shared" si="34"/>
        <v>#VALUE!</v>
      </c>
      <c r="AK84" s="8" t="e">
        <f t="shared" si="36"/>
        <v>#VALUE!</v>
      </c>
      <c r="AL84" s="44" t="e">
        <f t="shared" si="37"/>
        <v>#VALUE!</v>
      </c>
      <c r="AZ84" s="8"/>
    </row>
    <row r="85" spans="1:52" ht="15" x14ac:dyDescent="0.15">
      <c r="A85" s="42"/>
      <c r="B85" s="43" t="e">
        <f t="shared" si="13"/>
        <v>#VALUE!</v>
      </c>
      <c r="C85" s="43" t="e">
        <f t="shared" si="13"/>
        <v>#VALUE!</v>
      </c>
      <c r="D85" s="43" t="e">
        <f t="shared" si="13"/>
        <v>#VALUE!</v>
      </c>
      <c r="E85" s="43" t="e">
        <f t="shared" si="35"/>
        <v>#VALUE!</v>
      </c>
      <c r="F85" s="43" t="e">
        <f t="shared" si="14"/>
        <v>#VALUE!</v>
      </c>
      <c r="G85" s="43" t="e">
        <f t="shared" si="15"/>
        <v>#VALUE!</v>
      </c>
      <c r="H85" s="27" t="e">
        <f t="shared" si="16"/>
        <v>#VALUE!</v>
      </c>
      <c r="I85" s="229" t="e">
        <f t="shared" si="17"/>
        <v>#VALUE!</v>
      </c>
      <c r="J85" s="230" t="e">
        <f t="shared" si="38"/>
        <v>#VALUE!</v>
      </c>
      <c r="K85" s="43" t="e">
        <f t="shared" si="18"/>
        <v>#VALUE!</v>
      </c>
      <c r="L85" s="218" t="e">
        <f t="shared" si="19"/>
        <v>#VALUE!</v>
      </c>
      <c r="M85" s="218" t="e">
        <f t="shared" si="4"/>
        <v>#VALUE!</v>
      </c>
      <c r="N85" s="43" t="e">
        <f t="shared" si="20"/>
        <v>#VALUE!</v>
      </c>
      <c r="O85" s="43" t="e">
        <f t="shared" si="21"/>
        <v>#VALUE!</v>
      </c>
      <c r="P85" s="231" t="e">
        <f t="shared" si="22"/>
        <v>#VALUE!</v>
      </c>
      <c r="Q85" s="43" t="e">
        <f t="shared" si="23"/>
        <v>#VALUE!</v>
      </c>
      <c r="R85" s="43" t="e">
        <f t="shared" si="24"/>
        <v>#VALUE!</v>
      </c>
      <c r="S85" s="218" t="e">
        <f t="shared" si="5"/>
        <v>#VALUE!</v>
      </c>
      <c r="T85" s="218" t="e">
        <f t="shared" si="6"/>
        <v>#VALUE!</v>
      </c>
      <c r="U85" s="233" t="e">
        <f t="shared" si="25"/>
        <v>#VALUE!</v>
      </c>
      <c r="V85" s="233" t="e">
        <f t="shared" si="7"/>
        <v>#VALUE!</v>
      </c>
      <c r="W85" s="43" t="e">
        <f t="shared" si="26"/>
        <v>#VALUE!</v>
      </c>
      <c r="X85" s="43" t="e">
        <f t="shared" si="27"/>
        <v>#VALUE!</v>
      </c>
      <c r="Y85" s="43" t="e">
        <f t="shared" si="28"/>
        <v>#VALUE!</v>
      </c>
      <c r="Z85" s="43" t="e">
        <f t="shared" si="29"/>
        <v>#VALUE!</v>
      </c>
      <c r="AA85" s="233" t="e">
        <f t="shared" si="8"/>
        <v>#VALUE!</v>
      </c>
      <c r="AB85" s="233" t="e">
        <f t="shared" si="30"/>
        <v>#VALUE!</v>
      </c>
      <c r="AC85" s="43" t="e">
        <f t="shared" si="31"/>
        <v>#VALUE!</v>
      </c>
      <c r="AD85" s="43" t="e">
        <f t="shared" si="9"/>
        <v>#VALUE!</v>
      </c>
      <c r="AE85" s="43" t="e">
        <f t="shared" si="32"/>
        <v>#VALUE!</v>
      </c>
      <c r="AF85" s="43" t="e">
        <f t="shared" si="10"/>
        <v>#VALUE!</v>
      </c>
      <c r="AG85" s="43" t="e">
        <f t="shared" si="11"/>
        <v>#VALUE!</v>
      </c>
      <c r="AH85" s="43" t="e">
        <f t="shared" si="33"/>
        <v>#VALUE!</v>
      </c>
      <c r="AI85" s="43" t="e">
        <f t="shared" si="12"/>
        <v>#VALUE!</v>
      </c>
      <c r="AJ85" s="43" t="e">
        <f t="shared" si="34"/>
        <v>#VALUE!</v>
      </c>
      <c r="AK85" s="8" t="e">
        <f t="shared" si="36"/>
        <v>#VALUE!</v>
      </c>
      <c r="AL85" s="44" t="e">
        <f t="shared" si="37"/>
        <v>#VALUE!</v>
      </c>
      <c r="AZ85" s="8"/>
    </row>
    <row r="86" spans="1:52" ht="15" x14ac:dyDescent="0.15">
      <c r="A86" s="42"/>
      <c r="B86" s="43" t="e">
        <f t="shared" si="13"/>
        <v>#VALUE!</v>
      </c>
      <c r="C86" s="43" t="e">
        <f t="shared" si="13"/>
        <v>#VALUE!</v>
      </c>
      <c r="D86" s="43" t="e">
        <f t="shared" si="13"/>
        <v>#VALUE!</v>
      </c>
      <c r="E86" s="43" t="e">
        <f t="shared" si="35"/>
        <v>#VALUE!</v>
      </c>
      <c r="F86" s="43" t="e">
        <f t="shared" si="14"/>
        <v>#VALUE!</v>
      </c>
      <c r="G86" s="43" t="e">
        <f t="shared" si="15"/>
        <v>#VALUE!</v>
      </c>
      <c r="H86" s="27" t="e">
        <f t="shared" si="16"/>
        <v>#VALUE!</v>
      </c>
      <c r="I86" s="229" t="e">
        <f t="shared" si="17"/>
        <v>#VALUE!</v>
      </c>
      <c r="J86" s="230" t="e">
        <f t="shared" si="38"/>
        <v>#VALUE!</v>
      </c>
      <c r="K86" s="43" t="e">
        <f t="shared" si="18"/>
        <v>#VALUE!</v>
      </c>
      <c r="L86" s="218" t="e">
        <f t="shared" si="19"/>
        <v>#VALUE!</v>
      </c>
      <c r="M86" s="218" t="e">
        <f t="shared" si="4"/>
        <v>#VALUE!</v>
      </c>
      <c r="N86" s="43" t="e">
        <f t="shared" si="20"/>
        <v>#VALUE!</v>
      </c>
      <c r="O86" s="43" t="e">
        <f t="shared" si="21"/>
        <v>#VALUE!</v>
      </c>
      <c r="P86" s="231" t="e">
        <f t="shared" si="22"/>
        <v>#VALUE!</v>
      </c>
      <c r="Q86" s="43" t="e">
        <f t="shared" si="23"/>
        <v>#VALUE!</v>
      </c>
      <c r="R86" s="43" t="e">
        <f t="shared" si="24"/>
        <v>#VALUE!</v>
      </c>
      <c r="S86" s="218" t="e">
        <f t="shared" si="5"/>
        <v>#VALUE!</v>
      </c>
      <c r="T86" s="218" t="e">
        <f t="shared" si="6"/>
        <v>#VALUE!</v>
      </c>
      <c r="U86" s="233" t="e">
        <f t="shared" si="25"/>
        <v>#VALUE!</v>
      </c>
      <c r="V86" s="233" t="e">
        <f t="shared" si="7"/>
        <v>#VALUE!</v>
      </c>
      <c r="W86" s="43" t="e">
        <f t="shared" si="26"/>
        <v>#VALUE!</v>
      </c>
      <c r="X86" s="43" t="e">
        <f t="shared" si="27"/>
        <v>#VALUE!</v>
      </c>
      <c r="Y86" s="43" t="e">
        <f t="shared" si="28"/>
        <v>#VALUE!</v>
      </c>
      <c r="Z86" s="43" t="e">
        <f t="shared" si="29"/>
        <v>#VALUE!</v>
      </c>
      <c r="AA86" s="233" t="e">
        <f t="shared" si="8"/>
        <v>#VALUE!</v>
      </c>
      <c r="AB86" s="233" t="e">
        <f t="shared" si="30"/>
        <v>#VALUE!</v>
      </c>
      <c r="AC86" s="43" t="e">
        <f t="shared" si="31"/>
        <v>#VALUE!</v>
      </c>
      <c r="AD86" s="43" t="e">
        <f t="shared" si="9"/>
        <v>#VALUE!</v>
      </c>
      <c r="AE86" s="43" t="e">
        <f t="shared" si="32"/>
        <v>#VALUE!</v>
      </c>
      <c r="AF86" s="43" t="e">
        <f t="shared" si="10"/>
        <v>#VALUE!</v>
      </c>
      <c r="AG86" s="43" t="e">
        <f t="shared" si="11"/>
        <v>#VALUE!</v>
      </c>
      <c r="AH86" s="43" t="e">
        <f t="shared" si="33"/>
        <v>#VALUE!</v>
      </c>
      <c r="AI86" s="43" t="e">
        <f t="shared" si="12"/>
        <v>#VALUE!</v>
      </c>
      <c r="AJ86" s="43" t="e">
        <f t="shared" si="34"/>
        <v>#VALUE!</v>
      </c>
      <c r="AK86" s="8" t="e">
        <f t="shared" si="36"/>
        <v>#VALUE!</v>
      </c>
      <c r="AL86" s="44" t="e">
        <f t="shared" si="37"/>
        <v>#VALUE!</v>
      </c>
      <c r="AZ86" s="8"/>
    </row>
    <row r="87" spans="1:52" ht="15" x14ac:dyDescent="0.15">
      <c r="A87" s="42"/>
      <c r="B87" s="43" t="e">
        <f t="shared" si="13"/>
        <v>#VALUE!</v>
      </c>
      <c r="C87" s="43" t="e">
        <f t="shared" si="13"/>
        <v>#VALUE!</v>
      </c>
      <c r="D87" s="43" t="e">
        <f t="shared" si="13"/>
        <v>#VALUE!</v>
      </c>
      <c r="E87" s="43" t="e">
        <f t="shared" si="35"/>
        <v>#VALUE!</v>
      </c>
      <c r="F87" s="43" t="e">
        <f t="shared" si="14"/>
        <v>#VALUE!</v>
      </c>
      <c r="G87" s="43" t="e">
        <f t="shared" si="15"/>
        <v>#VALUE!</v>
      </c>
      <c r="H87" s="27" t="e">
        <f t="shared" si="16"/>
        <v>#VALUE!</v>
      </c>
      <c r="I87" s="229" t="e">
        <f t="shared" si="17"/>
        <v>#VALUE!</v>
      </c>
      <c r="J87" s="230" t="e">
        <f t="shared" si="38"/>
        <v>#VALUE!</v>
      </c>
      <c r="K87" s="43" t="e">
        <f t="shared" si="18"/>
        <v>#VALUE!</v>
      </c>
      <c r="L87" s="218" t="e">
        <f t="shared" si="19"/>
        <v>#VALUE!</v>
      </c>
      <c r="M87" s="218" t="e">
        <f t="shared" si="4"/>
        <v>#VALUE!</v>
      </c>
      <c r="N87" s="43" t="e">
        <f t="shared" si="20"/>
        <v>#VALUE!</v>
      </c>
      <c r="O87" s="43" t="e">
        <f t="shared" si="21"/>
        <v>#VALUE!</v>
      </c>
      <c r="P87" s="231" t="e">
        <f t="shared" si="22"/>
        <v>#VALUE!</v>
      </c>
      <c r="Q87" s="43" t="e">
        <f t="shared" si="23"/>
        <v>#VALUE!</v>
      </c>
      <c r="R87" s="43" t="e">
        <f t="shared" si="24"/>
        <v>#VALUE!</v>
      </c>
      <c r="S87" s="218" t="e">
        <f t="shared" si="5"/>
        <v>#VALUE!</v>
      </c>
      <c r="T87" s="218" t="e">
        <f t="shared" si="6"/>
        <v>#VALUE!</v>
      </c>
      <c r="U87" s="233" t="e">
        <f t="shared" si="25"/>
        <v>#VALUE!</v>
      </c>
      <c r="V87" s="233" t="e">
        <f t="shared" si="7"/>
        <v>#VALUE!</v>
      </c>
      <c r="W87" s="43" t="e">
        <f t="shared" si="26"/>
        <v>#VALUE!</v>
      </c>
      <c r="X87" s="43" t="e">
        <f t="shared" si="27"/>
        <v>#VALUE!</v>
      </c>
      <c r="Y87" s="43" t="e">
        <f t="shared" si="28"/>
        <v>#VALUE!</v>
      </c>
      <c r="Z87" s="43" t="e">
        <f t="shared" si="29"/>
        <v>#VALUE!</v>
      </c>
      <c r="AA87" s="233" t="e">
        <f t="shared" si="8"/>
        <v>#VALUE!</v>
      </c>
      <c r="AB87" s="233" t="e">
        <f t="shared" si="30"/>
        <v>#VALUE!</v>
      </c>
      <c r="AC87" s="43" t="e">
        <f t="shared" si="31"/>
        <v>#VALUE!</v>
      </c>
      <c r="AD87" s="43" t="e">
        <f t="shared" si="9"/>
        <v>#VALUE!</v>
      </c>
      <c r="AE87" s="43" t="e">
        <f t="shared" si="32"/>
        <v>#VALUE!</v>
      </c>
      <c r="AF87" s="43" t="e">
        <f t="shared" si="10"/>
        <v>#VALUE!</v>
      </c>
      <c r="AG87" s="43" t="e">
        <f t="shared" si="11"/>
        <v>#VALUE!</v>
      </c>
      <c r="AH87" s="43" t="e">
        <f t="shared" si="33"/>
        <v>#VALUE!</v>
      </c>
      <c r="AI87" s="43" t="e">
        <f t="shared" si="12"/>
        <v>#VALUE!</v>
      </c>
      <c r="AJ87" s="43" t="e">
        <f t="shared" si="34"/>
        <v>#VALUE!</v>
      </c>
      <c r="AK87" s="8" t="e">
        <f t="shared" si="36"/>
        <v>#VALUE!</v>
      </c>
      <c r="AL87" s="44" t="e">
        <f t="shared" si="37"/>
        <v>#VALUE!</v>
      </c>
      <c r="AZ87" s="8"/>
    </row>
    <row r="88" spans="1:52" ht="15" x14ac:dyDescent="0.15">
      <c r="A88" s="42"/>
      <c r="B88" s="43" t="e">
        <f t="shared" si="13"/>
        <v>#VALUE!</v>
      </c>
      <c r="C88" s="43" t="e">
        <f t="shared" si="13"/>
        <v>#VALUE!</v>
      </c>
      <c r="D88" s="43" t="e">
        <f t="shared" si="13"/>
        <v>#VALUE!</v>
      </c>
      <c r="E88" s="43" t="e">
        <f t="shared" si="35"/>
        <v>#VALUE!</v>
      </c>
      <c r="F88" s="43" t="e">
        <f t="shared" si="14"/>
        <v>#VALUE!</v>
      </c>
      <c r="G88" s="43" t="e">
        <f t="shared" si="15"/>
        <v>#VALUE!</v>
      </c>
      <c r="H88" s="27" t="e">
        <f t="shared" si="16"/>
        <v>#VALUE!</v>
      </c>
      <c r="I88" s="229" t="e">
        <f t="shared" si="17"/>
        <v>#VALUE!</v>
      </c>
      <c r="J88" s="230" t="e">
        <f t="shared" si="38"/>
        <v>#VALUE!</v>
      </c>
      <c r="K88" s="43" t="e">
        <f t="shared" si="18"/>
        <v>#VALUE!</v>
      </c>
      <c r="L88" s="218" t="e">
        <f t="shared" si="19"/>
        <v>#VALUE!</v>
      </c>
      <c r="M88" s="218" t="e">
        <f t="shared" si="4"/>
        <v>#VALUE!</v>
      </c>
      <c r="N88" s="43" t="e">
        <f t="shared" si="20"/>
        <v>#VALUE!</v>
      </c>
      <c r="O88" s="43" t="e">
        <f t="shared" si="21"/>
        <v>#VALUE!</v>
      </c>
      <c r="P88" s="231" t="e">
        <f t="shared" si="22"/>
        <v>#VALUE!</v>
      </c>
      <c r="Q88" s="43" t="e">
        <f t="shared" si="23"/>
        <v>#VALUE!</v>
      </c>
      <c r="R88" s="43" t="e">
        <f t="shared" si="24"/>
        <v>#VALUE!</v>
      </c>
      <c r="S88" s="218" t="e">
        <f t="shared" si="5"/>
        <v>#VALUE!</v>
      </c>
      <c r="T88" s="218" t="e">
        <f t="shared" si="6"/>
        <v>#VALUE!</v>
      </c>
      <c r="U88" s="233" t="e">
        <f t="shared" si="25"/>
        <v>#VALUE!</v>
      </c>
      <c r="V88" s="233" t="e">
        <f t="shared" si="7"/>
        <v>#VALUE!</v>
      </c>
      <c r="W88" s="43" t="e">
        <f t="shared" si="26"/>
        <v>#VALUE!</v>
      </c>
      <c r="X88" s="43" t="e">
        <f t="shared" si="27"/>
        <v>#VALUE!</v>
      </c>
      <c r="Y88" s="43" t="e">
        <f t="shared" si="28"/>
        <v>#VALUE!</v>
      </c>
      <c r="Z88" s="43" t="e">
        <f t="shared" si="29"/>
        <v>#VALUE!</v>
      </c>
      <c r="AA88" s="233" t="e">
        <f t="shared" si="8"/>
        <v>#VALUE!</v>
      </c>
      <c r="AB88" s="233" t="e">
        <f t="shared" si="30"/>
        <v>#VALUE!</v>
      </c>
      <c r="AC88" s="43" t="e">
        <f t="shared" si="31"/>
        <v>#VALUE!</v>
      </c>
      <c r="AD88" s="43" t="e">
        <f t="shared" si="9"/>
        <v>#VALUE!</v>
      </c>
      <c r="AE88" s="43" t="e">
        <f t="shared" si="32"/>
        <v>#VALUE!</v>
      </c>
      <c r="AF88" s="43" t="e">
        <f t="shared" si="10"/>
        <v>#VALUE!</v>
      </c>
      <c r="AG88" s="43" t="e">
        <f t="shared" si="11"/>
        <v>#VALUE!</v>
      </c>
      <c r="AH88" s="43" t="e">
        <f t="shared" si="33"/>
        <v>#VALUE!</v>
      </c>
      <c r="AI88" s="43" t="e">
        <f t="shared" si="12"/>
        <v>#VALUE!</v>
      </c>
      <c r="AJ88" s="43" t="e">
        <f t="shared" si="34"/>
        <v>#VALUE!</v>
      </c>
      <c r="AK88" s="8" t="e">
        <f t="shared" si="36"/>
        <v>#VALUE!</v>
      </c>
      <c r="AL88" s="44" t="e">
        <f t="shared" si="37"/>
        <v>#VALUE!</v>
      </c>
      <c r="AZ88" s="8"/>
    </row>
    <row r="89" spans="1:52" ht="15" x14ac:dyDescent="0.15">
      <c r="A89" s="42"/>
      <c r="B89" s="43" t="e">
        <f t="shared" si="13"/>
        <v>#VALUE!</v>
      </c>
      <c r="C89" s="43" t="e">
        <f t="shared" si="13"/>
        <v>#VALUE!</v>
      </c>
      <c r="D89" s="43" t="e">
        <f t="shared" si="13"/>
        <v>#VALUE!</v>
      </c>
      <c r="E89" s="43" t="e">
        <f t="shared" si="35"/>
        <v>#VALUE!</v>
      </c>
      <c r="F89" s="43" t="e">
        <f t="shared" si="14"/>
        <v>#VALUE!</v>
      </c>
      <c r="G89" s="43" t="e">
        <f t="shared" si="15"/>
        <v>#VALUE!</v>
      </c>
      <c r="H89" s="27" t="e">
        <f t="shared" si="16"/>
        <v>#VALUE!</v>
      </c>
      <c r="I89" s="229" t="e">
        <f t="shared" si="17"/>
        <v>#VALUE!</v>
      </c>
      <c r="J89" s="230" t="e">
        <f t="shared" si="38"/>
        <v>#VALUE!</v>
      </c>
      <c r="K89" s="43" t="e">
        <f t="shared" si="18"/>
        <v>#VALUE!</v>
      </c>
      <c r="L89" s="218" t="e">
        <f t="shared" si="19"/>
        <v>#VALUE!</v>
      </c>
      <c r="M89" s="218" t="e">
        <f t="shared" si="4"/>
        <v>#VALUE!</v>
      </c>
      <c r="N89" s="43" t="e">
        <f t="shared" si="20"/>
        <v>#VALUE!</v>
      </c>
      <c r="O89" s="43" t="e">
        <f t="shared" si="21"/>
        <v>#VALUE!</v>
      </c>
      <c r="P89" s="231" t="e">
        <f t="shared" si="22"/>
        <v>#VALUE!</v>
      </c>
      <c r="Q89" s="43" t="e">
        <f t="shared" si="23"/>
        <v>#VALUE!</v>
      </c>
      <c r="R89" s="43" t="e">
        <f t="shared" si="24"/>
        <v>#VALUE!</v>
      </c>
      <c r="S89" s="218" t="e">
        <f t="shared" si="5"/>
        <v>#VALUE!</v>
      </c>
      <c r="T89" s="218" t="e">
        <f t="shared" si="6"/>
        <v>#VALUE!</v>
      </c>
      <c r="U89" s="233" t="e">
        <f t="shared" si="25"/>
        <v>#VALUE!</v>
      </c>
      <c r="V89" s="233" t="e">
        <f t="shared" si="7"/>
        <v>#VALUE!</v>
      </c>
      <c r="W89" s="43" t="e">
        <f t="shared" si="26"/>
        <v>#VALUE!</v>
      </c>
      <c r="X89" s="43" t="e">
        <f t="shared" si="27"/>
        <v>#VALUE!</v>
      </c>
      <c r="Y89" s="43" t="e">
        <f t="shared" si="28"/>
        <v>#VALUE!</v>
      </c>
      <c r="Z89" s="43" t="e">
        <f t="shared" si="29"/>
        <v>#VALUE!</v>
      </c>
      <c r="AA89" s="233" t="e">
        <f t="shared" si="8"/>
        <v>#VALUE!</v>
      </c>
      <c r="AB89" s="233" t="e">
        <f t="shared" si="30"/>
        <v>#VALUE!</v>
      </c>
      <c r="AC89" s="43" t="e">
        <f t="shared" si="31"/>
        <v>#VALUE!</v>
      </c>
      <c r="AD89" s="43" t="e">
        <f t="shared" si="9"/>
        <v>#VALUE!</v>
      </c>
      <c r="AE89" s="43" t="e">
        <f t="shared" si="32"/>
        <v>#VALUE!</v>
      </c>
      <c r="AF89" s="43" t="e">
        <f t="shared" si="10"/>
        <v>#VALUE!</v>
      </c>
      <c r="AG89" s="43" t="e">
        <f t="shared" si="11"/>
        <v>#VALUE!</v>
      </c>
      <c r="AH89" s="43" t="e">
        <f t="shared" si="33"/>
        <v>#VALUE!</v>
      </c>
      <c r="AI89" s="43" t="e">
        <f t="shared" si="12"/>
        <v>#VALUE!</v>
      </c>
      <c r="AJ89" s="43" t="e">
        <f t="shared" si="34"/>
        <v>#VALUE!</v>
      </c>
      <c r="AK89" s="8" t="e">
        <f t="shared" si="36"/>
        <v>#VALUE!</v>
      </c>
      <c r="AL89" s="44" t="e">
        <f t="shared" si="37"/>
        <v>#VALUE!</v>
      </c>
      <c r="AZ89" s="8"/>
    </row>
    <row r="90" spans="1:52" ht="15" x14ac:dyDescent="0.15">
      <c r="A90" s="42"/>
      <c r="B90" s="43" t="e">
        <f t="shared" si="13"/>
        <v>#VALUE!</v>
      </c>
      <c r="C90" s="43" t="e">
        <f t="shared" si="13"/>
        <v>#VALUE!</v>
      </c>
      <c r="D90" s="43" t="e">
        <f t="shared" si="13"/>
        <v>#VALUE!</v>
      </c>
      <c r="E90" s="43" t="e">
        <f t="shared" si="35"/>
        <v>#VALUE!</v>
      </c>
      <c r="F90" s="43" t="e">
        <f t="shared" si="14"/>
        <v>#VALUE!</v>
      </c>
      <c r="G90" s="43" t="e">
        <f t="shared" si="15"/>
        <v>#VALUE!</v>
      </c>
      <c r="H90" s="27" t="e">
        <f t="shared" si="16"/>
        <v>#VALUE!</v>
      </c>
      <c r="I90" s="229" t="e">
        <f t="shared" si="17"/>
        <v>#VALUE!</v>
      </c>
      <c r="J90" s="230" t="e">
        <f t="shared" si="38"/>
        <v>#VALUE!</v>
      </c>
      <c r="K90" s="43" t="e">
        <f t="shared" si="18"/>
        <v>#VALUE!</v>
      </c>
      <c r="L90" s="218" t="e">
        <f t="shared" si="19"/>
        <v>#VALUE!</v>
      </c>
      <c r="M90" s="218" t="e">
        <f t="shared" si="4"/>
        <v>#VALUE!</v>
      </c>
      <c r="N90" s="43" t="e">
        <f t="shared" si="20"/>
        <v>#VALUE!</v>
      </c>
      <c r="O90" s="43" t="e">
        <f t="shared" si="21"/>
        <v>#VALUE!</v>
      </c>
      <c r="P90" s="231" t="e">
        <f t="shared" si="22"/>
        <v>#VALUE!</v>
      </c>
      <c r="Q90" s="43" t="e">
        <f t="shared" si="23"/>
        <v>#VALUE!</v>
      </c>
      <c r="R90" s="43" t="e">
        <f t="shared" si="24"/>
        <v>#VALUE!</v>
      </c>
      <c r="S90" s="218" t="e">
        <f t="shared" si="5"/>
        <v>#VALUE!</v>
      </c>
      <c r="T90" s="218" t="e">
        <f t="shared" si="6"/>
        <v>#VALUE!</v>
      </c>
      <c r="U90" s="233" t="e">
        <f t="shared" si="25"/>
        <v>#VALUE!</v>
      </c>
      <c r="V90" s="233" t="e">
        <f t="shared" si="7"/>
        <v>#VALUE!</v>
      </c>
      <c r="W90" s="43" t="e">
        <f t="shared" si="26"/>
        <v>#VALUE!</v>
      </c>
      <c r="X90" s="43" t="e">
        <f t="shared" si="27"/>
        <v>#VALUE!</v>
      </c>
      <c r="Y90" s="43" t="e">
        <f t="shared" si="28"/>
        <v>#VALUE!</v>
      </c>
      <c r="Z90" s="43" t="e">
        <f t="shared" si="29"/>
        <v>#VALUE!</v>
      </c>
      <c r="AA90" s="233" t="e">
        <f t="shared" si="8"/>
        <v>#VALUE!</v>
      </c>
      <c r="AB90" s="233" t="e">
        <f t="shared" si="30"/>
        <v>#VALUE!</v>
      </c>
      <c r="AC90" s="43" t="e">
        <f t="shared" si="31"/>
        <v>#VALUE!</v>
      </c>
      <c r="AD90" s="43" t="e">
        <f t="shared" si="9"/>
        <v>#VALUE!</v>
      </c>
      <c r="AE90" s="43" t="e">
        <f t="shared" si="32"/>
        <v>#VALUE!</v>
      </c>
      <c r="AF90" s="43" t="e">
        <f t="shared" si="10"/>
        <v>#VALUE!</v>
      </c>
      <c r="AG90" s="43" t="e">
        <f t="shared" si="11"/>
        <v>#VALUE!</v>
      </c>
      <c r="AH90" s="43" t="e">
        <f t="shared" si="33"/>
        <v>#VALUE!</v>
      </c>
      <c r="AI90" s="43" t="e">
        <f t="shared" si="12"/>
        <v>#VALUE!</v>
      </c>
      <c r="AJ90" s="43" t="e">
        <f t="shared" si="34"/>
        <v>#VALUE!</v>
      </c>
      <c r="AK90" s="8" t="e">
        <f t="shared" si="36"/>
        <v>#VALUE!</v>
      </c>
      <c r="AL90" s="44" t="e">
        <f t="shared" si="37"/>
        <v>#VALUE!</v>
      </c>
      <c r="AZ90" s="8"/>
    </row>
    <row r="91" spans="1:52" ht="15" x14ac:dyDescent="0.15">
      <c r="A91" s="42"/>
      <c r="B91" s="43" t="e">
        <f t="shared" si="13"/>
        <v>#VALUE!</v>
      </c>
      <c r="C91" s="43" t="e">
        <f t="shared" si="13"/>
        <v>#VALUE!</v>
      </c>
      <c r="D91" s="43" t="e">
        <f t="shared" si="13"/>
        <v>#VALUE!</v>
      </c>
      <c r="E91" s="43" t="e">
        <f t="shared" si="35"/>
        <v>#VALUE!</v>
      </c>
      <c r="F91" s="43" t="e">
        <f t="shared" si="14"/>
        <v>#VALUE!</v>
      </c>
      <c r="G91" s="43" t="e">
        <f t="shared" si="15"/>
        <v>#VALUE!</v>
      </c>
      <c r="H91" s="27" t="e">
        <f t="shared" si="16"/>
        <v>#VALUE!</v>
      </c>
      <c r="I91" s="229" t="e">
        <f t="shared" si="17"/>
        <v>#VALUE!</v>
      </c>
      <c r="J91" s="230" t="e">
        <f t="shared" si="38"/>
        <v>#VALUE!</v>
      </c>
      <c r="K91" s="43" t="e">
        <f t="shared" si="18"/>
        <v>#VALUE!</v>
      </c>
      <c r="L91" s="218" t="e">
        <f t="shared" si="19"/>
        <v>#VALUE!</v>
      </c>
      <c r="M91" s="218" t="e">
        <f t="shared" si="4"/>
        <v>#VALUE!</v>
      </c>
      <c r="N91" s="43" t="e">
        <f t="shared" si="20"/>
        <v>#VALUE!</v>
      </c>
      <c r="O91" s="43" t="e">
        <f t="shared" si="21"/>
        <v>#VALUE!</v>
      </c>
      <c r="P91" s="231" t="e">
        <f t="shared" si="22"/>
        <v>#VALUE!</v>
      </c>
      <c r="Q91" s="43" t="e">
        <f t="shared" si="23"/>
        <v>#VALUE!</v>
      </c>
      <c r="R91" s="43" t="e">
        <f t="shared" si="24"/>
        <v>#VALUE!</v>
      </c>
      <c r="S91" s="218" t="e">
        <f>Q91/O91/R91</f>
        <v>#VALUE!</v>
      </c>
      <c r="T91" s="218" t="e">
        <f t="shared" si="6"/>
        <v>#VALUE!</v>
      </c>
      <c r="U91" s="233" t="e">
        <f t="shared" si="25"/>
        <v>#VALUE!</v>
      </c>
      <c r="V91" s="233" t="e">
        <f t="shared" si="7"/>
        <v>#VALUE!</v>
      </c>
      <c r="W91" s="43" t="e">
        <f t="shared" si="26"/>
        <v>#VALUE!</v>
      </c>
      <c r="X91" s="43" t="e">
        <f t="shared" si="27"/>
        <v>#VALUE!</v>
      </c>
      <c r="Y91" s="43" t="e">
        <f t="shared" si="28"/>
        <v>#VALUE!</v>
      </c>
      <c r="Z91" s="43" t="e">
        <f t="shared" si="29"/>
        <v>#VALUE!</v>
      </c>
      <c r="AA91" s="233" t="e">
        <f t="shared" si="8"/>
        <v>#VALUE!</v>
      </c>
      <c r="AB91" s="233" t="e">
        <f t="shared" si="30"/>
        <v>#VALUE!</v>
      </c>
      <c r="AC91" s="43" t="e">
        <f t="shared" si="31"/>
        <v>#VALUE!</v>
      </c>
      <c r="AD91" s="43" t="e">
        <f t="shared" si="9"/>
        <v>#VALUE!</v>
      </c>
      <c r="AE91" s="43" t="e">
        <f t="shared" si="32"/>
        <v>#VALUE!</v>
      </c>
      <c r="AF91" s="43" t="e">
        <f t="shared" si="10"/>
        <v>#VALUE!</v>
      </c>
      <c r="AG91" s="43" t="e">
        <f t="shared" si="11"/>
        <v>#VALUE!</v>
      </c>
      <c r="AH91" s="43" t="e">
        <f t="shared" si="33"/>
        <v>#VALUE!</v>
      </c>
      <c r="AI91" s="43" t="e">
        <f t="shared" si="12"/>
        <v>#VALUE!</v>
      </c>
      <c r="AJ91" s="43" t="e">
        <f t="shared" si="34"/>
        <v>#VALUE!</v>
      </c>
      <c r="AK91" s="8" t="e">
        <f t="shared" si="36"/>
        <v>#VALUE!</v>
      </c>
      <c r="AL91" s="44" t="e">
        <f t="shared" si="37"/>
        <v>#VALUE!</v>
      </c>
      <c r="AZ91" s="8"/>
    </row>
    <row r="92" spans="1:52" ht="15" x14ac:dyDescent="0.15">
      <c r="A92" s="42"/>
      <c r="B92" s="43" t="e">
        <f t="shared" si="13"/>
        <v>#VALUE!</v>
      </c>
      <c r="C92" s="43" t="e">
        <f t="shared" si="13"/>
        <v>#VALUE!</v>
      </c>
      <c r="D92" s="43" t="e">
        <f t="shared" si="13"/>
        <v>#VALUE!</v>
      </c>
      <c r="E92" s="43" t="e">
        <f t="shared" si="35"/>
        <v>#VALUE!</v>
      </c>
      <c r="F92" s="43" t="e">
        <f t="shared" si="14"/>
        <v>#VALUE!</v>
      </c>
      <c r="G92" s="43" t="e">
        <f t="shared" si="15"/>
        <v>#VALUE!</v>
      </c>
      <c r="H92" s="27" t="e">
        <f t="shared" si="16"/>
        <v>#VALUE!</v>
      </c>
      <c r="I92" s="229" t="e">
        <f t="shared" si="17"/>
        <v>#VALUE!</v>
      </c>
      <c r="J92" s="230" t="e">
        <f t="shared" si="38"/>
        <v>#VALUE!</v>
      </c>
      <c r="K92" s="43" t="e">
        <f t="shared" si="18"/>
        <v>#VALUE!</v>
      </c>
      <c r="L92" s="218" t="e">
        <f t="shared" si="19"/>
        <v>#VALUE!</v>
      </c>
      <c r="M92" s="218" t="e">
        <f t="shared" si="4"/>
        <v>#VALUE!</v>
      </c>
      <c r="N92" s="43" t="e">
        <f t="shared" si="20"/>
        <v>#VALUE!</v>
      </c>
      <c r="O92" s="43" t="e">
        <f t="shared" si="21"/>
        <v>#VALUE!</v>
      </c>
      <c r="P92" s="231" t="e">
        <f t="shared" si="22"/>
        <v>#VALUE!</v>
      </c>
      <c r="Q92" s="43" t="e">
        <f t="shared" si="23"/>
        <v>#VALUE!</v>
      </c>
      <c r="R92" s="43" t="e">
        <f t="shared" si="24"/>
        <v>#VALUE!</v>
      </c>
      <c r="S92" s="218" t="e">
        <f t="shared" si="5"/>
        <v>#VALUE!</v>
      </c>
      <c r="T92" s="218" t="e">
        <f t="shared" si="6"/>
        <v>#VALUE!</v>
      </c>
      <c r="U92" s="233" t="e">
        <f t="shared" si="25"/>
        <v>#VALUE!</v>
      </c>
      <c r="V92" s="233" t="e">
        <f t="shared" si="7"/>
        <v>#VALUE!</v>
      </c>
      <c r="W92" s="43" t="e">
        <f t="shared" si="26"/>
        <v>#VALUE!</v>
      </c>
      <c r="X92" s="43" t="e">
        <f t="shared" si="27"/>
        <v>#VALUE!</v>
      </c>
      <c r="Y92" s="43" t="e">
        <f t="shared" si="28"/>
        <v>#VALUE!</v>
      </c>
      <c r="Z92" s="43" t="e">
        <f t="shared" si="29"/>
        <v>#VALUE!</v>
      </c>
      <c r="AA92" s="233" t="e">
        <f t="shared" si="8"/>
        <v>#VALUE!</v>
      </c>
      <c r="AB92" s="233" t="e">
        <f t="shared" si="30"/>
        <v>#VALUE!</v>
      </c>
      <c r="AC92" s="43" t="e">
        <f t="shared" si="31"/>
        <v>#VALUE!</v>
      </c>
      <c r="AD92" s="43" t="e">
        <f t="shared" si="9"/>
        <v>#VALUE!</v>
      </c>
      <c r="AE92" s="43" t="e">
        <f t="shared" si="32"/>
        <v>#VALUE!</v>
      </c>
      <c r="AF92" s="43" t="e">
        <f t="shared" si="10"/>
        <v>#VALUE!</v>
      </c>
      <c r="AG92" s="43" t="e">
        <f t="shared" si="11"/>
        <v>#VALUE!</v>
      </c>
      <c r="AH92" s="43" t="e">
        <f t="shared" si="33"/>
        <v>#VALUE!</v>
      </c>
      <c r="AI92" s="43" t="e">
        <f t="shared" si="12"/>
        <v>#VALUE!</v>
      </c>
      <c r="AJ92" s="43" t="e">
        <f t="shared" si="34"/>
        <v>#VALUE!</v>
      </c>
      <c r="AK92" s="8" t="e">
        <f t="shared" si="36"/>
        <v>#VALUE!</v>
      </c>
      <c r="AL92" s="44" t="e">
        <f t="shared" si="37"/>
        <v>#VALUE!</v>
      </c>
      <c r="AZ92" s="8"/>
    </row>
    <row r="93" spans="1:52" ht="15" x14ac:dyDescent="0.15">
      <c r="A93" s="42"/>
      <c r="B93" s="43" t="e">
        <f>AF92</f>
        <v>#VALUE!</v>
      </c>
      <c r="C93" s="43" t="e">
        <f>AG92</f>
        <v>#VALUE!</v>
      </c>
      <c r="D93" s="43" t="e">
        <f>AH92</f>
        <v>#VALUE!</v>
      </c>
      <c r="E93" s="43" t="e">
        <f t="shared" si="35"/>
        <v>#VALUE!</v>
      </c>
      <c r="F93" s="43" t="e">
        <f t="shared" si="14"/>
        <v>#VALUE!</v>
      </c>
      <c r="G93" s="43" t="e">
        <f t="shared" si="15"/>
        <v>#VALUE!</v>
      </c>
      <c r="H93" s="27" t="e">
        <f t="shared" si="16"/>
        <v>#VALUE!</v>
      </c>
      <c r="I93" s="229" t="e">
        <f t="shared" si="17"/>
        <v>#VALUE!</v>
      </c>
      <c r="J93" s="230" t="e">
        <f t="shared" si="38"/>
        <v>#VALUE!</v>
      </c>
      <c r="K93" s="43" t="e">
        <f t="shared" si="18"/>
        <v>#VALUE!</v>
      </c>
      <c r="L93" s="218" t="e">
        <f t="shared" si="19"/>
        <v>#VALUE!</v>
      </c>
      <c r="M93" s="218" t="e">
        <f t="shared" si="4"/>
        <v>#VALUE!</v>
      </c>
      <c r="N93" s="43" t="e">
        <f t="shared" si="20"/>
        <v>#VALUE!</v>
      </c>
      <c r="O93" s="43" t="e">
        <f t="shared" si="21"/>
        <v>#VALUE!</v>
      </c>
      <c r="P93" s="231" t="e">
        <f t="shared" si="22"/>
        <v>#VALUE!</v>
      </c>
      <c r="Q93" s="43" t="e">
        <f t="shared" si="23"/>
        <v>#VALUE!</v>
      </c>
      <c r="R93" s="43" t="e">
        <f t="shared" si="24"/>
        <v>#VALUE!</v>
      </c>
      <c r="S93" s="218" t="e">
        <f t="shared" si="5"/>
        <v>#VALUE!</v>
      </c>
      <c r="T93" s="218" t="e">
        <f t="shared" si="6"/>
        <v>#VALUE!</v>
      </c>
      <c r="U93" s="233" t="e">
        <f t="shared" si="25"/>
        <v>#VALUE!</v>
      </c>
      <c r="V93" s="233" t="e">
        <f t="shared" si="7"/>
        <v>#VALUE!</v>
      </c>
      <c r="W93" s="43" t="e">
        <f t="shared" si="26"/>
        <v>#VALUE!</v>
      </c>
      <c r="X93" s="43" t="e">
        <f t="shared" si="27"/>
        <v>#VALUE!</v>
      </c>
      <c r="Y93" s="43" t="e">
        <f t="shared" si="28"/>
        <v>#VALUE!</v>
      </c>
      <c r="Z93" s="43" t="e">
        <f t="shared" si="29"/>
        <v>#VALUE!</v>
      </c>
      <c r="AA93" s="233" t="e">
        <f t="shared" si="8"/>
        <v>#VALUE!</v>
      </c>
      <c r="AB93" s="233" t="e">
        <f t="shared" si="30"/>
        <v>#VALUE!</v>
      </c>
      <c r="AC93" s="43" t="e">
        <f t="shared" si="31"/>
        <v>#VALUE!</v>
      </c>
      <c r="AD93" s="43" t="e">
        <f t="shared" si="9"/>
        <v>#VALUE!</v>
      </c>
      <c r="AE93" s="43" t="e">
        <f t="shared" si="32"/>
        <v>#VALUE!</v>
      </c>
      <c r="AF93" s="43" t="e">
        <f t="shared" si="10"/>
        <v>#VALUE!</v>
      </c>
      <c r="AG93" s="43" t="e">
        <f t="shared" si="11"/>
        <v>#VALUE!</v>
      </c>
      <c r="AH93" s="43" t="e">
        <f t="shared" si="33"/>
        <v>#VALUE!</v>
      </c>
      <c r="AI93" s="43" t="e">
        <f t="shared" si="12"/>
        <v>#VALUE!</v>
      </c>
      <c r="AJ93" s="43" t="e">
        <f t="shared" si="34"/>
        <v>#VALUE!</v>
      </c>
      <c r="AK93" s="8" t="e">
        <f t="shared" si="36"/>
        <v>#VALUE!</v>
      </c>
      <c r="AL93" s="44" t="e">
        <f t="shared" si="37"/>
        <v>#VALUE!</v>
      </c>
      <c r="AZ93" s="8"/>
    </row>
    <row r="94" spans="1:52" ht="15" x14ac:dyDescent="0.15">
      <c r="A94" s="42"/>
      <c r="B94" s="43" t="e">
        <f t="shared" ref="B94:D125" si="39">AF93</f>
        <v>#VALUE!</v>
      </c>
      <c r="C94" s="43" t="e">
        <f t="shared" si="39"/>
        <v>#VALUE!</v>
      </c>
      <c r="D94" s="43" t="e">
        <f t="shared" si="39"/>
        <v>#VALUE!</v>
      </c>
      <c r="E94" s="43" t="e">
        <f t="shared" si="35"/>
        <v>#VALUE!</v>
      </c>
      <c r="F94" s="43" t="e">
        <f t="shared" si="14"/>
        <v>#VALUE!</v>
      </c>
      <c r="G94" s="43" t="e">
        <f t="shared" si="15"/>
        <v>#VALUE!</v>
      </c>
      <c r="H94" s="27" t="e">
        <f t="shared" si="16"/>
        <v>#VALUE!</v>
      </c>
      <c r="I94" s="229" t="e">
        <f t="shared" si="17"/>
        <v>#VALUE!</v>
      </c>
      <c r="J94" s="230" t="e">
        <f t="shared" si="38"/>
        <v>#VALUE!</v>
      </c>
      <c r="K94" s="43" t="e">
        <f t="shared" si="18"/>
        <v>#VALUE!</v>
      </c>
      <c r="L94" s="218" t="e">
        <f t="shared" si="19"/>
        <v>#VALUE!</v>
      </c>
      <c r="M94" s="218" t="e">
        <f t="shared" si="4"/>
        <v>#VALUE!</v>
      </c>
      <c r="N94" s="43" t="e">
        <f t="shared" si="20"/>
        <v>#VALUE!</v>
      </c>
      <c r="O94" s="43" t="e">
        <f t="shared" si="21"/>
        <v>#VALUE!</v>
      </c>
      <c r="P94" s="231" t="e">
        <f t="shared" si="22"/>
        <v>#VALUE!</v>
      </c>
      <c r="Q94" s="43" t="e">
        <f t="shared" si="23"/>
        <v>#VALUE!</v>
      </c>
      <c r="R94" s="43" t="e">
        <f t="shared" si="24"/>
        <v>#VALUE!</v>
      </c>
      <c r="S94" s="218" t="e">
        <f t="shared" si="5"/>
        <v>#VALUE!</v>
      </c>
      <c r="T94" s="218" t="e">
        <f t="shared" si="6"/>
        <v>#VALUE!</v>
      </c>
      <c r="U94" s="233" t="e">
        <f t="shared" si="25"/>
        <v>#VALUE!</v>
      </c>
      <c r="V94" s="233" t="e">
        <f t="shared" si="7"/>
        <v>#VALUE!</v>
      </c>
      <c r="W94" s="43" t="e">
        <f t="shared" si="26"/>
        <v>#VALUE!</v>
      </c>
      <c r="X94" s="43" t="e">
        <f t="shared" si="27"/>
        <v>#VALUE!</v>
      </c>
      <c r="Y94" s="43" t="e">
        <f t="shared" si="28"/>
        <v>#VALUE!</v>
      </c>
      <c r="Z94" s="43" t="e">
        <f t="shared" si="29"/>
        <v>#VALUE!</v>
      </c>
      <c r="AA94" s="233" t="e">
        <f t="shared" si="8"/>
        <v>#VALUE!</v>
      </c>
      <c r="AB94" s="233" t="e">
        <f t="shared" si="30"/>
        <v>#VALUE!</v>
      </c>
      <c r="AC94" s="43" t="e">
        <f t="shared" ref="AC94:AC125" si="40">delta_z(N94,S94,H94,AE93,AB94)</f>
        <v>#VALUE!</v>
      </c>
      <c r="AD94" s="43" t="e">
        <f t="shared" si="9"/>
        <v>#VALUE!</v>
      </c>
      <c r="AE94" s="43" t="e">
        <f t="shared" si="32"/>
        <v>#VALUE!</v>
      </c>
      <c r="AF94" s="43" t="e">
        <f t="shared" si="10"/>
        <v>#VALUE!</v>
      </c>
      <c r="AG94" s="43" t="e">
        <f t="shared" si="11"/>
        <v>#VALUE!</v>
      </c>
      <c r="AH94" s="43" t="e">
        <f t="shared" si="33"/>
        <v>#VALUE!</v>
      </c>
      <c r="AI94" s="43" t="e">
        <f t="shared" si="12"/>
        <v>#VALUE!</v>
      </c>
      <c r="AJ94" s="43" t="e">
        <f t="shared" si="34"/>
        <v>#VALUE!</v>
      </c>
      <c r="AK94" s="8" t="e">
        <f t="shared" si="36"/>
        <v>#VALUE!</v>
      </c>
      <c r="AL94" s="44" t="e">
        <f t="shared" si="37"/>
        <v>#VALUE!</v>
      </c>
      <c r="AZ94" s="8"/>
    </row>
    <row r="95" spans="1:52" ht="15" x14ac:dyDescent="0.15">
      <c r="A95" s="42"/>
      <c r="B95" s="43" t="e">
        <f t="shared" si="39"/>
        <v>#VALUE!</v>
      </c>
      <c r="C95" s="43" t="e">
        <f t="shared" si="39"/>
        <v>#VALUE!</v>
      </c>
      <c r="D95" s="43" t="e">
        <f t="shared" si="39"/>
        <v>#VALUE!</v>
      </c>
      <c r="E95" s="43" t="e">
        <f t="shared" si="35"/>
        <v>#VALUE!</v>
      </c>
      <c r="F95" s="43" t="e">
        <f t="shared" si="14"/>
        <v>#VALUE!</v>
      </c>
      <c r="G95" s="43" t="e">
        <f t="shared" si="15"/>
        <v>#VALUE!</v>
      </c>
      <c r="H95" s="27" t="e">
        <f t="shared" ref="H95:H126" si="41">dv(S94)</f>
        <v>#VALUE!</v>
      </c>
      <c r="I95" s="229" t="e">
        <f t="shared" si="17"/>
        <v>#VALUE!</v>
      </c>
      <c r="J95" s="230" t="e">
        <f t="shared" si="38"/>
        <v>#VALUE!</v>
      </c>
      <c r="K95" s="43" t="e">
        <f t="shared" si="18"/>
        <v>#VALUE!</v>
      </c>
      <c r="L95" s="218" t="e">
        <f t="shared" si="19"/>
        <v>#VALUE!</v>
      </c>
      <c r="M95" s="218" t="e">
        <f t="shared" si="4"/>
        <v>#VALUE!</v>
      </c>
      <c r="N95" s="43" t="e">
        <f t="shared" si="20"/>
        <v>#VALUE!</v>
      </c>
      <c r="O95" s="43" t="e">
        <f t="shared" si="21"/>
        <v>#VALUE!</v>
      </c>
      <c r="P95" s="231" t="e">
        <f t="shared" si="22"/>
        <v>#VALUE!</v>
      </c>
      <c r="Q95" s="43" t="e">
        <f t="shared" si="23"/>
        <v>#VALUE!</v>
      </c>
      <c r="R95" s="43" t="e">
        <f t="shared" si="24"/>
        <v>#VALUE!</v>
      </c>
      <c r="S95" s="218" t="e">
        <f t="shared" si="5"/>
        <v>#VALUE!</v>
      </c>
      <c r="T95" s="218" t="e">
        <f t="shared" si="6"/>
        <v>#VALUE!</v>
      </c>
      <c r="U95" s="233" t="e">
        <f t="shared" si="25"/>
        <v>#VALUE!</v>
      </c>
      <c r="V95" s="233" t="e">
        <f t="shared" si="7"/>
        <v>#VALUE!</v>
      </c>
      <c r="W95" s="43" t="e">
        <f t="shared" si="26"/>
        <v>#VALUE!</v>
      </c>
      <c r="X95" s="43" t="e">
        <f t="shared" si="27"/>
        <v>#VALUE!</v>
      </c>
      <c r="Y95" s="43" t="e">
        <f t="shared" si="28"/>
        <v>#VALUE!</v>
      </c>
      <c r="Z95" s="43" t="e">
        <f t="shared" si="29"/>
        <v>#VALUE!</v>
      </c>
      <c r="AA95" s="233" t="e">
        <f t="shared" si="8"/>
        <v>#VALUE!</v>
      </c>
      <c r="AB95" s="233" t="e">
        <f t="shared" si="30"/>
        <v>#VALUE!</v>
      </c>
      <c r="AC95" s="43" t="e">
        <f t="shared" si="40"/>
        <v>#VALUE!</v>
      </c>
      <c r="AD95" s="43" t="e">
        <f t="shared" si="9"/>
        <v>#VALUE!</v>
      </c>
      <c r="AE95" s="43" t="e">
        <f t="shared" si="32"/>
        <v>#VALUE!</v>
      </c>
      <c r="AF95" s="43" t="e">
        <f t="shared" si="10"/>
        <v>#VALUE!</v>
      </c>
      <c r="AG95" s="43" t="e">
        <f t="shared" si="11"/>
        <v>#VALUE!</v>
      </c>
      <c r="AH95" s="43" t="e">
        <f t="shared" si="33"/>
        <v>#VALUE!</v>
      </c>
      <c r="AI95" s="43" t="e">
        <f t="shared" si="12"/>
        <v>#VALUE!</v>
      </c>
      <c r="AJ95" s="43" t="e">
        <f t="shared" si="34"/>
        <v>#VALUE!</v>
      </c>
      <c r="AK95" s="8" t="e">
        <f t="shared" si="36"/>
        <v>#VALUE!</v>
      </c>
      <c r="AL95" s="44" t="e">
        <f t="shared" si="37"/>
        <v>#VALUE!</v>
      </c>
      <c r="AZ95" s="8"/>
    </row>
    <row r="96" spans="1:52" ht="15" x14ac:dyDescent="0.15">
      <c r="A96" s="42"/>
      <c r="B96" s="43" t="e">
        <f t="shared" si="39"/>
        <v>#VALUE!</v>
      </c>
      <c r="C96" s="43" t="e">
        <f t="shared" si="39"/>
        <v>#VALUE!</v>
      </c>
      <c r="D96" s="43" t="e">
        <f t="shared" si="39"/>
        <v>#VALUE!</v>
      </c>
      <c r="E96" s="43" t="e">
        <f t="shared" si="35"/>
        <v>#VALUE!</v>
      </c>
      <c r="F96" s="43" t="e">
        <f t="shared" si="14"/>
        <v>#VALUE!</v>
      </c>
      <c r="G96" s="43" t="e">
        <f t="shared" si="15"/>
        <v>#VALUE!</v>
      </c>
      <c r="H96" s="27" t="e">
        <f t="shared" si="41"/>
        <v>#VALUE!</v>
      </c>
      <c r="I96" s="229" t="e">
        <f t="shared" si="17"/>
        <v>#VALUE!</v>
      </c>
      <c r="J96" s="230" t="e">
        <f t="shared" si="38"/>
        <v>#VALUE!</v>
      </c>
      <c r="K96" s="43" t="e">
        <f t="shared" si="18"/>
        <v>#VALUE!</v>
      </c>
      <c r="L96" s="218" t="e">
        <f t="shared" si="19"/>
        <v>#VALUE!</v>
      </c>
      <c r="M96" s="218" t="e">
        <f t="shared" si="4"/>
        <v>#VALUE!</v>
      </c>
      <c r="N96" s="43" t="e">
        <f t="shared" si="20"/>
        <v>#VALUE!</v>
      </c>
      <c r="O96" s="43" t="e">
        <f t="shared" si="21"/>
        <v>#VALUE!</v>
      </c>
      <c r="P96" s="231" t="e">
        <f t="shared" si="22"/>
        <v>#VALUE!</v>
      </c>
      <c r="Q96" s="43" t="e">
        <f t="shared" si="23"/>
        <v>#VALUE!</v>
      </c>
      <c r="R96" s="43" t="e">
        <f t="shared" si="24"/>
        <v>#VALUE!</v>
      </c>
      <c r="S96" s="218" t="e">
        <f t="shared" si="5"/>
        <v>#VALUE!</v>
      </c>
      <c r="T96" s="218" t="e">
        <f t="shared" si="6"/>
        <v>#VALUE!</v>
      </c>
      <c r="U96" s="233" t="e">
        <f t="shared" si="25"/>
        <v>#VALUE!</v>
      </c>
      <c r="V96" s="233" t="e">
        <f t="shared" si="7"/>
        <v>#VALUE!</v>
      </c>
      <c r="W96" s="43" t="e">
        <f t="shared" si="26"/>
        <v>#VALUE!</v>
      </c>
      <c r="X96" s="43" t="e">
        <f t="shared" si="27"/>
        <v>#VALUE!</v>
      </c>
      <c r="Y96" s="43" t="e">
        <f t="shared" si="28"/>
        <v>#VALUE!</v>
      </c>
      <c r="Z96" s="43" t="e">
        <f t="shared" si="29"/>
        <v>#VALUE!</v>
      </c>
      <c r="AA96" s="233" t="e">
        <f t="shared" si="8"/>
        <v>#VALUE!</v>
      </c>
      <c r="AB96" s="233" t="e">
        <f t="shared" si="30"/>
        <v>#VALUE!</v>
      </c>
      <c r="AC96" s="43" t="e">
        <f t="shared" si="40"/>
        <v>#VALUE!</v>
      </c>
      <c r="AD96" s="43" t="e">
        <f t="shared" si="9"/>
        <v>#VALUE!</v>
      </c>
      <c r="AE96" s="43" t="e">
        <f t="shared" si="32"/>
        <v>#VALUE!</v>
      </c>
      <c r="AF96" s="43" t="e">
        <f t="shared" si="10"/>
        <v>#VALUE!</v>
      </c>
      <c r="AG96" s="43" t="e">
        <f t="shared" si="11"/>
        <v>#VALUE!</v>
      </c>
      <c r="AH96" s="43" t="e">
        <f t="shared" si="33"/>
        <v>#VALUE!</v>
      </c>
      <c r="AI96" s="43" t="e">
        <f t="shared" si="12"/>
        <v>#VALUE!</v>
      </c>
      <c r="AJ96" s="43" t="e">
        <f t="shared" si="34"/>
        <v>#VALUE!</v>
      </c>
      <c r="AK96" s="8" t="e">
        <f t="shared" si="36"/>
        <v>#VALUE!</v>
      </c>
      <c r="AL96" s="44" t="e">
        <f t="shared" si="37"/>
        <v>#VALUE!</v>
      </c>
      <c r="AZ96" s="8"/>
    </row>
    <row r="97" spans="1:52" ht="15" x14ac:dyDescent="0.15">
      <c r="A97" s="42"/>
      <c r="B97" s="43" t="e">
        <f t="shared" si="39"/>
        <v>#VALUE!</v>
      </c>
      <c r="C97" s="43" t="e">
        <f t="shared" si="39"/>
        <v>#VALUE!</v>
      </c>
      <c r="D97" s="43" t="e">
        <f t="shared" si="39"/>
        <v>#VALUE!</v>
      </c>
      <c r="E97" s="43" t="e">
        <f t="shared" si="35"/>
        <v>#VALUE!</v>
      </c>
      <c r="F97" s="43" t="e">
        <f t="shared" si="14"/>
        <v>#VALUE!</v>
      </c>
      <c r="G97" s="43" t="e">
        <f t="shared" si="15"/>
        <v>#VALUE!</v>
      </c>
      <c r="H97" s="27" t="e">
        <f t="shared" si="41"/>
        <v>#VALUE!</v>
      </c>
      <c r="I97" s="229" t="e">
        <f t="shared" si="17"/>
        <v>#VALUE!</v>
      </c>
      <c r="J97" s="230" t="e">
        <f t="shared" si="38"/>
        <v>#VALUE!</v>
      </c>
      <c r="K97" s="43" t="e">
        <f t="shared" si="18"/>
        <v>#VALUE!</v>
      </c>
      <c r="L97" s="218" t="e">
        <f t="shared" si="19"/>
        <v>#VALUE!</v>
      </c>
      <c r="M97" s="218" t="e">
        <f t="shared" si="4"/>
        <v>#VALUE!</v>
      </c>
      <c r="N97" s="43" t="e">
        <f t="shared" si="20"/>
        <v>#VALUE!</v>
      </c>
      <c r="O97" s="43" t="e">
        <f t="shared" si="21"/>
        <v>#VALUE!</v>
      </c>
      <c r="P97" s="231" t="e">
        <f t="shared" si="22"/>
        <v>#VALUE!</v>
      </c>
      <c r="Q97" s="43" t="e">
        <f t="shared" si="23"/>
        <v>#VALUE!</v>
      </c>
      <c r="R97" s="43" t="e">
        <f t="shared" si="24"/>
        <v>#VALUE!</v>
      </c>
      <c r="S97" s="218" t="e">
        <f t="shared" si="5"/>
        <v>#VALUE!</v>
      </c>
      <c r="T97" s="218" t="e">
        <f t="shared" si="6"/>
        <v>#VALUE!</v>
      </c>
      <c r="U97" s="233" t="e">
        <f t="shared" si="25"/>
        <v>#VALUE!</v>
      </c>
      <c r="V97" s="233" t="e">
        <f t="shared" si="7"/>
        <v>#VALUE!</v>
      </c>
      <c r="W97" s="43" t="e">
        <f t="shared" si="26"/>
        <v>#VALUE!</v>
      </c>
      <c r="X97" s="43" t="e">
        <f t="shared" si="27"/>
        <v>#VALUE!</v>
      </c>
      <c r="Y97" s="43" t="e">
        <f t="shared" si="28"/>
        <v>#VALUE!</v>
      </c>
      <c r="Z97" s="43" t="e">
        <f t="shared" si="29"/>
        <v>#VALUE!</v>
      </c>
      <c r="AA97" s="233" t="e">
        <f t="shared" si="8"/>
        <v>#VALUE!</v>
      </c>
      <c r="AB97" s="233" t="e">
        <f t="shared" si="30"/>
        <v>#VALUE!</v>
      </c>
      <c r="AC97" s="43" t="e">
        <f t="shared" si="40"/>
        <v>#VALUE!</v>
      </c>
      <c r="AD97" s="43" t="e">
        <f t="shared" si="9"/>
        <v>#VALUE!</v>
      </c>
      <c r="AE97" s="43" t="e">
        <f t="shared" si="32"/>
        <v>#VALUE!</v>
      </c>
      <c r="AF97" s="43" t="e">
        <f t="shared" si="10"/>
        <v>#VALUE!</v>
      </c>
      <c r="AG97" s="43" t="e">
        <f t="shared" si="11"/>
        <v>#VALUE!</v>
      </c>
      <c r="AH97" s="43" t="e">
        <f t="shared" si="33"/>
        <v>#VALUE!</v>
      </c>
      <c r="AI97" s="43" t="e">
        <f t="shared" si="12"/>
        <v>#VALUE!</v>
      </c>
      <c r="AJ97" s="43" t="e">
        <f t="shared" si="34"/>
        <v>#VALUE!</v>
      </c>
      <c r="AK97" s="8" t="e">
        <f t="shared" si="36"/>
        <v>#VALUE!</v>
      </c>
      <c r="AL97" s="44" t="e">
        <f t="shared" si="37"/>
        <v>#VALUE!</v>
      </c>
      <c r="AZ97" s="8"/>
    </row>
    <row r="98" spans="1:52" ht="15" x14ac:dyDescent="0.15">
      <c r="A98" s="42"/>
      <c r="B98" s="43" t="e">
        <f t="shared" si="39"/>
        <v>#VALUE!</v>
      </c>
      <c r="C98" s="43" t="e">
        <f t="shared" si="39"/>
        <v>#VALUE!</v>
      </c>
      <c r="D98" s="43" t="e">
        <f t="shared" si="39"/>
        <v>#VALUE!</v>
      </c>
      <c r="E98" s="43" t="e">
        <f t="shared" si="35"/>
        <v>#VALUE!</v>
      </c>
      <c r="F98" s="43" t="e">
        <f t="shared" si="14"/>
        <v>#VALUE!</v>
      </c>
      <c r="G98" s="43" t="e">
        <f t="shared" si="15"/>
        <v>#VALUE!</v>
      </c>
      <c r="H98" s="27" t="e">
        <f t="shared" si="41"/>
        <v>#VALUE!</v>
      </c>
      <c r="I98" s="229" t="e">
        <f t="shared" si="17"/>
        <v>#VALUE!</v>
      </c>
      <c r="J98" s="230" t="e">
        <f t="shared" si="38"/>
        <v>#VALUE!</v>
      </c>
      <c r="K98" s="43" t="e">
        <f t="shared" si="18"/>
        <v>#VALUE!</v>
      </c>
      <c r="L98" s="218" t="e">
        <f t="shared" si="19"/>
        <v>#VALUE!</v>
      </c>
      <c r="M98" s="218" t="e">
        <f t="shared" si="4"/>
        <v>#VALUE!</v>
      </c>
      <c r="N98" s="43" t="e">
        <f t="shared" si="20"/>
        <v>#VALUE!</v>
      </c>
      <c r="O98" s="43" t="e">
        <f t="shared" si="21"/>
        <v>#VALUE!</v>
      </c>
      <c r="P98" s="231" t="e">
        <f t="shared" si="22"/>
        <v>#VALUE!</v>
      </c>
      <c r="Q98" s="43" t="e">
        <f t="shared" si="23"/>
        <v>#VALUE!</v>
      </c>
      <c r="R98" s="43" t="e">
        <f t="shared" si="24"/>
        <v>#VALUE!</v>
      </c>
      <c r="S98" s="218" t="e">
        <f t="shared" si="5"/>
        <v>#VALUE!</v>
      </c>
      <c r="T98" s="218" t="e">
        <f t="shared" si="6"/>
        <v>#VALUE!</v>
      </c>
      <c r="U98" s="233" t="e">
        <f t="shared" si="25"/>
        <v>#VALUE!</v>
      </c>
      <c r="V98" s="233" t="e">
        <f t="shared" si="7"/>
        <v>#VALUE!</v>
      </c>
      <c r="W98" s="43" t="e">
        <f t="shared" si="26"/>
        <v>#VALUE!</v>
      </c>
      <c r="X98" s="43" t="e">
        <f t="shared" si="27"/>
        <v>#VALUE!</v>
      </c>
      <c r="Y98" s="43" t="e">
        <f t="shared" si="28"/>
        <v>#VALUE!</v>
      </c>
      <c r="Z98" s="43" t="e">
        <f t="shared" si="29"/>
        <v>#VALUE!</v>
      </c>
      <c r="AA98" s="233" t="e">
        <f t="shared" si="8"/>
        <v>#VALUE!</v>
      </c>
      <c r="AB98" s="233" t="e">
        <f t="shared" si="30"/>
        <v>#VALUE!</v>
      </c>
      <c r="AC98" s="43" t="e">
        <f t="shared" si="40"/>
        <v>#VALUE!</v>
      </c>
      <c r="AD98" s="43" t="e">
        <f t="shared" si="9"/>
        <v>#VALUE!</v>
      </c>
      <c r="AE98" s="43" t="e">
        <f t="shared" si="32"/>
        <v>#VALUE!</v>
      </c>
      <c r="AF98" s="43" t="e">
        <f t="shared" si="10"/>
        <v>#VALUE!</v>
      </c>
      <c r="AG98" s="43" t="e">
        <f t="shared" si="11"/>
        <v>#VALUE!</v>
      </c>
      <c r="AH98" s="43" t="e">
        <f t="shared" si="33"/>
        <v>#VALUE!</v>
      </c>
      <c r="AI98" s="43" t="e">
        <f t="shared" si="12"/>
        <v>#VALUE!</v>
      </c>
      <c r="AJ98" s="43" t="e">
        <f t="shared" si="34"/>
        <v>#VALUE!</v>
      </c>
      <c r="AK98" s="8" t="e">
        <f t="shared" si="36"/>
        <v>#VALUE!</v>
      </c>
      <c r="AL98" s="44" t="e">
        <f t="shared" si="37"/>
        <v>#VALUE!</v>
      </c>
      <c r="AZ98" s="8"/>
    </row>
    <row r="99" spans="1:52" ht="15" x14ac:dyDescent="0.15">
      <c r="A99" s="42"/>
      <c r="B99" s="43" t="e">
        <f t="shared" si="39"/>
        <v>#VALUE!</v>
      </c>
      <c r="C99" s="43" t="e">
        <f t="shared" si="39"/>
        <v>#VALUE!</v>
      </c>
      <c r="D99" s="43" t="e">
        <f t="shared" si="39"/>
        <v>#VALUE!</v>
      </c>
      <c r="E99" s="43" t="e">
        <f t="shared" si="35"/>
        <v>#VALUE!</v>
      </c>
      <c r="F99" s="43" t="e">
        <f t="shared" si="14"/>
        <v>#VALUE!</v>
      </c>
      <c r="G99" s="43" t="e">
        <f t="shared" si="15"/>
        <v>#VALUE!</v>
      </c>
      <c r="H99" s="27" t="e">
        <f t="shared" si="41"/>
        <v>#VALUE!</v>
      </c>
      <c r="I99" s="229" t="e">
        <f t="shared" si="17"/>
        <v>#VALUE!</v>
      </c>
      <c r="J99" s="230" t="e">
        <f t="shared" si="38"/>
        <v>#VALUE!</v>
      </c>
      <c r="K99" s="43" t="e">
        <f t="shared" si="18"/>
        <v>#VALUE!</v>
      </c>
      <c r="L99" s="218" t="e">
        <f t="shared" si="19"/>
        <v>#VALUE!</v>
      </c>
      <c r="M99" s="218" t="e">
        <f t="shared" si="4"/>
        <v>#VALUE!</v>
      </c>
      <c r="N99" s="43" t="e">
        <f t="shared" si="20"/>
        <v>#VALUE!</v>
      </c>
      <c r="O99" s="43" t="e">
        <f t="shared" si="21"/>
        <v>#VALUE!</v>
      </c>
      <c r="P99" s="231" t="e">
        <f t="shared" si="22"/>
        <v>#VALUE!</v>
      </c>
      <c r="Q99" s="43" t="e">
        <f t="shared" si="23"/>
        <v>#VALUE!</v>
      </c>
      <c r="R99" s="43" t="e">
        <f t="shared" si="24"/>
        <v>#VALUE!</v>
      </c>
      <c r="S99" s="218" t="e">
        <f t="shared" si="5"/>
        <v>#VALUE!</v>
      </c>
      <c r="T99" s="218" t="e">
        <f t="shared" si="6"/>
        <v>#VALUE!</v>
      </c>
      <c r="U99" s="233" t="e">
        <f t="shared" si="25"/>
        <v>#VALUE!</v>
      </c>
      <c r="V99" s="233" t="e">
        <f t="shared" si="7"/>
        <v>#VALUE!</v>
      </c>
      <c r="W99" s="43" t="e">
        <f t="shared" si="26"/>
        <v>#VALUE!</v>
      </c>
      <c r="X99" s="43" t="e">
        <f t="shared" si="27"/>
        <v>#VALUE!</v>
      </c>
      <c r="Y99" s="43" t="e">
        <f t="shared" si="28"/>
        <v>#VALUE!</v>
      </c>
      <c r="Z99" s="43" t="e">
        <f t="shared" si="29"/>
        <v>#VALUE!</v>
      </c>
      <c r="AA99" s="233" t="e">
        <f t="shared" si="8"/>
        <v>#VALUE!</v>
      </c>
      <c r="AB99" s="233" t="e">
        <f t="shared" si="30"/>
        <v>#VALUE!</v>
      </c>
      <c r="AC99" s="43" t="e">
        <f t="shared" si="40"/>
        <v>#VALUE!</v>
      </c>
      <c r="AD99" s="43" t="e">
        <f t="shared" si="9"/>
        <v>#VALUE!</v>
      </c>
      <c r="AE99" s="43" t="e">
        <f t="shared" si="32"/>
        <v>#VALUE!</v>
      </c>
      <c r="AF99" s="43" t="e">
        <f t="shared" si="10"/>
        <v>#VALUE!</v>
      </c>
      <c r="AG99" s="43" t="e">
        <f t="shared" si="11"/>
        <v>#VALUE!</v>
      </c>
      <c r="AH99" s="43" t="e">
        <f t="shared" si="33"/>
        <v>#VALUE!</v>
      </c>
      <c r="AI99" s="43" t="e">
        <f t="shared" si="12"/>
        <v>#VALUE!</v>
      </c>
      <c r="AJ99" s="43" t="e">
        <f t="shared" si="34"/>
        <v>#VALUE!</v>
      </c>
      <c r="AK99" s="8" t="e">
        <f t="shared" si="36"/>
        <v>#VALUE!</v>
      </c>
      <c r="AL99" s="44" t="e">
        <f t="shared" si="37"/>
        <v>#VALUE!</v>
      </c>
      <c r="AZ99" s="8"/>
    </row>
    <row r="100" spans="1:52" ht="15" x14ac:dyDescent="0.15">
      <c r="A100" s="42"/>
      <c r="B100" s="43" t="e">
        <f t="shared" si="39"/>
        <v>#VALUE!</v>
      </c>
      <c r="C100" s="43" t="e">
        <f t="shared" si="39"/>
        <v>#VALUE!</v>
      </c>
      <c r="D100" s="43" t="e">
        <f t="shared" si="39"/>
        <v>#VALUE!</v>
      </c>
      <c r="E100" s="43" t="e">
        <f t="shared" si="35"/>
        <v>#VALUE!</v>
      </c>
      <c r="F100" s="43" t="e">
        <f t="shared" si="14"/>
        <v>#VALUE!</v>
      </c>
      <c r="G100" s="43" t="e">
        <f t="shared" si="15"/>
        <v>#VALUE!</v>
      </c>
      <c r="H100" s="27" t="e">
        <f t="shared" si="41"/>
        <v>#VALUE!</v>
      </c>
      <c r="I100" s="229" t="e">
        <f t="shared" si="17"/>
        <v>#VALUE!</v>
      </c>
      <c r="J100" s="230" t="e">
        <f t="shared" si="38"/>
        <v>#VALUE!</v>
      </c>
      <c r="K100" s="43" t="e">
        <f t="shared" si="18"/>
        <v>#VALUE!</v>
      </c>
      <c r="L100" s="218" t="e">
        <f t="shared" si="19"/>
        <v>#VALUE!</v>
      </c>
      <c r="M100" s="218" t="e">
        <f t="shared" si="4"/>
        <v>#VALUE!</v>
      </c>
      <c r="N100" s="43" t="e">
        <f t="shared" si="20"/>
        <v>#VALUE!</v>
      </c>
      <c r="O100" s="43" t="e">
        <f t="shared" si="21"/>
        <v>#VALUE!</v>
      </c>
      <c r="P100" s="231" t="e">
        <f t="shared" si="22"/>
        <v>#VALUE!</v>
      </c>
      <c r="Q100" s="43" t="e">
        <f t="shared" si="23"/>
        <v>#VALUE!</v>
      </c>
      <c r="R100" s="43" t="e">
        <f t="shared" si="24"/>
        <v>#VALUE!</v>
      </c>
      <c r="S100" s="218" t="e">
        <f t="shared" si="5"/>
        <v>#VALUE!</v>
      </c>
      <c r="T100" s="218" t="e">
        <f t="shared" si="6"/>
        <v>#VALUE!</v>
      </c>
      <c r="U100" s="233" t="e">
        <f t="shared" si="25"/>
        <v>#VALUE!</v>
      </c>
      <c r="V100" s="233" t="e">
        <f t="shared" si="7"/>
        <v>#VALUE!</v>
      </c>
      <c r="W100" s="43" t="e">
        <f t="shared" si="26"/>
        <v>#VALUE!</v>
      </c>
      <c r="X100" s="43" t="e">
        <f t="shared" si="27"/>
        <v>#VALUE!</v>
      </c>
      <c r="Y100" s="43" t="e">
        <f t="shared" si="28"/>
        <v>#VALUE!</v>
      </c>
      <c r="Z100" s="43" t="e">
        <f t="shared" si="29"/>
        <v>#VALUE!</v>
      </c>
      <c r="AA100" s="233" t="e">
        <f t="shared" si="8"/>
        <v>#VALUE!</v>
      </c>
      <c r="AB100" s="233" t="e">
        <f t="shared" si="30"/>
        <v>#VALUE!</v>
      </c>
      <c r="AC100" s="43" t="e">
        <f t="shared" si="40"/>
        <v>#VALUE!</v>
      </c>
      <c r="AD100" s="43" t="e">
        <f t="shared" si="9"/>
        <v>#VALUE!</v>
      </c>
      <c r="AE100" s="43" t="e">
        <f t="shared" si="32"/>
        <v>#VALUE!</v>
      </c>
      <c r="AF100" s="43" t="e">
        <f t="shared" si="10"/>
        <v>#VALUE!</v>
      </c>
      <c r="AG100" s="43" t="e">
        <f t="shared" si="11"/>
        <v>#VALUE!</v>
      </c>
      <c r="AH100" s="43" t="e">
        <f t="shared" si="33"/>
        <v>#VALUE!</v>
      </c>
      <c r="AI100" s="43" t="e">
        <f t="shared" si="12"/>
        <v>#VALUE!</v>
      </c>
      <c r="AJ100" s="43" t="e">
        <f t="shared" si="34"/>
        <v>#VALUE!</v>
      </c>
      <c r="AK100" s="8" t="e">
        <f t="shared" si="36"/>
        <v>#VALUE!</v>
      </c>
      <c r="AL100" s="44" t="e">
        <f t="shared" si="37"/>
        <v>#VALUE!</v>
      </c>
      <c r="AZ100" s="8"/>
    </row>
    <row r="101" spans="1:52" ht="15" x14ac:dyDescent="0.15">
      <c r="A101" s="42"/>
      <c r="B101" s="43" t="e">
        <f t="shared" si="39"/>
        <v>#VALUE!</v>
      </c>
      <c r="C101" s="43" t="e">
        <f t="shared" si="39"/>
        <v>#VALUE!</v>
      </c>
      <c r="D101" s="43" t="e">
        <f t="shared" si="39"/>
        <v>#VALUE!</v>
      </c>
      <c r="E101" s="43" t="e">
        <f t="shared" si="35"/>
        <v>#VALUE!</v>
      </c>
      <c r="F101" s="43" t="e">
        <f t="shared" si="14"/>
        <v>#VALUE!</v>
      </c>
      <c r="G101" s="43" t="e">
        <f t="shared" si="15"/>
        <v>#VALUE!</v>
      </c>
      <c r="H101" s="27" t="e">
        <f t="shared" si="41"/>
        <v>#VALUE!</v>
      </c>
      <c r="I101" s="229" t="e">
        <f t="shared" si="17"/>
        <v>#VALUE!</v>
      </c>
      <c r="J101" s="230" t="e">
        <f t="shared" si="38"/>
        <v>#VALUE!</v>
      </c>
      <c r="K101" s="43" t="e">
        <f t="shared" si="18"/>
        <v>#VALUE!</v>
      </c>
      <c r="L101" s="218" t="e">
        <f t="shared" si="19"/>
        <v>#VALUE!</v>
      </c>
      <c r="M101" s="218" t="e">
        <f t="shared" si="4"/>
        <v>#VALUE!</v>
      </c>
      <c r="N101" s="43" t="e">
        <f t="shared" si="20"/>
        <v>#VALUE!</v>
      </c>
      <c r="O101" s="43" t="e">
        <f t="shared" si="21"/>
        <v>#VALUE!</v>
      </c>
      <c r="P101" s="231" t="e">
        <f t="shared" si="22"/>
        <v>#VALUE!</v>
      </c>
      <c r="Q101" s="43" t="e">
        <f t="shared" si="23"/>
        <v>#VALUE!</v>
      </c>
      <c r="R101" s="43" t="e">
        <f t="shared" si="24"/>
        <v>#VALUE!</v>
      </c>
      <c r="S101" s="218" t="e">
        <f t="shared" si="5"/>
        <v>#VALUE!</v>
      </c>
      <c r="T101" s="218" t="e">
        <f t="shared" si="6"/>
        <v>#VALUE!</v>
      </c>
      <c r="U101" s="233" t="e">
        <f t="shared" si="25"/>
        <v>#VALUE!</v>
      </c>
      <c r="V101" s="233" t="e">
        <f t="shared" si="7"/>
        <v>#VALUE!</v>
      </c>
      <c r="W101" s="43" t="e">
        <f t="shared" si="26"/>
        <v>#VALUE!</v>
      </c>
      <c r="X101" s="43" t="e">
        <f t="shared" si="27"/>
        <v>#VALUE!</v>
      </c>
      <c r="Y101" s="43" t="e">
        <f t="shared" si="28"/>
        <v>#VALUE!</v>
      </c>
      <c r="Z101" s="43" t="e">
        <f t="shared" si="29"/>
        <v>#VALUE!</v>
      </c>
      <c r="AA101" s="233" t="e">
        <f t="shared" si="8"/>
        <v>#VALUE!</v>
      </c>
      <c r="AB101" s="233" t="e">
        <f t="shared" si="30"/>
        <v>#VALUE!</v>
      </c>
      <c r="AC101" s="43" t="e">
        <f t="shared" si="40"/>
        <v>#VALUE!</v>
      </c>
      <c r="AD101" s="43" t="e">
        <f t="shared" si="9"/>
        <v>#VALUE!</v>
      </c>
      <c r="AE101" s="43" t="e">
        <f t="shared" si="32"/>
        <v>#VALUE!</v>
      </c>
      <c r="AF101" s="43" t="e">
        <f t="shared" si="10"/>
        <v>#VALUE!</v>
      </c>
      <c r="AG101" s="43" t="e">
        <f t="shared" si="11"/>
        <v>#VALUE!</v>
      </c>
      <c r="AH101" s="43" t="e">
        <f t="shared" si="33"/>
        <v>#VALUE!</v>
      </c>
      <c r="AI101" s="43" t="e">
        <f t="shared" si="12"/>
        <v>#VALUE!</v>
      </c>
      <c r="AJ101" s="43" t="e">
        <f t="shared" si="34"/>
        <v>#VALUE!</v>
      </c>
      <c r="AK101" s="8" t="e">
        <f t="shared" si="36"/>
        <v>#VALUE!</v>
      </c>
      <c r="AL101" s="44" t="e">
        <f t="shared" si="37"/>
        <v>#VALUE!</v>
      </c>
      <c r="AZ101" s="8"/>
    </row>
    <row r="102" spans="1:52" ht="15" x14ac:dyDescent="0.15">
      <c r="A102" s="42"/>
      <c r="B102" s="43" t="e">
        <f t="shared" si="39"/>
        <v>#VALUE!</v>
      </c>
      <c r="C102" s="43" t="e">
        <f t="shared" si="39"/>
        <v>#VALUE!</v>
      </c>
      <c r="D102" s="43" t="e">
        <f t="shared" si="39"/>
        <v>#VALUE!</v>
      </c>
      <c r="E102" s="43" t="e">
        <f t="shared" si="35"/>
        <v>#VALUE!</v>
      </c>
      <c r="F102" s="43" t="e">
        <f t="shared" si="14"/>
        <v>#VALUE!</v>
      </c>
      <c r="G102" s="43" t="e">
        <f t="shared" si="15"/>
        <v>#VALUE!</v>
      </c>
      <c r="H102" s="27" t="e">
        <f t="shared" si="41"/>
        <v>#VALUE!</v>
      </c>
      <c r="I102" s="229" t="e">
        <f t="shared" si="17"/>
        <v>#VALUE!</v>
      </c>
      <c r="J102" s="230" t="e">
        <f t="shared" si="38"/>
        <v>#VALUE!</v>
      </c>
      <c r="K102" s="43" t="e">
        <f t="shared" si="18"/>
        <v>#VALUE!</v>
      </c>
      <c r="L102" s="218" t="e">
        <f t="shared" si="19"/>
        <v>#VALUE!</v>
      </c>
      <c r="M102" s="218" t="e">
        <f t="shared" si="4"/>
        <v>#VALUE!</v>
      </c>
      <c r="N102" s="43" t="e">
        <f t="shared" si="20"/>
        <v>#VALUE!</v>
      </c>
      <c r="O102" s="43" t="e">
        <f t="shared" si="21"/>
        <v>#VALUE!</v>
      </c>
      <c r="P102" s="231" t="e">
        <f t="shared" si="22"/>
        <v>#VALUE!</v>
      </c>
      <c r="Q102" s="43" t="e">
        <f t="shared" si="23"/>
        <v>#VALUE!</v>
      </c>
      <c r="R102" s="43" t="e">
        <f t="shared" si="24"/>
        <v>#VALUE!</v>
      </c>
      <c r="S102" s="218" t="e">
        <f t="shared" si="5"/>
        <v>#VALUE!</v>
      </c>
      <c r="T102" s="218" t="e">
        <f t="shared" si="6"/>
        <v>#VALUE!</v>
      </c>
      <c r="U102" s="233" t="e">
        <f t="shared" si="25"/>
        <v>#VALUE!</v>
      </c>
      <c r="V102" s="233" t="e">
        <f t="shared" si="7"/>
        <v>#VALUE!</v>
      </c>
      <c r="W102" s="43" t="e">
        <f t="shared" si="26"/>
        <v>#VALUE!</v>
      </c>
      <c r="X102" s="43" t="e">
        <f t="shared" si="27"/>
        <v>#VALUE!</v>
      </c>
      <c r="Y102" s="43" t="e">
        <f t="shared" si="28"/>
        <v>#VALUE!</v>
      </c>
      <c r="Z102" s="43" t="e">
        <f t="shared" si="29"/>
        <v>#VALUE!</v>
      </c>
      <c r="AA102" s="233" t="e">
        <f t="shared" si="8"/>
        <v>#VALUE!</v>
      </c>
      <c r="AB102" s="233" t="e">
        <f t="shared" si="30"/>
        <v>#VALUE!</v>
      </c>
      <c r="AC102" s="43" t="e">
        <f t="shared" si="40"/>
        <v>#VALUE!</v>
      </c>
      <c r="AD102" s="43" t="e">
        <f t="shared" si="9"/>
        <v>#VALUE!</v>
      </c>
      <c r="AE102" s="43" t="e">
        <f t="shared" si="32"/>
        <v>#VALUE!</v>
      </c>
      <c r="AF102" s="43" t="e">
        <f t="shared" si="10"/>
        <v>#VALUE!</v>
      </c>
      <c r="AG102" s="43" t="e">
        <f t="shared" si="11"/>
        <v>#VALUE!</v>
      </c>
      <c r="AH102" s="43" t="e">
        <f t="shared" si="33"/>
        <v>#VALUE!</v>
      </c>
      <c r="AI102" s="43" t="e">
        <f t="shared" si="12"/>
        <v>#VALUE!</v>
      </c>
      <c r="AJ102" s="43" t="e">
        <f t="shared" si="34"/>
        <v>#VALUE!</v>
      </c>
      <c r="AK102" s="8" t="e">
        <f t="shared" si="36"/>
        <v>#VALUE!</v>
      </c>
      <c r="AL102" s="44" t="e">
        <f t="shared" si="37"/>
        <v>#VALUE!</v>
      </c>
      <c r="AZ102" s="8"/>
    </row>
    <row r="103" spans="1:52" ht="15" x14ac:dyDescent="0.15">
      <c r="A103" s="42"/>
      <c r="B103" s="43" t="e">
        <f t="shared" si="39"/>
        <v>#VALUE!</v>
      </c>
      <c r="C103" s="43" t="e">
        <f t="shared" si="39"/>
        <v>#VALUE!</v>
      </c>
      <c r="D103" s="43" t="e">
        <f t="shared" si="39"/>
        <v>#VALUE!</v>
      </c>
      <c r="E103" s="43" t="e">
        <f t="shared" si="35"/>
        <v>#VALUE!</v>
      </c>
      <c r="F103" s="43" t="e">
        <f t="shared" si="14"/>
        <v>#VALUE!</v>
      </c>
      <c r="G103" s="43" t="e">
        <f t="shared" si="15"/>
        <v>#VALUE!</v>
      </c>
      <c r="H103" s="27" t="e">
        <f t="shared" si="41"/>
        <v>#VALUE!</v>
      </c>
      <c r="I103" s="229" t="e">
        <f t="shared" si="17"/>
        <v>#VALUE!</v>
      </c>
      <c r="J103" s="230" t="e">
        <f t="shared" si="38"/>
        <v>#VALUE!</v>
      </c>
      <c r="K103" s="43" t="e">
        <f t="shared" si="18"/>
        <v>#VALUE!</v>
      </c>
      <c r="L103" s="218" t="e">
        <f t="shared" si="19"/>
        <v>#VALUE!</v>
      </c>
      <c r="M103" s="218" t="e">
        <f t="shared" si="4"/>
        <v>#VALUE!</v>
      </c>
      <c r="N103" s="43" t="e">
        <f t="shared" si="20"/>
        <v>#VALUE!</v>
      </c>
      <c r="O103" s="43" t="e">
        <f t="shared" si="21"/>
        <v>#VALUE!</v>
      </c>
      <c r="P103" s="231" t="e">
        <f t="shared" si="22"/>
        <v>#VALUE!</v>
      </c>
      <c r="Q103" s="43" t="e">
        <f t="shared" si="23"/>
        <v>#VALUE!</v>
      </c>
      <c r="R103" s="43" t="e">
        <f t="shared" si="24"/>
        <v>#VALUE!</v>
      </c>
      <c r="S103" s="218" t="e">
        <f t="shared" si="5"/>
        <v>#VALUE!</v>
      </c>
      <c r="T103" s="218" t="e">
        <f t="shared" si="6"/>
        <v>#VALUE!</v>
      </c>
      <c r="U103" s="233" t="e">
        <f t="shared" si="25"/>
        <v>#VALUE!</v>
      </c>
      <c r="V103" s="233" t="e">
        <f t="shared" si="7"/>
        <v>#VALUE!</v>
      </c>
      <c r="W103" s="43" t="e">
        <f t="shared" si="26"/>
        <v>#VALUE!</v>
      </c>
      <c r="X103" s="43" t="e">
        <f t="shared" si="27"/>
        <v>#VALUE!</v>
      </c>
      <c r="Y103" s="43" t="e">
        <f t="shared" si="28"/>
        <v>#VALUE!</v>
      </c>
      <c r="Z103" s="43" t="e">
        <f t="shared" si="29"/>
        <v>#VALUE!</v>
      </c>
      <c r="AA103" s="233" t="e">
        <f t="shared" si="8"/>
        <v>#VALUE!</v>
      </c>
      <c r="AB103" s="233" t="e">
        <f t="shared" si="30"/>
        <v>#VALUE!</v>
      </c>
      <c r="AC103" s="43" t="e">
        <f t="shared" si="40"/>
        <v>#VALUE!</v>
      </c>
      <c r="AD103" s="43" t="e">
        <f t="shared" si="9"/>
        <v>#VALUE!</v>
      </c>
      <c r="AE103" s="43" t="e">
        <f t="shared" si="32"/>
        <v>#VALUE!</v>
      </c>
      <c r="AF103" s="43" t="e">
        <f t="shared" si="10"/>
        <v>#VALUE!</v>
      </c>
      <c r="AG103" s="43" t="e">
        <f t="shared" si="11"/>
        <v>#VALUE!</v>
      </c>
      <c r="AH103" s="43" t="e">
        <f t="shared" si="33"/>
        <v>#VALUE!</v>
      </c>
      <c r="AI103" s="43" t="e">
        <f t="shared" si="12"/>
        <v>#VALUE!</v>
      </c>
      <c r="AJ103" s="43" t="e">
        <f t="shared" si="34"/>
        <v>#VALUE!</v>
      </c>
      <c r="AK103" s="8" t="e">
        <f t="shared" si="36"/>
        <v>#VALUE!</v>
      </c>
      <c r="AL103" s="44" t="e">
        <f t="shared" si="37"/>
        <v>#VALUE!</v>
      </c>
      <c r="AZ103" s="8"/>
    </row>
    <row r="104" spans="1:52" ht="15" x14ac:dyDescent="0.15">
      <c r="A104" s="42"/>
      <c r="B104" s="43" t="e">
        <f t="shared" si="39"/>
        <v>#VALUE!</v>
      </c>
      <c r="C104" s="43" t="e">
        <f t="shared" si="39"/>
        <v>#VALUE!</v>
      </c>
      <c r="D104" s="43" t="e">
        <f t="shared" si="39"/>
        <v>#VALUE!</v>
      </c>
      <c r="E104" s="43" t="e">
        <f t="shared" si="35"/>
        <v>#VALUE!</v>
      </c>
      <c r="F104" s="43" t="e">
        <f t="shared" si="14"/>
        <v>#VALUE!</v>
      </c>
      <c r="G104" s="43" t="e">
        <f t="shared" si="15"/>
        <v>#VALUE!</v>
      </c>
      <c r="H104" s="27" t="e">
        <f t="shared" si="41"/>
        <v>#VALUE!</v>
      </c>
      <c r="I104" s="229" t="e">
        <f t="shared" si="17"/>
        <v>#VALUE!</v>
      </c>
      <c r="J104" s="230" t="e">
        <f t="shared" si="38"/>
        <v>#VALUE!</v>
      </c>
      <c r="K104" s="43" t="e">
        <f t="shared" si="18"/>
        <v>#VALUE!</v>
      </c>
      <c r="L104" s="218" t="e">
        <f t="shared" si="19"/>
        <v>#VALUE!</v>
      </c>
      <c r="M104" s="218" t="e">
        <f t="shared" si="4"/>
        <v>#VALUE!</v>
      </c>
      <c r="N104" s="43" t="e">
        <f t="shared" si="20"/>
        <v>#VALUE!</v>
      </c>
      <c r="O104" s="43" t="e">
        <f t="shared" si="21"/>
        <v>#VALUE!</v>
      </c>
      <c r="P104" s="231" t="e">
        <f t="shared" si="22"/>
        <v>#VALUE!</v>
      </c>
      <c r="Q104" s="43" t="e">
        <f t="shared" si="23"/>
        <v>#VALUE!</v>
      </c>
      <c r="R104" s="43" t="e">
        <f t="shared" si="24"/>
        <v>#VALUE!</v>
      </c>
      <c r="S104" s="218" t="e">
        <f t="shared" si="5"/>
        <v>#VALUE!</v>
      </c>
      <c r="T104" s="218" t="e">
        <f t="shared" si="6"/>
        <v>#VALUE!</v>
      </c>
      <c r="U104" s="233" t="e">
        <f t="shared" si="25"/>
        <v>#VALUE!</v>
      </c>
      <c r="V104" s="233" t="e">
        <f t="shared" si="7"/>
        <v>#VALUE!</v>
      </c>
      <c r="W104" s="43" t="e">
        <f t="shared" si="26"/>
        <v>#VALUE!</v>
      </c>
      <c r="X104" s="43" t="e">
        <f t="shared" si="27"/>
        <v>#VALUE!</v>
      </c>
      <c r="Y104" s="43" t="e">
        <f t="shared" si="28"/>
        <v>#VALUE!</v>
      </c>
      <c r="Z104" s="43" t="e">
        <f t="shared" si="29"/>
        <v>#VALUE!</v>
      </c>
      <c r="AA104" s="233" t="e">
        <f t="shared" si="8"/>
        <v>#VALUE!</v>
      </c>
      <c r="AB104" s="233" t="e">
        <f t="shared" si="30"/>
        <v>#VALUE!</v>
      </c>
      <c r="AC104" s="43" t="e">
        <f t="shared" si="40"/>
        <v>#VALUE!</v>
      </c>
      <c r="AD104" s="43" t="e">
        <f t="shared" si="9"/>
        <v>#VALUE!</v>
      </c>
      <c r="AE104" s="43" t="e">
        <f t="shared" si="32"/>
        <v>#VALUE!</v>
      </c>
      <c r="AF104" s="43" t="e">
        <f t="shared" si="10"/>
        <v>#VALUE!</v>
      </c>
      <c r="AG104" s="43" t="e">
        <f t="shared" si="11"/>
        <v>#VALUE!</v>
      </c>
      <c r="AH104" s="43" t="e">
        <f t="shared" si="33"/>
        <v>#VALUE!</v>
      </c>
      <c r="AI104" s="43" t="e">
        <f t="shared" si="12"/>
        <v>#VALUE!</v>
      </c>
      <c r="AJ104" s="43" t="e">
        <f t="shared" si="34"/>
        <v>#VALUE!</v>
      </c>
      <c r="AK104" s="8" t="e">
        <f t="shared" si="36"/>
        <v>#VALUE!</v>
      </c>
      <c r="AL104" s="44" t="e">
        <f t="shared" si="37"/>
        <v>#VALUE!</v>
      </c>
      <c r="AZ104" s="8"/>
    </row>
    <row r="105" spans="1:52" ht="15" x14ac:dyDescent="0.15">
      <c r="A105" s="42"/>
      <c r="B105" s="43" t="e">
        <f t="shared" si="39"/>
        <v>#VALUE!</v>
      </c>
      <c r="C105" s="43" t="e">
        <f t="shared" si="39"/>
        <v>#VALUE!</v>
      </c>
      <c r="D105" s="43" t="e">
        <f t="shared" si="39"/>
        <v>#VALUE!</v>
      </c>
      <c r="E105" s="43" t="e">
        <f t="shared" si="35"/>
        <v>#VALUE!</v>
      </c>
      <c r="F105" s="43" t="e">
        <f t="shared" si="14"/>
        <v>#VALUE!</v>
      </c>
      <c r="G105" s="43" t="e">
        <f t="shared" si="15"/>
        <v>#VALUE!</v>
      </c>
      <c r="H105" s="27" t="e">
        <f t="shared" si="41"/>
        <v>#VALUE!</v>
      </c>
      <c r="I105" s="229" t="e">
        <f t="shared" si="17"/>
        <v>#VALUE!</v>
      </c>
      <c r="J105" s="230" t="e">
        <f t="shared" si="38"/>
        <v>#VALUE!</v>
      </c>
      <c r="K105" s="43" t="e">
        <f t="shared" si="18"/>
        <v>#VALUE!</v>
      </c>
      <c r="L105" s="218" t="e">
        <f t="shared" si="19"/>
        <v>#VALUE!</v>
      </c>
      <c r="M105" s="218" t="e">
        <f t="shared" si="4"/>
        <v>#VALUE!</v>
      </c>
      <c r="N105" s="43" t="e">
        <f t="shared" si="20"/>
        <v>#VALUE!</v>
      </c>
      <c r="O105" s="43" t="e">
        <f t="shared" si="21"/>
        <v>#VALUE!</v>
      </c>
      <c r="P105" s="231" t="e">
        <f t="shared" si="22"/>
        <v>#VALUE!</v>
      </c>
      <c r="Q105" s="43" t="e">
        <f t="shared" si="23"/>
        <v>#VALUE!</v>
      </c>
      <c r="R105" s="43" t="e">
        <f t="shared" si="24"/>
        <v>#VALUE!</v>
      </c>
      <c r="S105" s="218" t="e">
        <f t="shared" si="5"/>
        <v>#VALUE!</v>
      </c>
      <c r="T105" s="218" t="e">
        <f t="shared" si="6"/>
        <v>#VALUE!</v>
      </c>
      <c r="U105" s="233" t="e">
        <f t="shared" si="25"/>
        <v>#VALUE!</v>
      </c>
      <c r="V105" s="233" t="e">
        <f t="shared" si="7"/>
        <v>#VALUE!</v>
      </c>
      <c r="W105" s="43" t="e">
        <f t="shared" si="26"/>
        <v>#VALUE!</v>
      </c>
      <c r="X105" s="43" t="e">
        <f t="shared" si="27"/>
        <v>#VALUE!</v>
      </c>
      <c r="Y105" s="43" t="e">
        <f t="shared" si="28"/>
        <v>#VALUE!</v>
      </c>
      <c r="Z105" s="43" t="e">
        <f t="shared" si="29"/>
        <v>#VALUE!</v>
      </c>
      <c r="AA105" s="233" t="e">
        <f t="shared" si="8"/>
        <v>#VALUE!</v>
      </c>
      <c r="AB105" s="233" t="e">
        <f t="shared" si="30"/>
        <v>#VALUE!</v>
      </c>
      <c r="AC105" s="43" t="e">
        <f t="shared" si="40"/>
        <v>#VALUE!</v>
      </c>
      <c r="AD105" s="43" t="e">
        <f t="shared" si="9"/>
        <v>#VALUE!</v>
      </c>
      <c r="AE105" s="43" t="e">
        <f t="shared" si="32"/>
        <v>#VALUE!</v>
      </c>
      <c r="AF105" s="43" t="e">
        <f t="shared" si="10"/>
        <v>#VALUE!</v>
      </c>
      <c r="AG105" s="43" t="e">
        <f t="shared" si="11"/>
        <v>#VALUE!</v>
      </c>
      <c r="AH105" s="43" t="e">
        <f t="shared" si="33"/>
        <v>#VALUE!</v>
      </c>
      <c r="AI105" s="43" t="e">
        <f t="shared" si="12"/>
        <v>#VALUE!</v>
      </c>
      <c r="AJ105" s="43" t="e">
        <f t="shared" si="34"/>
        <v>#VALUE!</v>
      </c>
      <c r="AK105" s="8" t="e">
        <f t="shared" si="36"/>
        <v>#VALUE!</v>
      </c>
      <c r="AL105" s="44" t="e">
        <f t="shared" si="37"/>
        <v>#VALUE!</v>
      </c>
      <c r="AZ105" s="8"/>
    </row>
    <row r="106" spans="1:52" ht="15" x14ac:dyDescent="0.15">
      <c r="A106" s="42"/>
      <c r="B106" s="43" t="e">
        <f t="shared" si="39"/>
        <v>#VALUE!</v>
      </c>
      <c r="C106" s="43" t="e">
        <f t="shared" si="39"/>
        <v>#VALUE!</v>
      </c>
      <c r="D106" s="43" t="e">
        <f t="shared" si="39"/>
        <v>#VALUE!</v>
      </c>
      <c r="E106" s="43" t="e">
        <f t="shared" si="35"/>
        <v>#VALUE!</v>
      </c>
      <c r="F106" s="43" t="e">
        <f t="shared" si="14"/>
        <v>#VALUE!</v>
      </c>
      <c r="G106" s="43" t="e">
        <f t="shared" si="15"/>
        <v>#VALUE!</v>
      </c>
      <c r="H106" s="27" t="e">
        <f t="shared" si="41"/>
        <v>#VALUE!</v>
      </c>
      <c r="I106" s="229" t="e">
        <f t="shared" si="17"/>
        <v>#VALUE!</v>
      </c>
      <c r="J106" s="230" t="e">
        <f t="shared" si="38"/>
        <v>#VALUE!</v>
      </c>
      <c r="K106" s="43" t="e">
        <f t="shared" si="18"/>
        <v>#VALUE!</v>
      </c>
      <c r="L106" s="218" t="e">
        <f t="shared" si="19"/>
        <v>#VALUE!</v>
      </c>
      <c r="M106" s="218" t="e">
        <f t="shared" si="4"/>
        <v>#VALUE!</v>
      </c>
      <c r="N106" s="43" t="e">
        <f t="shared" si="20"/>
        <v>#VALUE!</v>
      </c>
      <c r="O106" s="43" t="e">
        <f t="shared" si="21"/>
        <v>#VALUE!</v>
      </c>
      <c r="P106" s="231" t="e">
        <f t="shared" si="22"/>
        <v>#VALUE!</v>
      </c>
      <c r="Q106" s="43" t="e">
        <f t="shared" si="23"/>
        <v>#VALUE!</v>
      </c>
      <c r="R106" s="43" t="e">
        <f t="shared" si="24"/>
        <v>#VALUE!</v>
      </c>
      <c r="S106" s="218" t="e">
        <f t="shared" si="5"/>
        <v>#VALUE!</v>
      </c>
      <c r="T106" s="218" t="e">
        <f t="shared" si="6"/>
        <v>#VALUE!</v>
      </c>
      <c r="U106" s="233" t="e">
        <f t="shared" si="25"/>
        <v>#VALUE!</v>
      </c>
      <c r="V106" s="233" t="e">
        <f t="shared" si="7"/>
        <v>#VALUE!</v>
      </c>
      <c r="W106" s="43" t="e">
        <f t="shared" si="26"/>
        <v>#VALUE!</v>
      </c>
      <c r="X106" s="43" t="e">
        <f t="shared" si="27"/>
        <v>#VALUE!</v>
      </c>
      <c r="Y106" s="43" t="e">
        <f t="shared" si="28"/>
        <v>#VALUE!</v>
      </c>
      <c r="Z106" s="43" t="e">
        <f t="shared" si="29"/>
        <v>#VALUE!</v>
      </c>
      <c r="AA106" s="233" t="e">
        <f t="shared" si="8"/>
        <v>#VALUE!</v>
      </c>
      <c r="AB106" s="233" t="e">
        <f t="shared" si="30"/>
        <v>#VALUE!</v>
      </c>
      <c r="AC106" s="43" t="e">
        <f t="shared" si="40"/>
        <v>#VALUE!</v>
      </c>
      <c r="AD106" s="43" t="e">
        <f t="shared" si="9"/>
        <v>#VALUE!</v>
      </c>
      <c r="AE106" s="43" t="e">
        <f t="shared" si="32"/>
        <v>#VALUE!</v>
      </c>
      <c r="AF106" s="43" t="e">
        <f t="shared" si="10"/>
        <v>#VALUE!</v>
      </c>
      <c r="AG106" s="43" t="e">
        <f t="shared" si="11"/>
        <v>#VALUE!</v>
      </c>
      <c r="AH106" s="43" t="e">
        <f t="shared" si="33"/>
        <v>#VALUE!</v>
      </c>
      <c r="AI106" s="43" t="e">
        <f t="shared" si="12"/>
        <v>#VALUE!</v>
      </c>
      <c r="AJ106" s="43" t="e">
        <f t="shared" si="34"/>
        <v>#VALUE!</v>
      </c>
      <c r="AK106" s="8" t="e">
        <f t="shared" si="36"/>
        <v>#VALUE!</v>
      </c>
      <c r="AL106" s="44" t="e">
        <f t="shared" si="37"/>
        <v>#VALUE!</v>
      </c>
      <c r="AZ106" s="8"/>
    </row>
    <row r="107" spans="1:52" ht="15" x14ac:dyDescent="0.15">
      <c r="A107" s="42"/>
      <c r="B107" s="43" t="e">
        <f t="shared" si="39"/>
        <v>#VALUE!</v>
      </c>
      <c r="C107" s="43" t="e">
        <f t="shared" si="39"/>
        <v>#VALUE!</v>
      </c>
      <c r="D107" s="43" t="e">
        <f t="shared" si="39"/>
        <v>#VALUE!</v>
      </c>
      <c r="E107" s="43" t="e">
        <f t="shared" si="35"/>
        <v>#VALUE!</v>
      </c>
      <c r="F107" s="43" t="e">
        <f t="shared" si="14"/>
        <v>#VALUE!</v>
      </c>
      <c r="G107" s="43" t="e">
        <f t="shared" si="15"/>
        <v>#VALUE!</v>
      </c>
      <c r="H107" s="27" t="e">
        <f t="shared" si="41"/>
        <v>#VALUE!</v>
      </c>
      <c r="I107" s="229" t="e">
        <f t="shared" si="17"/>
        <v>#VALUE!</v>
      </c>
      <c r="J107" s="230" t="e">
        <f t="shared" si="38"/>
        <v>#VALUE!</v>
      </c>
      <c r="K107" s="43" t="e">
        <f t="shared" si="18"/>
        <v>#VALUE!</v>
      </c>
      <c r="L107" s="218" t="e">
        <f t="shared" si="19"/>
        <v>#VALUE!</v>
      </c>
      <c r="M107" s="218" t="e">
        <f t="shared" si="4"/>
        <v>#VALUE!</v>
      </c>
      <c r="N107" s="43" t="e">
        <f t="shared" si="20"/>
        <v>#VALUE!</v>
      </c>
      <c r="O107" s="43" t="e">
        <f t="shared" si="21"/>
        <v>#VALUE!</v>
      </c>
      <c r="P107" s="231" t="e">
        <f t="shared" si="22"/>
        <v>#VALUE!</v>
      </c>
      <c r="Q107" s="43" t="e">
        <f t="shared" si="23"/>
        <v>#VALUE!</v>
      </c>
      <c r="R107" s="43" t="e">
        <f t="shared" si="24"/>
        <v>#VALUE!</v>
      </c>
      <c r="S107" s="218" t="e">
        <f t="shared" si="5"/>
        <v>#VALUE!</v>
      </c>
      <c r="T107" s="218" t="e">
        <f t="shared" si="6"/>
        <v>#VALUE!</v>
      </c>
      <c r="U107" s="233" t="e">
        <f t="shared" si="25"/>
        <v>#VALUE!</v>
      </c>
      <c r="V107" s="233" t="e">
        <f t="shared" si="7"/>
        <v>#VALUE!</v>
      </c>
      <c r="W107" s="43" t="e">
        <f t="shared" si="26"/>
        <v>#VALUE!</v>
      </c>
      <c r="X107" s="43" t="e">
        <f t="shared" si="27"/>
        <v>#VALUE!</v>
      </c>
      <c r="Y107" s="43" t="e">
        <f t="shared" si="28"/>
        <v>#VALUE!</v>
      </c>
      <c r="Z107" s="43" t="e">
        <f t="shared" si="29"/>
        <v>#VALUE!</v>
      </c>
      <c r="AA107" s="233" t="e">
        <f t="shared" si="8"/>
        <v>#VALUE!</v>
      </c>
      <c r="AB107" s="233" t="e">
        <f t="shared" si="30"/>
        <v>#VALUE!</v>
      </c>
      <c r="AC107" s="43" t="e">
        <f t="shared" si="40"/>
        <v>#VALUE!</v>
      </c>
      <c r="AD107" s="43" t="e">
        <f t="shared" si="9"/>
        <v>#VALUE!</v>
      </c>
      <c r="AE107" s="43" t="e">
        <f t="shared" si="32"/>
        <v>#VALUE!</v>
      </c>
      <c r="AF107" s="43" t="e">
        <f t="shared" si="10"/>
        <v>#VALUE!</v>
      </c>
      <c r="AG107" s="43" t="e">
        <f t="shared" si="11"/>
        <v>#VALUE!</v>
      </c>
      <c r="AH107" s="43" t="e">
        <f t="shared" si="33"/>
        <v>#VALUE!</v>
      </c>
      <c r="AI107" s="43" t="e">
        <f t="shared" si="12"/>
        <v>#VALUE!</v>
      </c>
      <c r="AJ107" s="43" t="e">
        <f t="shared" si="34"/>
        <v>#VALUE!</v>
      </c>
      <c r="AK107" s="8" t="e">
        <f t="shared" si="36"/>
        <v>#VALUE!</v>
      </c>
      <c r="AL107" s="44" t="e">
        <f t="shared" si="37"/>
        <v>#VALUE!</v>
      </c>
      <c r="AZ107" s="8"/>
    </row>
    <row r="108" spans="1:52" ht="15" x14ac:dyDescent="0.15">
      <c r="A108" s="42"/>
      <c r="B108" s="43" t="e">
        <f t="shared" si="39"/>
        <v>#VALUE!</v>
      </c>
      <c r="C108" s="43" t="e">
        <f t="shared" si="39"/>
        <v>#VALUE!</v>
      </c>
      <c r="D108" s="43" t="e">
        <f t="shared" si="39"/>
        <v>#VALUE!</v>
      </c>
      <c r="E108" s="43" t="e">
        <f t="shared" si="35"/>
        <v>#VALUE!</v>
      </c>
      <c r="F108" s="43" t="e">
        <f t="shared" si="14"/>
        <v>#VALUE!</v>
      </c>
      <c r="G108" s="43" t="e">
        <f t="shared" si="15"/>
        <v>#VALUE!</v>
      </c>
      <c r="H108" s="27" t="e">
        <f t="shared" si="41"/>
        <v>#VALUE!</v>
      </c>
      <c r="I108" s="229" t="e">
        <f t="shared" si="17"/>
        <v>#VALUE!</v>
      </c>
      <c r="J108" s="230" t="e">
        <f t="shared" si="38"/>
        <v>#VALUE!</v>
      </c>
      <c r="K108" s="43" t="e">
        <f t="shared" si="18"/>
        <v>#VALUE!</v>
      </c>
      <c r="L108" s="218" t="e">
        <f t="shared" si="19"/>
        <v>#VALUE!</v>
      </c>
      <c r="M108" s="218" t="e">
        <f t="shared" si="4"/>
        <v>#VALUE!</v>
      </c>
      <c r="N108" s="43" t="e">
        <f t="shared" si="20"/>
        <v>#VALUE!</v>
      </c>
      <c r="O108" s="43" t="e">
        <f t="shared" si="21"/>
        <v>#VALUE!</v>
      </c>
      <c r="P108" s="231" t="e">
        <f t="shared" si="22"/>
        <v>#VALUE!</v>
      </c>
      <c r="Q108" s="43" t="e">
        <f t="shared" si="23"/>
        <v>#VALUE!</v>
      </c>
      <c r="R108" s="43" t="e">
        <f t="shared" si="24"/>
        <v>#VALUE!</v>
      </c>
      <c r="S108" s="218" t="e">
        <f t="shared" si="5"/>
        <v>#VALUE!</v>
      </c>
      <c r="T108" s="218" t="e">
        <f t="shared" si="6"/>
        <v>#VALUE!</v>
      </c>
      <c r="U108" s="233" t="e">
        <f t="shared" si="25"/>
        <v>#VALUE!</v>
      </c>
      <c r="V108" s="233" t="e">
        <f t="shared" si="7"/>
        <v>#VALUE!</v>
      </c>
      <c r="W108" s="43" t="e">
        <f t="shared" si="26"/>
        <v>#VALUE!</v>
      </c>
      <c r="X108" s="43" t="e">
        <f t="shared" si="27"/>
        <v>#VALUE!</v>
      </c>
      <c r="Y108" s="43" t="e">
        <f t="shared" si="28"/>
        <v>#VALUE!</v>
      </c>
      <c r="Z108" s="43" t="e">
        <f t="shared" si="29"/>
        <v>#VALUE!</v>
      </c>
      <c r="AA108" s="233" t="e">
        <f t="shared" si="8"/>
        <v>#VALUE!</v>
      </c>
      <c r="AB108" s="233" t="e">
        <f t="shared" si="30"/>
        <v>#VALUE!</v>
      </c>
      <c r="AC108" s="43" t="e">
        <f t="shared" si="40"/>
        <v>#VALUE!</v>
      </c>
      <c r="AD108" s="43" t="e">
        <f t="shared" si="9"/>
        <v>#VALUE!</v>
      </c>
      <c r="AE108" s="43" t="e">
        <f t="shared" si="32"/>
        <v>#VALUE!</v>
      </c>
      <c r="AF108" s="43" t="e">
        <f t="shared" si="10"/>
        <v>#VALUE!</v>
      </c>
      <c r="AG108" s="43" t="e">
        <f t="shared" si="11"/>
        <v>#VALUE!</v>
      </c>
      <c r="AH108" s="43" t="e">
        <f t="shared" si="33"/>
        <v>#VALUE!</v>
      </c>
      <c r="AI108" s="43" t="e">
        <f t="shared" si="12"/>
        <v>#VALUE!</v>
      </c>
      <c r="AJ108" s="43" t="e">
        <f t="shared" si="34"/>
        <v>#VALUE!</v>
      </c>
      <c r="AK108" s="8" t="e">
        <f t="shared" si="36"/>
        <v>#VALUE!</v>
      </c>
      <c r="AL108" s="44" t="e">
        <f t="shared" si="37"/>
        <v>#VALUE!</v>
      </c>
      <c r="AZ108" s="8"/>
    </row>
    <row r="109" spans="1:52" ht="15" x14ac:dyDescent="0.15">
      <c r="A109" s="42"/>
      <c r="B109" s="43" t="e">
        <f t="shared" si="39"/>
        <v>#VALUE!</v>
      </c>
      <c r="C109" s="43" t="e">
        <f t="shared" si="39"/>
        <v>#VALUE!</v>
      </c>
      <c r="D109" s="43" t="e">
        <f t="shared" si="39"/>
        <v>#VALUE!</v>
      </c>
      <c r="E109" s="43" t="e">
        <f t="shared" si="35"/>
        <v>#VALUE!</v>
      </c>
      <c r="F109" s="43" t="e">
        <f t="shared" si="14"/>
        <v>#VALUE!</v>
      </c>
      <c r="G109" s="43" t="e">
        <f t="shared" si="15"/>
        <v>#VALUE!</v>
      </c>
      <c r="H109" s="27" t="e">
        <f t="shared" si="41"/>
        <v>#VALUE!</v>
      </c>
      <c r="I109" s="229" t="e">
        <f t="shared" si="17"/>
        <v>#VALUE!</v>
      </c>
      <c r="J109" s="230" t="e">
        <f t="shared" si="38"/>
        <v>#VALUE!</v>
      </c>
      <c r="K109" s="43" t="e">
        <f t="shared" si="18"/>
        <v>#VALUE!</v>
      </c>
      <c r="L109" s="218" t="e">
        <f t="shared" si="19"/>
        <v>#VALUE!</v>
      </c>
      <c r="M109" s="218" t="e">
        <f t="shared" si="4"/>
        <v>#VALUE!</v>
      </c>
      <c r="N109" s="43" t="e">
        <f t="shared" si="20"/>
        <v>#VALUE!</v>
      </c>
      <c r="O109" s="43" t="e">
        <f t="shared" si="21"/>
        <v>#VALUE!</v>
      </c>
      <c r="P109" s="231" t="e">
        <f t="shared" si="22"/>
        <v>#VALUE!</v>
      </c>
      <c r="Q109" s="43" t="e">
        <f t="shared" si="23"/>
        <v>#VALUE!</v>
      </c>
      <c r="R109" s="43" t="e">
        <f t="shared" si="24"/>
        <v>#VALUE!</v>
      </c>
      <c r="S109" s="218" t="e">
        <f t="shared" si="5"/>
        <v>#VALUE!</v>
      </c>
      <c r="T109" s="218" t="e">
        <f t="shared" si="6"/>
        <v>#VALUE!</v>
      </c>
      <c r="U109" s="233" t="e">
        <f t="shared" si="25"/>
        <v>#VALUE!</v>
      </c>
      <c r="V109" s="233" t="e">
        <f t="shared" si="7"/>
        <v>#VALUE!</v>
      </c>
      <c r="W109" s="43" t="e">
        <f t="shared" si="26"/>
        <v>#VALUE!</v>
      </c>
      <c r="X109" s="43" t="e">
        <f t="shared" si="27"/>
        <v>#VALUE!</v>
      </c>
      <c r="Y109" s="43" t="e">
        <f t="shared" si="28"/>
        <v>#VALUE!</v>
      </c>
      <c r="Z109" s="43" t="e">
        <f t="shared" si="29"/>
        <v>#VALUE!</v>
      </c>
      <c r="AA109" s="233" t="e">
        <f t="shared" si="8"/>
        <v>#VALUE!</v>
      </c>
      <c r="AB109" s="233" t="e">
        <f t="shared" si="30"/>
        <v>#VALUE!</v>
      </c>
      <c r="AC109" s="43" t="e">
        <f t="shared" si="40"/>
        <v>#VALUE!</v>
      </c>
      <c r="AD109" s="43" t="e">
        <f t="shared" si="9"/>
        <v>#VALUE!</v>
      </c>
      <c r="AE109" s="43" t="e">
        <f t="shared" si="32"/>
        <v>#VALUE!</v>
      </c>
      <c r="AF109" s="43" t="e">
        <f t="shared" si="10"/>
        <v>#VALUE!</v>
      </c>
      <c r="AG109" s="43" t="e">
        <f t="shared" si="11"/>
        <v>#VALUE!</v>
      </c>
      <c r="AH109" s="43" t="e">
        <f t="shared" si="33"/>
        <v>#VALUE!</v>
      </c>
      <c r="AI109" s="43" t="e">
        <f t="shared" si="12"/>
        <v>#VALUE!</v>
      </c>
      <c r="AJ109" s="43" t="e">
        <f t="shared" si="34"/>
        <v>#VALUE!</v>
      </c>
      <c r="AK109" s="8" t="e">
        <f t="shared" si="36"/>
        <v>#VALUE!</v>
      </c>
      <c r="AL109" s="44" t="e">
        <f t="shared" si="37"/>
        <v>#VALUE!</v>
      </c>
      <c r="AZ109" s="8"/>
    </row>
    <row r="110" spans="1:52" ht="15" x14ac:dyDescent="0.15">
      <c r="A110" s="42"/>
      <c r="B110" s="43" t="e">
        <f t="shared" si="39"/>
        <v>#VALUE!</v>
      </c>
      <c r="C110" s="43" t="e">
        <f t="shared" si="39"/>
        <v>#VALUE!</v>
      </c>
      <c r="D110" s="43" t="e">
        <f t="shared" si="39"/>
        <v>#VALUE!</v>
      </c>
      <c r="E110" s="43" t="e">
        <f t="shared" si="35"/>
        <v>#VALUE!</v>
      </c>
      <c r="F110" s="43" t="e">
        <f t="shared" si="14"/>
        <v>#VALUE!</v>
      </c>
      <c r="G110" s="43" t="e">
        <f t="shared" si="15"/>
        <v>#VALUE!</v>
      </c>
      <c r="H110" s="27" t="e">
        <f t="shared" si="41"/>
        <v>#VALUE!</v>
      </c>
      <c r="I110" s="229" t="e">
        <f t="shared" si="17"/>
        <v>#VALUE!</v>
      </c>
      <c r="J110" s="230" t="e">
        <f t="shared" si="38"/>
        <v>#VALUE!</v>
      </c>
      <c r="K110" s="43" t="e">
        <f t="shared" si="18"/>
        <v>#VALUE!</v>
      </c>
      <c r="L110" s="218" t="e">
        <f t="shared" si="19"/>
        <v>#VALUE!</v>
      </c>
      <c r="M110" s="218" t="e">
        <f t="shared" si="4"/>
        <v>#VALUE!</v>
      </c>
      <c r="N110" s="43" t="e">
        <f t="shared" si="20"/>
        <v>#VALUE!</v>
      </c>
      <c r="O110" s="43" t="e">
        <f t="shared" si="21"/>
        <v>#VALUE!</v>
      </c>
      <c r="P110" s="231" t="e">
        <f t="shared" si="22"/>
        <v>#VALUE!</v>
      </c>
      <c r="Q110" s="43" t="e">
        <f t="shared" si="23"/>
        <v>#VALUE!</v>
      </c>
      <c r="R110" s="43" t="e">
        <f t="shared" si="24"/>
        <v>#VALUE!</v>
      </c>
      <c r="S110" s="218" t="e">
        <f t="shared" si="5"/>
        <v>#VALUE!</v>
      </c>
      <c r="T110" s="218" t="e">
        <f t="shared" si="6"/>
        <v>#VALUE!</v>
      </c>
      <c r="U110" s="233" t="e">
        <f t="shared" si="25"/>
        <v>#VALUE!</v>
      </c>
      <c r="V110" s="233" t="e">
        <f t="shared" si="7"/>
        <v>#VALUE!</v>
      </c>
      <c r="W110" s="43" t="e">
        <f t="shared" si="26"/>
        <v>#VALUE!</v>
      </c>
      <c r="X110" s="43" t="e">
        <f t="shared" si="27"/>
        <v>#VALUE!</v>
      </c>
      <c r="Y110" s="43" t="e">
        <f t="shared" si="28"/>
        <v>#VALUE!</v>
      </c>
      <c r="Z110" s="43" t="e">
        <f t="shared" si="29"/>
        <v>#VALUE!</v>
      </c>
      <c r="AA110" s="233" t="e">
        <f t="shared" si="8"/>
        <v>#VALUE!</v>
      </c>
      <c r="AB110" s="233" t="e">
        <f t="shared" si="30"/>
        <v>#VALUE!</v>
      </c>
      <c r="AC110" s="43" t="e">
        <f t="shared" si="40"/>
        <v>#VALUE!</v>
      </c>
      <c r="AD110" s="43" t="e">
        <f t="shared" si="9"/>
        <v>#VALUE!</v>
      </c>
      <c r="AE110" s="43" t="e">
        <f t="shared" si="32"/>
        <v>#VALUE!</v>
      </c>
      <c r="AF110" s="43" t="e">
        <f t="shared" si="10"/>
        <v>#VALUE!</v>
      </c>
      <c r="AG110" s="43" t="e">
        <f t="shared" si="11"/>
        <v>#VALUE!</v>
      </c>
      <c r="AH110" s="43" t="e">
        <f t="shared" si="33"/>
        <v>#VALUE!</v>
      </c>
      <c r="AI110" s="43" t="e">
        <f t="shared" si="12"/>
        <v>#VALUE!</v>
      </c>
      <c r="AJ110" s="43" t="e">
        <f t="shared" si="34"/>
        <v>#VALUE!</v>
      </c>
      <c r="AK110" s="8" t="e">
        <f t="shared" si="36"/>
        <v>#VALUE!</v>
      </c>
      <c r="AL110" s="44" t="e">
        <f t="shared" si="37"/>
        <v>#VALUE!</v>
      </c>
      <c r="AZ110" s="8"/>
    </row>
    <row r="111" spans="1:52" ht="15" x14ac:dyDescent="0.15">
      <c r="A111" s="42"/>
      <c r="B111" s="43" t="e">
        <f t="shared" si="39"/>
        <v>#VALUE!</v>
      </c>
      <c r="C111" s="43" t="e">
        <f t="shared" si="39"/>
        <v>#VALUE!</v>
      </c>
      <c r="D111" s="43" t="e">
        <f t="shared" si="39"/>
        <v>#VALUE!</v>
      </c>
      <c r="E111" s="43" t="e">
        <f t="shared" si="35"/>
        <v>#VALUE!</v>
      </c>
      <c r="F111" s="43" t="e">
        <f t="shared" si="14"/>
        <v>#VALUE!</v>
      </c>
      <c r="G111" s="43" t="e">
        <f t="shared" si="15"/>
        <v>#VALUE!</v>
      </c>
      <c r="H111" s="27" t="e">
        <f t="shared" si="41"/>
        <v>#VALUE!</v>
      </c>
      <c r="I111" s="229" t="e">
        <f t="shared" si="17"/>
        <v>#VALUE!</v>
      </c>
      <c r="J111" s="230" t="e">
        <f t="shared" si="38"/>
        <v>#VALUE!</v>
      </c>
      <c r="K111" s="43" t="e">
        <f t="shared" si="18"/>
        <v>#VALUE!</v>
      </c>
      <c r="L111" s="218" t="e">
        <f t="shared" si="19"/>
        <v>#VALUE!</v>
      </c>
      <c r="M111" s="218" t="e">
        <f t="shared" si="4"/>
        <v>#VALUE!</v>
      </c>
      <c r="N111" s="43" t="e">
        <f t="shared" si="20"/>
        <v>#VALUE!</v>
      </c>
      <c r="O111" s="43" t="e">
        <f t="shared" si="21"/>
        <v>#VALUE!</v>
      </c>
      <c r="P111" s="231" t="e">
        <f t="shared" si="22"/>
        <v>#VALUE!</v>
      </c>
      <c r="Q111" s="43" t="e">
        <f t="shared" si="23"/>
        <v>#VALUE!</v>
      </c>
      <c r="R111" s="43" t="e">
        <f t="shared" si="24"/>
        <v>#VALUE!</v>
      </c>
      <c r="S111" s="218" t="e">
        <f t="shared" si="5"/>
        <v>#VALUE!</v>
      </c>
      <c r="T111" s="218" t="e">
        <f t="shared" si="6"/>
        <v>#VALUE!</v>
      </c>
      <c r="U111" s="233" t="e">
        <f t="shared" si="25"/>
        <v>#VALUE!</v>
      </c>
      <c r="V111" s="233" t="e">
        <f t="shared" si="7"/>
        <v>#VALUE!</v>
      </c>
      <c r="W111" s="43" t="e">
        <f t="shared" si="26"/>
        <v>#VALUE!</v>
      </c>
      <c r="X111" s="43" t="e">
        <f t="shared" si="27"/>
        <v>#VALUE!</v>
      </c>
      <c r="Y111" s="43" t="e">
        <f t="shared" si="28"/>
        <v>#VALUE!</v>
      </c>
      <c r="Z111" s="43" t="e">
        <f t="shared" si="29"/>
        <v>#VALUE!</v>
      </c>
      <c r="AA111" s="233" t="e">
        <f t="shared" si="8"/>
        <v>#VALUE!</v>
      </c>
      <c r="AB111" s="233" t="e">
        <f t="shared" si="30"/>
        <v>#VALUE!</v>
      </c>
      <c r="AC111" s="43" t="e">
        <f t="shared" si="40"/>
        <v>#VALUE!</v>
      </c>
      <c r="AD111" s="43" t="e">
        <f t="shared" si="9"/>
        <v>#VALUE!</v>
      </c>
      <c r="AE111" s="43" t="e">
        <f t="shared" si="32"/>
        <v>#VALUE!</v>
      </c>
      <c r="AF111" s="43" t="e">
        <f t="shared" si="10"/>
        <v>#VALUE!</v>
      </c>
      <c r="AG111" s="43" t="e">
        <f t="shared" si="11"/>
        <v>#VALUE!</v>
      </c>
      <c r="AH111" s="43" t="e">
        <f t="shared" si="33"/>
        <v>#VALUE!</v>
      </c>
      <c r="AI111" s="43" t="e">
        <f t="shared" si="12"/>
        <v>#VALUE!</v>
      </c>
      <c r="AJ111" s="43" t="e">
        <f t="shared" si="34"/>
        <v>#VALUE!</v>
      </c>
      <c r="AK111" s="8" t="e">
        <f t="shared" si="36"/>
        <v>#VALUE!</v>
      </c>
      <c r="AL111" s="44" t="e">
        <f t="shared" si="37"/>
        <v>#VALUE!</v>
      </c>
      <c r="AZ111" s="8"/>
    </row>
    <row r="112" spans="1:52" ht="15" x14ac:dyDescent="0.15">
      <c r="A112" s="42"/>
      <c r="B112" s="43" t="e">
        <f t="shared" si="39"/>
        <v>#VALUE!</v>
      </c>
      <c r="C112" s="43" t="e">
        <f t="shared" si="39"/>
        <v>#VALUE!</v>
      </c>
      <c r="D112" s="43" t="e">
        <f t="shared" si="39"/>
        <v>#VALUE!</v>
      </c>
      <c r="E112" s="43" t="e">
        <f t="shared" si="35"/>
        <v>#VALUE!</v>
      </c>
      <c r="F112" s="43" t="e">
        <f t="shared" si="14"/>
        <v>#VALUE!</v>
      </c>
      <c r="G112" s="43" t="e">
        <f t="shared" si="15"/>
        <v>#VALUE!</v>
      </c>
      <c r="H112" s="27" t="e">
        <f t="shared" si="41"/>
        <v>#VALUE!</v>
      </c>
      <c r="I112" s="229" t="e">
        <f t="shared" si="17"/>
        <v>#VALUE!</v>
      </c>
      <c r="J112" s="230" t="e">
        <f t="shared" si="38"/>
        <v>#VALUE!</v>
      </c>
      <c r="K112" s="43" t="e">
        <f t="shared" si="18"/>
        <v>#VALUE!</v>
      </c>
      <c r="L112" s="218" t="e">
        <f t="shared" si="19"/>
        <v>#VALUE!</v>
      </c>
      <c r="M112" s="218" t="e">
        <f t="shared" si="4"/>
        <v>#VALUE!</v>
      </c>
      <c r="N112" s="43" t="e">
        <f t="shared" si="20"/>
        <v>#VALUE!</v>
      </c>
      <c r="O112" s="43" t="e">
        <f t="shared" si="21"/>
        <v>#VALUE!</v>
      </c>
      <c r="P112" s="231" t="e">
        <f t="shared" si="22"/>
        <v>#VALUE!</v>
      </c>
      <c r="Q112" s="43" t="e">
        <f t="shared" si="23"/>
        <v>#VALUE!</v>
      </c>
      <c r="R112" s="43" t="e">
        <f t="shared" si="24"/>
        <v>#VALUE!</v>
      </c>
      <c r="S112" s="218" t="e">
        <f t="shared" si="5"/>
        <v>#VALUE!</v>
      </c>
      <c r="T112" s="218" t="e">
        <f t="shared" si="6"/>
        <v>#VALUE!</v>
      </c>
      <c r="U112" s="233" t="e">
        <f t="shared" si="25"/>
        <v>#VALUE!</v>
      </c>
      <c r="V112" s="233" t="e">
        <f t="shared" si="7"/>
        <v>#VALUE!</v>
      </c>
      <c r="W112" s="43" t="e">
        <f t="shared" si="26"/>
        <v>#VALUE!</v>
      </c>
      <c r="X112" s="43" t="e">
        <f t="shared" si="27"/>
        <v>#VALUE!</v>
      </c>
      <c r="Y112" s="43" t="e">
        <f t="shared" si="28"/>
        <v>#VALUE!</v>
      </c>
      <c r="Z112" s="43" t="e">
        <f t="shared" si="29"/>
        <v>#VALUE!</v>
      </c>
      <c r="AA112" s="233" t="e">
        <f t="shared" si="8"/>
        <v>#VALUE!</v>
      </c>
      <c r="AB112" s="233" t="e">
        <f t="shared" si="30"/>
        <v>#VALUE!</v>
      </c>
      <c r="AC112" s="43" t="e">
        <f t="shared" si="40"/>
        <v>#VALUE!</v>
      </c>
      <c r="AD112" s="43" t="e">
        <f t="shared" si="9"/>
        <v>#VALUE!</v>
      </c>
      <c r="AE112" s="43" t="e">
        <f t="shared" si="32"/>
        <v>#VALUE!</v>
      </c>
      <c r="AF112" s="43" t="e">
        <f t="shared" si="10"/>
        <v>#VALUE!</v>
      </c>
      <c r="AG112" s="43" t="e">
        <f t="shared" si="11"/>
        <v>#VALUE!</v>
      </c>
      <c r="AH112" s="43" t="e">
        <f t="shared" si="33"/>
        <v>#VALUE!</v>
      </c>
      <c r="AI112" s="43" t="e">
        <f t="shared" si="12"/>
        <v>#VALUE!</v>
      </c>
      <c r="AJ112" s="43" t="e">
        <f t="shared" si="34"/>
        <v>#VALUE!</v>
      </c>
      <c r="AK112" s="8" t="e">
        <f t="shared" si="36"/>
        <v>#VALUE!</v>
      </c>
      <c r="AL112" s="44" t="e">
        <f t="shared" si="37"/>
        <v>#VALUE!</v>
      </c>
      <c r="AZ112" s="8"/>
    </row>
    <row r="113" spans="1:52" ht="15" x14ac:dyDescent="0.15">
      <c r="A113" s="42"/>
      <c r="B113" s="43" t="e">
        <f t="shared" si="39"/>
        <v>#VALUE!</v>
      </c>
      <c r="C113" s="43" t="e">
        <f t="shared" si="39"/>
        <v>#VALUE!</v>
      </c>
      <c r="D113" s="43" t="e">
        <f t="shared" si="39"/>
        <v>#VALUE!</v>
      </c>
      <c r="E113" s="43" t="e">
        <f t="shared" si="35"/>
        <v>#VALUE!</v>
      </c>
      <c r="F113" s="43" t="e">
        <f t="shared" si="14"/>
        <v>#VALUE!</v>
      </c>
      <c r="G113" s="43" t="e">
        <f t="shared" si="15"/>
        <v>#VALUE!</v>
      </c>
      <c r="H113" s="27" t="e">
        <f t="shared" si="41"/>
        <v>#VALUE!</v>
      </c>
      <c r="I113" s="229" t="e">
        <f t="shared" si="17"/>
        <v>#VALUE!</v>
      </c>
      <c r="J113" s="230" t="e">
        <f t="shared" si="38"/>
        <v>#VALUE!</v>
      </c>
      <c r="K113" s="43" t="e">
        <f t="shared" si="18"/>
        <v>#VALUE!</v>
      </c>
      <c r="L113" s="218" t="e">
        <f t="shared" si="19"/>
        <v>#VALUE!</v>
      </c>
      <c r="M113" s="218" t="e">
        <f t="shared" si="4"/>
        <v>#VALUE!</v>
      </c>
      <c r="N113" s="43" t="e">
        <f t="shared" si="20"/>
        <v>#VALUE!</v>
      </c>
      <c r="O113" s="43" t="e">
        <f t="shared" si="21"/>
        <v>#VALUE!</v>
      </c>
      <c r="P113" s="231" t="e">
        <f t="shared" si="22"/>
        <v>#VALUE!</v>
      </c>
      <c r="Q113" s="43" t="e">
        <f t="shared" si="23"/>
        <v>#VALUE!</v>
      </c>
      <c r="R113" s="43" t="e">
        <f t="shared" si="24"/>
        <v>#VALUE!</v>
      </c>
      <c r="S113" s="218" t="e">
        <f t="shared" si="5"/>
        <v>#VALUE!</v>
      </c>
      <c r="T113" s="218" t="e">
        <f t="shared" si="6"/>
        <v>#VALUE!</v>
      </c>
      <c r="U113" s="233" t="e">
        <f t="shared" si="25"/>
        <v>#VALUE!</v>
      </c>
      <c r="V113" s="233" t="e">
        <f t="shared" si="7"/>
        <v>#VALUE!</v>
      </c>
      <c r="W113" s="43" t="e">
        <f t="shared" si="26"/>
        <v>#VALUE!</v>
      </c>
      <c r="X113" s="43" t="e">
        <f t="shared" si="27"/>
        <v>#VALUE!</v>
      </c>
      <c r="Y113" s="43" t="e">
        <f t="shared" si="28"/>
        <v>#VALUE!</v>
      </c>
      <c r="Z113" s="43" t="e">
        <f t="shared" si="29"/>
        <v>#VALUE!</v>
      </c>
      <c r="AA113" s="233" t="e">
        <f t="shared" si="8"/>
        <v>#VALUE!</v>
      </c>
      <c r="AB113" s="233" t="e">
        <f t="shared" si="30"/>
        <v>#VALUE!</v>
      </c>
      <c r="AC113" s="43" t="e">
        <f t="shared" si="40"/>
        <v>#VALUE!</v>
      </c>
      <c r="AD113" s="43" t="e">
        <f t="shared" si="9"/>
        <v>#VALUE!</v>
      </c>
      <c r="AE113" s="43" t="e">
        <f t="shared" si="32"/>
        <v>#VALUE!</v>
      </c>
      <c r="AF113" s="43" t="e">
        <f t="shared" si="10"/>
        <v>#VALUE!</v>
      </c>
      <c r="AG113" s="43" t="e">
        <f t="shared" si="11"/>
        <v>#VALUE!</v>
      </c>
      <c r="AH113" s="43" t="e">
        <f t="shared" si="33"/>
        <v>#VALUE!</v>
      </c>
      <c r="AI113" s="43" t="e">
        <f t="shared" si="12"/>
        <v>#VALUE!</v>
      </c>
      <c r="AJ113" s="43" t="e">
        <f t="shared" si="34"/>
        <v>#VALUE!</v>
      </c>
      <c r="AK113" s="8" t="e">
        <f t="shared" si="36"/>
        <v>#VALUE!</v>
      </c>
      <c r="AL113" s="44" t="e">
        <f t="shared" si="37"/>
        <v>#VALUE!</v>
      </c>
      <c r="AZ113" s="8"/>
    </row>
    <row r="114" spans="1:52" ht="15" x14ac:dyDescent="0.15">
      <c r="A114" s="42"/>
      <c r="B114" s="43" t="e">
        <f t="shared" si="39"/>
        <v>#VALUE!</v>
      </c>
      <c r="C114" s="43" t="e">
        <f t="shared" si="39"/>
        <v>#VALUE!</v>
      </c>
      <c r="D114" s="43" t="e">
        <f t="shared" si="39"/>
        <v>#VALUE!</v>
      </c>
      <c r="E114" s="43" t="e">
        <f t="shared" si="35"/>
        <v>#VALUE!</v>
      </c>
      <c r="F114" s="43" t="e">
        <f t="shared" si="14"/>
        <v>#VALUE!</v>
      </c>
      <c r="G114" s="43" t="e">
        <f t="shared" si="15"/>
        <v>#VALUE!</v>
      </c>
      <c r="H114" s="27" t="e">
        <f t="shared" si="41"/>
        <v>#VALUE!</v>
      </c>
      <c r="I114" s="229" t="e">
        <f t="shared" si="17"/>
        <v>#VALUE!</v>
      </c>
      <c r="J114" s="230" t="e">
        <f t="shared" si="38"/>
        <v>#VALUE!</v>
      </c>
      <c r="K114" s="43" t="e">
        <f t="shared" si="18"/>
        <v>#VALUE!</v>
      </c>
      <c r="L114" s="218" t="e">
        <f t="shared" si="19"/>
        <v>#VALUE!</v>
      </c>
      <c r="M114" s="218" t="e">
        <f t="shared" si="4"/>
        <v>#VALUE!</v>
      </c>
      <c r="N114" s="43" t="e">
        <f t="shared" si="20"/>
        <v>#VALUE!</v>
      </c>
      <c r="O114" s="43" t="e">
        <f t="shared" si="21"/>
        <v>#VALUE!</v>
      </c>
      <c r="P114" s="231" t="e">
        <f t="shared" si="22"/>
        <v>#VALUE!</v>
      </c>
      <c r="Q114" s="43" t="e">
        <f t="shared" si="23"/>
        <v>#VALUE!</v>
      </c>
      <c r="R114" s="43" t="e">
        <f t="shared" si="24"/>
        <v>#VALUE!</v>
      </c>
      <c r="S114" s="218" t="e">
        <f t="shared" si="5"/>
        <v>#VALUE!</v>
      </c>
      <c r="T114" s="218" t="e">
        <f t="shared" si="6"/>
        <v>#VALUE!</v>
      </c>
      <c r="U114" s="233" t="e">
        <f t="shared" si="25"/>
        <v>#VALUE!</v>
      </c>
      <c r="V114" s="233" t="e">
        <f t="shared" si="7"/>
        <v>#VALUE!</v>
      </c>
      <c r="W114" s="43" t="e">
        <f t="shared" si="26"/>
        <v>#VALUE!</v>
      </c>
      <c r="X114" s="43" t="e">
        <f t="shared" si="27"/>
        <v>#VALUE!</v>
      </c>
      <c r="Y114" s="43" t="e">
        <f t="shared" si="28"/>
        <v>#VALUE!</v>
      </c>
      <c r="Z114" s="43" t="e">
        <f t="shared" si="29"/>
        <v>#VALUE!</v>
      </c>
      <c r="AA114" s="233" t="e">
        <f t="shared" si="8"/>
        <v>#VALUE!</v>
      </c>
      <c r="AB114" s="233" t="e">
        <f t="shared" si="30"/>
        <v>#VALUE!</v>
      </c>
      <c r="AC114" s="43" t="e">
        <f t="shared" si="40"/>
        <v>#VALUE!</v>
      </c>
      <c r="AD114" s="43" t="e">
        <f t="shared" si="9"/>
        <v>#VALUE!</v>
      </c>
      <c r="AE114" s="43" t="e">
        <f t="shared" si="32"/>
        <v>#VALUE!</v>
      </c>
      <c r="AF114" s="43" t="e">
        <f t="shared" si="10"/>
        <v>#VALUE!</v>
      </c>
      <c r="AG114" s="43" t="e">
        <f t="shared" si="11"/>
        <v>#VALUE!</v>
      </c>
      <c r="AH114" s="43" t="e">
        <f t="shared" si="33"/>
        <v>#VALUE!</v>
      </c>
      <c r="AI114" s="43" t="e">
        <f t="shared" si="12"/>
        <v>#VALUE!</v>
      </c>
      <c r="AJ114" s="43" t="e">
        <f t="shared" si="34"/>
        <v>#VALUE!</v>
      </c>
      <c r="AK114" s="8" t="e">
        <f t="shared" si="36"/>
        <v>#VALUE!</v>
      </c>
      <c r="AL114" s="44" t="e">
        <f t="shared" si="37"/>
        <v>#VALUE!</v>
      </c>
      <c r="AZ114" s="8"/>
    </row>
    <row r="115" spans="1:52" ht="15" x14ac:dyDescent="0.15">
      <c r="A115" s="42"/>
      <c r="B115" s="43" t="e">
        <f t="shared" si="39"/>
        <v>#VALUE!</v>
      </c>
      <c r="C115" s="43" t="e">
        <f t="shared" si="39"/>
        <v>#VALUE!</v>
      </c>
      <c r="D115" s="43" t="e">
        <f t="shared" si="39"/>
        <v>#VALUE!</v>
      </c>
      <c r="E115" s="43" t="e">
        <f t="shared" si="35"/>
        <v>#VALUE!</v>
      </c>
      <c r="F115" s="43" t="e">
        <f t="shared" si="14"/>
        <v>#VALUE!</v>
      </c>
      <c r="G115" s="43" t="e">
        <f t="shared" si="15"/>
        <v>#VALUE!</v>
      </c>
      <c r="H115" s="27" t="e">
        <f t="shared" si="41"/>
        <v>#VALUE!</v>
      </c>
      <c r="I115" s="229" t="e">
        <f t="shared" si="17"/>
        <v>#VALUE!</v>
      </c>
      <c r="J115" s="230" t="e">
        <f t="shared" si="38"/>
        <v>#VALUE!</v>
      </c>
      <c r="K115" s="43" t="e">
        <f t="shared" si="18"/>
        <v>#VALUE!</v>
      </c>
      <c r="L115" s="218" t="e">
        <f t="shared" si="19"/>
        <v>#VALUE!</v>
      </c>
      <c r="M115" s="218" t="e">
        <f t="shared" si="4"/>
        <v>#VALUE!</v>
      </c>
      <c r="N115" s="43" t="e">
        <f t="shared" si="20"/>
        <v>#VALUE!</v>
      </c>
      <c r="O115" s="43" t="e">
        <f t="shared" si="21"/>
        <v>#VALUE!</v>
      </c>
      <c r="P115" s="231" t="e">
        <f t="shared" si="22"/>
        <v>#VALUE!</v>
      </c>
      <c r="Q115" s="43" t="e">
        <f t="shared" si="23"/>
        <v>#VALUE!</v>
      </c>
      <c r="R115" s="43" t="e">
        <f t="shared" si="24"/>
        <v>#VALUE!</v>
      </c>
      <c r="S115" s="218" t="e">
        <f t="shared" si="5"/>
        <v>#VALUE!</v>
      </c>
      <c r="T115" s="218" t="e">
        <f t="shared" si="6"/>
        <v>#VALUE!</v>
      </c>
      <c r="U115" s="233" t="e">
        <f t="shared" si="25"/>
        <v>#VALUE!</v>
      </c>
      <c r="V115" s="233" t="e">
        <f t="shared" si="7"/>
        <v>#VALUE!</v>
      </c>
      <c r="W115" s="43" t="e">
        <f t="shared" si="26"/>
        <v>#VALUE!</v>
      </c>
      <c r="X115" s="43" t="e">
        <f t="shared" si="27"/>
        <v>#VALUE!</v>
      </c>
      <c r="Y115" s="43" t="e">
        <f t="shared" si="28"/>
        <v>#VALUE!</v>
      </c>
      <c r="Z115" s="43" t="e">
        <f t="shared" si="29"/>
        <v>#VALUE!</v>
      </c>
      <c r="AA115" s="233" t="e">
        <f t="shared" si="8"/>
        <v>#VALUE!</v>
      </c>
      <c r="AB115" s="233" t="e">
        <f t="shared" si="30"/>
        <v>#VALUE!</v>
      </c>
      <c r="AC115" s="43" t="e">
        <f t="shared" si="40"/>
        <v>#VALUE!</v>
      </c>
      <c r="AD115" s="43" t="e">
        <f t="shared" si="9"/>
        <v>#VALUE!</v>
      </c>
      <c r="AE115" s="43" t="e">
        <f t="shared" si="32"/>
        <v>#VALUE!</v>
      </c>
      <c r="AF115" s="43" t="e">
        <f t="shared" si="10"/>
        <v>#VALUE!</v>
      </c>
      <c r="AG115" s="43" t="e">
        <f t="shared" si="11"/>
        <v>#VALUE!</v>
      </c>
      <c r="AH115" s="43" t="e">
        <f t="shared" si="33"/>
        <v>#VALUE!</v>
      </c>
      <c r="AI115" s="43" t="e">
        <f t="shared" si="12"/>
        <v>#VALUE!</v>
      </c>
      <c r="AJ115" s="43" t="e">
        <f t="shared" si="34"/>
        <v>#VALUE!</v>
      </c>
      <c r="AK115" s="8" t="e">
        <f t="shared" si="36"/>
        <v>#VALUE!</v>
      </c>
      <c r="AL115" s="44" t="e">
        <f t="shared" si="37"/>
        <v>#VALUE!</v>
      </c>
      <c r="AZ115" s="8"/>
    </row>
    <row r="116" spans="1:52" ht="15" x14ac:dyDescent="0.15">
      <c r="A116" s="42"/>
      <c r="B116" s="43" t="e">
        <f t="shared" si="39"/>
        <v>#VALUE!</v>
      </c>
      <c r="C116" s="43" t="e">
        <f t="shared" si="39"/>
        <v>#VALUE!</v>
      </c>
      <c r="D116" s="43" t="e">
        <f t="shared" si="39"/>
        <v>#VALUE!</v>
      </c>
      <c r="E116" s="43" t="e">
        <f t="shared" si="35"/>
        <v>#VALUE!</v>
      </c>
      <c r="F116" s="43" t="e">
        <f t="shared" si="14"/>
        <v>#VALUE!</v>
      </c>
      <c r="G116" s="43" t="e">
        <f t="shared" si="15"/>
        <v>#VALUE!</v>
      </c>
      <c r="H116" s="27" t="e">
        <f t="shared" si="41"/>
        <v>#VALUE!</v>
      </c>
      <c r="I116" s="229" t="e">
        <f t="shared" si="17"/>
        <v>#VALUE!</v>
      </c>
      <c r="J116" s="230" t="e">
        <f t="shared" si="38"/>
        <v>#VALUE!</v>
      </c>
      <c r="K116" s="43" t="e">
        <f t="shared" si="18"/>
        <v>#VALUE!</v>
      </c>
      <c r="L116" s="218" t="e">
        <f t="shared" si="19"/>
        <v>#VALUE!</v>
      </c>
      <c r="M116" s="218" t="e">
        <f t="shared" si="4"/>
        <v>#VALUE!</v>
      </c>
      <c r="N116" s="43" t="e">
        <f t="shared" si="20"/>
        <v>#VALUE!</v>
      </c>
      <c r="O116" s="43" t="e">
        <f t="shared" si="21"/>
        <v>#VALUE!</v>
      </c>
      <c r="P116" s="231" t="e">
        <f t="shared" si="22"/>
        <v>#VALUE!</v>
      </c>
      <c r="Q116" s="43" t="e">
        <f t="shared" si="23"/>
        <v>#VALUE!</v>
      </c>
      <c r="R116" s="43" t="e">
        <f t="shared" si="24"/>
        <v>#VALUE!</v>
      </c>
      <c r="S116" s="235" t="e">
        <f t="shared" si="5"/>
        <v>#VALUE!</v>
      </c>
      <c r="T116" s="218" t="e">
        <f t="shared" si="6"/>
        <v>#VALUE!</v>
      </c>
      <c r="U116" s="233" t="e">
        <f t="shared" si="25"/>
        <v>#VALUE!</v>
      </c>
      <c r="V116" s="233" t="e">
        <f t="shared" si="7"/>
        <v>#VALUE!</v>
      </c>
      <c r="W116" s="43" t="e">
        <f t="shared" si="26"/>
        <v>#VALUE!</v>
      </c>
      <c r="X116" s="43" t="e">
        <f t="shared" si="27"/>
        <v>#VALUE!</v>
      </c>
      <c r="Y116" s="43" t="e">
        <f t="shared" si="28"/>
        <v>#VALUE!</v>
      </c>
      <c r="Z116" s="43" t="e">
        <f t="shared" si="29"/>
        <v>#VALUE!</v>
      </c>
      <c r="AA116" s="233" t="e">
        <f t="shared" si="8"/>
        <v>#VALUE!</v>
      </c>
      <c r="AB116" s="233" t="e">
        <f t="shared" si="30"/>
        <v>#VALUE!</v>
      </c>
      <c r="AC116" s="43" t="e">
        <f t="shared" si="40"/>
        <v>#VALUE!</v>
      </c>
      <c r="AD116" s="43" t="e">
        <f t="shared" si="9"/>
        <v>#VALUE!</v>
      </c>
      <c r="AE116" s="43" t="e">
        <f t="shared" si="32"/>
        <v>#VALUE!</v>
      </c>
      <c r="AF116" s="43" t="e">
        <f t="shared" si="10"/>
        <v>#VALUE!</v>
      </c>
      <c r="AG116" s="43" t="e">
        <f t="shared" si="11"/>
        <v>#VALUE!</v>
      </c>
      <c r="AH116" s="43" t="e">
        <f t="shared" si="33"/>
        <v>#VALUE!</v>
      </c>
      <c r="AI116" s="43" t="e">
        <f t="shared" si="12"/>
        <v>#VALUE!</v>
      </c>
      <c r="AJ116" s="43" t="e">
        <f t="shared" si="34"/>
        <v>#VALUE!</v>
      </c>
      <c r="AK116" s="8" t="e">
        <f t="shared" si="36"/>
        <v>#VALUE!</v>
      </c>
      <c r="AL116" s="44" t="e">
        <f t="shared" si="37"/>
        <v>#VALUE!</v>
      </c>
      <c r="AZ116" s="8"/>
    </row>
    <row r="117" spans="1:52" ht="15" x14ac:dyDescent="0.15">
      <c r="A117" s="42"/>
      <c r="B117" s="43" t="e">
        <f t="shared" si="39"/>
        <v>#VALUE!</v>
      </c>
      <c r="C117" s="43" t="e">
        <f t="shared" si="39"/>
        <v>#VALUE!</v>
      </c>
      <c r="D117" s="43" t="e">
        <f t="shared" si="39"/>
        <v>#VALUE!</v>
      </c>
      <c r="E117" s="43" t="e">
        <f t="shared" si="35"/>
        <v>#VALUE!</v>
      </c>
      <c r="F117" s="43" t="e">
        <f t="shared" si="14"/>
        <v>#VALUE!</v>
      </c>
      <c r="G117" s="43" t="e">
        <f t="shared" si="15"/>
        <v>#VALUE!</v>
      </c>
      <c r="H117" s="27" t="e">
        <f t="shared" si="41"/>
        <v>#VALUE!</v>
      </c>
      <c r="I117" s="229" t="e">
        <f t="shared" si="17"/>
        <v>#VALUE!</v>
      </c>
      <c r="J117" s="230" t="e">
        <f t="shared" si="38"/>
        <v>#VALUE!</v>
      </c>
      <c r="K117" s="43" t="e">
        <f t="shared" si="18"/>
        <v>#VALUE!</v>
      </c>
      <c r="L117" s="218" t="e">
        <f t="shared" si="19"/>
        <v>#VALUE!</v>
      </c>
      <c r="M117" s="218" t="e">
        <f t="shared" si="4"/>
        <v>#VALUE!</v>
      </c>
      <c r="N117" s="43" t="e">
        <f t="shared" si="20"/>
        <v>#VALUE!</v>
      </c>
      <c r="O117" s="43" t="e">
        <f t="shared" si="21"/>
        <v>#VALUE!</v>
      </c>
      <c r="P117" s="231" t="e">
        <f t="shared" si="22"/>
        <v>#VALUE!</v>
      </c>
      <c r="Q117" s="43" t="e">
        <f t="shared" si="23"/>
        <v>#VALUE!</v>
      </c>
      <c r="R117" s="43" t="e">
        <f t="shared" si="24"/>
        <v>#VALUE!</v>
      </c>
      <c r="S117" s="218" t="e">
        <f t="shared" si="5"/>
        <v>#VALUE!</v>
      </c>
      <c r="T117" s="218" t="e">
        <f t="shared" si="6"/>
        <v>#VALUE!</v>
      </c>
      <c r="U117" s="233" t="e">
        <f t="shared" si="25"/>
        <v>#VALUE!</v>
      </c>
      <c r="V117" s="233" t="e">
        <f t="shared" si="7"/>
        <v>#VALUE!</v>
      </c>
      <c r="W117" s="43" t="e">
        <f t="shared" si="26"/>
        <v>#VALUE!</v>
      </c>
      <c r="X117" s="43" t="e">
        <f t="shared" si="27"/>
        <v>#VALUE!</v>
      </c>
      <c r="Y117" s="43" t="e">
        <f t="shared" si="28"/>
        <v>#VALUE!</v>
      </c>
      <c r="Z117" s="43" t="e">
        <f t="shared" si="29"/>
        <v>#VALUE!</v>
      </c>
      <c r="AA117" s="233" t="e">
        <f t="shared" si="8"/>
        <v>#VALUE!</v>
      </c>
      <c r="AB117" s="233" t="e">
        <f t="shared" si="30"/>
        <v>#VALUE!</v>
      </c>
      <c r="AC117" s="43" t="e">
        <f t="shared" si="40"/>
        <v>#VALUE!</v>
      </c>
      <c r="AD117" s="43" t="e">
        <f t="shared" si="9"/>
        <v>#VALUE!</v>
      </c>
      <c r="AE117" s="43" t="e">
        <f t="shared" si="32"/>
        <v>#VALUE!</v>
      </c>
      <c r="AF117" s="43" t="e">
        <f t="shared" si="10"/>
        <v>#VALUE!</v>
      </c>
      <c r="AG117" s="43" t="e">
        <f t="shared" si="11"/>
        <v>#VALUE!</v>
      </c>
      <c r="AH117" s="43" t="e">
        <f t="shared" si="33"/>
        <v>#VALUE!</v>
      </c>
      <c r="AI117" s="43" t="e">
        <f t="shared" si="12"/>
        <v>#VALUE!</v>
      </c>
      <c r="AJ117" s="43" t="e">
        <f t="shared" si="34"/>
        <v>#VALUE!</v>
      </c>
      <c r="AK117" s="8" t="e">
        <f t="shared" si="36"/>
        <v>#VALUE!</v>
      </c>
      <c r="AL117" s="44" t="e">
        <f t="shared" si="37"/>
        <v>#VALUE!</v>
      </c>
      <c r="AZ117" s="8"/>
    </row>
    <row r="118" spans="1:52" ht="15" x14ac:dyDescent="0.15">
      <c r="A118" s="42"/>
      <c r="B118" s="43" t="e">
        <f t="shared" si="39"/>
        <v>#VALUE!</v>
      </c>
      <c r="C118" s="43" t="e">
        <f t="shared" si="39"/>
        <v>#VALUE!</v>
      </c>
      <c r="D118" s="43" t="e">
        <f t="shared" si="39"/>
        <v>#VALUE!</v>
      </c>
      <c r="E118" s="43" t="e">
        <f t="shared" si="35"/>
        <v>#VALUE!</v>
      </c>
      <c r="F118" s="43" t="e">
        <f t="shared" si="14"/>
        <v>#VALUE!</v>
      </c>
      <c r="G118" s="43" t="e">
        <f t="shared" si="15"/>
        <v>#VALUE!</v>
      </c>
      <c r="H118" s="27" t="e">
        <f t="shared" si="41"/>
        <v>#VALUE!</v>
      </c>
      <c r="I118" s="229" t="e">
        <f t="shared" si="17"/>
        <v>#VALUE!</v>
      </c>
      <c r="J118" s="230" t="e">
        <f t="shared" si="38"/>
        <v>#VALUE!</v>
      </c>
      <c r="K118" s="43" t="e">
        <f t="shared" si="18"/>
        <v>#VALUE!</v>
      </c>
      <c r="L118" s="218" t="e">
        <f t="shared" si="19"/>
        <v>#VALUE!</v>
      </c>
      <c r="M118" s="218" t="e">
        <f t="shared" si="4"/>
        <v>#VALUE!</v>
      </c>
      <c r="N118" s="43" t="e">
        <f t="shared" si="20"/>
        <v>#VALUE!</v>
      </c>
      <c r="O118" s="43" t="e">
        <f t="shared" si="21"/>
        <v>#VALUE!</v>
      </c>
      <c r="P118" s="231" t="e">
        <f t="shared" si="22"/>
        <v>#VALUE!</v>
      </c>
      <c r="Q118" s="43" t="e">
        <f t="shared" si="23"/>
        <v>#VALUE!</v>
      </c>
      <c r="R118" s="43" t="e">
        <f t="shared" si="24"/>
        <v>#VALUE!</v>
      </c>
      <c r="S118" s="218" t="e">
        <f t="shared" si="5"/>
        <v>#VALUE!</v>
      </c>
      <c r="T118" s="218" t="e">
        <f t="shared" si="6"/>
        <v>#VALUE!</v>
      </c>
      <c r="U118" s="233" t="e">
        <f t="shared" si="25"/>
        <v>#VALUE!</v>
      </c>
      <c r="V118" s="233" t="e">
        <f t="shared" si="7"/>
        <v>#VALUE!</v>
      </c>
      <c r="W118" s="43" t="e">
        <f t="shared" si="26"/>
        <v>#VALUE!</v>
      </c>
      <c r="X118" s="43" t="e">
        <f t="shared" si="27"/>
        <v>#VALUE!</v>
      </c>
      <c r="Y118" s="43" t="e">
        <f t="shared" si="28"/>
        <v>#VALUE!</v>
      </c>
      <c r="Z118" s="43" t="e">
        <f t="shared" si="29"/>
        <v>#VALUE!</v>
      </c>
      <c r="AA118" s="233" t="e">
        <f t="shared" si="8"/>
        <v>#VALUE!</v>
      </c>
      <c r="AB118" s="233" t="e">
        <f t="shared" si="30"/>
        <v>#VALUE!</v>
      </c>
      <c r="AC118" s="43" t="e">
        <f t="shared" si="40"/>
        <v>#VALUE!</v>
      </c>
      <c r="AD118" s="43" t="e">
        <f t="shared" si="9"/>
        <v>#VALUE!</v>
      </c>
      <c r="AE118" s="43" t="e">
        <f t="shared" si="32"/>
        <v>#VALUE!</v>
      </c>
      <c r="AF118" s="43" t="e">
        <f t="shared" si="10"/>
        <v>#VALUE!</v>
      </c>
      <c r="AG118" s="43" t="e">
        <f t="shared" si="11"/>
        <v>#VALUE!</v>
      </c>
      <c r="AH118" s="43" t="e">
        <f t="shared" si="33"/>
        <v>#VALUE!</v>
      </c>
      <c r="AI118" s="43" t="e">
        <f t="shared" si="12"/>
        <v>#VALUE!</v>
      </c>
      <c r="AJ118" s="43" t="e">
        <f t="shared" si="34"/>
        <v>#VALUE!</v>
      </c>
      <c r="AK118" s="8" t="e">
        <f t="shared" si="36"/>
        <v>#VALUE!</v>
      </c>
      <c r="AL118" s="44" t="e">
        <f t="shared" si="37"/>
        <v>#VALUE!</v>
      </c>
      <c r="AZ118" s="8"/>
    </row>
    <row r="119" spans="1:52" ht="15" x14ac:dyDescent="0.15">
      <c r="A119" s="42"/>
      <c r="B119" s="43" t="e">
        <f t="shared" si="39"/>
        <v>#VALUE!</v>
      </c>
      <c r="C119" s="43" t="e">
        <f t="shared" si="39"/>
        <v>#VALUE!</v>
      </c>
      <c r="D119" s="43" t="e">
        <f t="shared" si="39"/>
        <v>#VALUE!</v>
      </c>
      <c r="E119" s="43" t="e">
        <f t="shared" si="35"/>
        <v>#VALUE!</v>
      </c>
      <c r="F119" s="43" t="e">
        <f t="shared" si="14"/>
        <v>#VALUE!</v>
      </c>
      <c r="G119" s="43" t="e">
        <f t="shared" si="15"/>
        <v>#VALUE!</v>
      </c>
      <c r="H119" s="27" t="e">
        <f t="shared" si="41"/>
        <v>#VALUE!</v>
      </c>
      <c r="I119" s="229" t="e">
        <f t="shared" si="17"/>
        <v>#VALUE!</v>
      </c>
      <c r="J119" s="230" t="e">
        <f t="shared" si="38"/>
        <v>#VALUE!</v>
      </c>
      <c r="K119" s="43" t="e">
        <f t="shared" si="18"/>
        <v>#VALUE!</v>
      </c>
      <c r="L119" s="218" t="e">
        <f t="shared" si="19"/>
        <v>#VALUE!</v>
      </c>
      <c r="M119" s="218" t="e">
        <f t="shared" si="4"/>
        <v>#VALUE!</v>
      </c>
      <c r="N119" s="43" t="e">
        <f t="shared" si="20"/>
        <v>#VALUE!</v>
      </c>
      <c r="O119" s="43" t="e">
        <f t="shared" si="21"/>
        <v>#VALUE!</v>
      </c>
      <c r="P119" s="231" t="e">
        <f t="shared" si="22"/>
        <v>#VALUE!</v>
      </c>
      <c r="Q119" s="43" t="e">
        <f t="shared" si="23"/>
        <v>#VALUE!</v>
      </c>
      <c r="R119" s="43" t="e">
        <f t="shared" si="24"/>
        <v>#VALUE!</v>
      </c>
      <c r="S119" s="218" t="e">
        <f t="shared" si="5"/>
        <v>#VALUE!</v>
      </c>
      <c r="T119" s="218" t="e">
        <f t="shared" si="6"/>
        <v>#VALUE!</v>
      </c>
      <c r="U119" s="233" t="e">
        <f t="shared" si="25"/>
        <v>#VALUE!</v>
      </c>
      <c r="V119" s="233" t="e">
        <f t="shared" si="7"/>
        <v>#VALUE!</v>
      </c>
      <c r="W119" s="43" t="e">
        <f t="shared" si="26"/>
        <v>#VALUE!</v>
      </c>
      <c r="X119" s="43" t="e">
        <f t="shared" si="27"/>
        <v>#VALUE!</v>
      </c>
      <c r="Y119" s="43" t="e">
        <f t="shared" si="28"/>
        <v>#VALUE!</v>
      </c>
      <c r="Z119" s="43" t="e">
        <f t="shared" si="29"/>
        <v>#VALUE!</v>
      </c>
      <c r="AA119" s="233" t="e">
        <f t="shared" si="8"/>
        <v>#VALUE!</v>
      </c>
      <c r="AB119" s="233" t="e">
        <f t="shared" si="30"/>
        <v>#VALUE!</v>
      </c>
      <c r="AC119" s="43" t="e">
        <f t="shared" si="40"/>
        <v>#VALUE!</v>
      </c>
      <c r="AD119" s="43" t="e">
        <f t="shared" si="9"/>
        <v>#VALUE!</v>
      </c>
      <c r="AE119" s="43" t="e">
        <f t="shared" si="32"/>
        <v>#VALUE!</v>
      </c>
      <c r="AF119" s="43" t="e">
        <f t="shared" si="10"/>
        <v>#VALUE!</v>
      </c>
      <c r="AG119" s="43" t="e">
        <f t="shared" si="11"/>
        <v>#VALUE!</v>
      </c>
      <c r="AH119" s="43" t="e">
        <f t="shared" si="33"/>
        <v>#VALUE!</v>
      </c>
      <c r="AI119" s="43" t="e">
        <f t="shared" si="12"/>
        <v>#VALUE!</v>
      </c>
      <c r="AJ119" s="43" t="e">
        <f t="shared" si="34"/>
        <v>#VALUE!</v>
      </c>
      <c r="AK119" s="8" t="e">
        <f t="shared" si="36"/>
        <v>#VALUE!</v>
      </c>
      <c r="AL119" s="44" t="e">
        <f t="shared" si="37"/>
        <v>#VALUE!</v>
      </c>
      <c r="AZ119" s="8"/>
    </row>
    <row r="120" spans="1:52" ht="15" x14ac:dyDescent="0.15">
      <c r="A120" s="42"/>
      <c r="B120" s="43" t="e">
        <f t="shared" si="39"/>
        <v>#VALUE!</v>
      </c>
      <c r="C120" s="43" t="e">
        <f t="shared" si="39"/>
        <v>#VALUE!</v>
      </c>
      <c r="D120" s="43" t="e">
        <f t="shared" si="39"/>
        <v>#VALUE!</v>
      </c>
      <c r="E120" s="43" t="e">
        <f t="shared" si="35"/>
        <v>#VALUE!</v>
      </c>
      <c r="F120" s="43" t="e">
        <f t="shared" si="14"/>
        <v>#VALUE!</v>
      </c>
      <c r="G120" s="43" t="e">
        <f t="shared" si="15"/>
        <v>#VALUE!</v>
      </c>
      <c r="H120" s="27" t="e">
        <f t="shared" si="41"/>
        <v>#VALUE!</v>
      </c>
      <c r="I120" s="229" t="e">
        <f t="shared" si="17"/>
        <v>#VALUE!</v>
      </c>
      <c r="J120" s="230" t="e">
        <f t="shared" si="38"/>
        <v>#VALUE!</v>
      </c>
      <c r="K120" s="43" t="e">
        <f t="shared" si="18"/>
        <v>#VALUE!</v>
      </c>
      <c r="L120" s="218" t="e">
        <f t="shared" si="19"/>
        <v>#VALUE!</v>
      </c>
      <c r="M120" s="218" t="e">
        <f t="shared" si="4"/>
        <v>#VALUE!</v>
      </c>
      <c r="N120" s="43" t="e">
        <f t="shared" si="20"/>
        <v>#VALUE!</v>
      </c>
      <c r="O120" s="43" t="e">
        <f t="shared" si="21"/>
        <v>#VALUE!</v>
      </c>
      <c r="P120" s="231" t="e">
        <f t="shared" si="22"/>
        <v>#VALUE!</v>
      </c>
      <c r="Q120" s="43" t="e">
        <f t="shared" si="23"/>
        <v>#VALUE!</v>
      </c>
      <c r="R120" s="43" t="e">
        <f t="shared" si="24"/>
        <v>#VALUE!</v>
      </c>
      <c r="S120" s="218" t="e">
        <f t="shared" si="5"/>
        <v>#VALUE!</v>
      </c>
      <c r="T120" s="218" t="e">
        <f t="shared" si="6"/>
        <v>#VALUE!</v>
      </c>
      <c r="U120" s="233" t="e">
        <f t="shared" si="25"/>
        <v>#VALUE!</v>
      </c>
      <c r="V120" s="233" t="e">
        <f t="shared" si="7"/>
        <v>#VALUE!</v>
      </c>
      <c r="W120" s="43" t="e">
        <f t="shared" si="26"/>
        <v>#VALUE!</v>
      </c>
      <c r="X120" s="43" t="e">
        <f t="shared" si="27"/>
        <v>#VALUE!</v>
      </c>
      <c r="Y120" s="43" t="e">
        <f t="shared" si="28"/>
        <v>#VALUE!</v>
      </c>
      <c r="Z120" s="43" t="e">
        <f t="shared" si="29"/>
        <v>#VALUE!</v>
      </c>
      <c r="AA120" s="233" t="e">
        <f t="shared" si="8"/>
        <v>#VALUE!</v>
      </c>
      <c r="AB120" s="233" t="e">
        <f t="shared" si="30"/>
        <v>#VALUE!</v>
      </c>
      <c r="AC120" s="43" t="e">
        <f t="shared" si="40"/>
        <v>#VALUE!</v>
      </c>
      <c r="AD120" s="43" t="e">
        <f t="shared" si="9"/>
        <v>#VALUE!</v>
      </c>
      <c r="AE120" s="43" t="e">
        <f t="shared" si="32"/>
        <v>#VALUE!</v>
      </c>
      <c r="AF120" s="43" t="e">
        <f t="shared" si="10"/>
        <v>#VALUE!</v>
      </c>
      <c r="AG120" s="43" t="e">
        <f t="shared" si="11"/>
        <v>#VALUE!</v>
      </c>
      <c r="AH120" s="43" t="e">
        <f t="shared" si="33"/>
        <v>#VALUE!</v>
      </c>
      <c r="AI120" s="43" t="e">
        <f t="shared" si="12"/>
        <v>#VALUE!</v>
      </c>
      <c r="AJ120" s="43" t="e">
        <f t="shared" si="34"/>
        <v>#VALUE!</v>
      </c>
      <c r="AK120" s="8" t="e">
        <f t="shared" si="36"/>
        <v>#VALUE!</v>
      </c>
      <c r="AL120" s="44" t="e">
        <f t="shared" si="37"/>
        <v>#VALUE!</v>
      </c>
      <c r="AZ120" s="8"/>
    </row>
    <row r="121" spans="1:52" ht="15" x14ac:dyDescent="0.15">
      <c r="A121" s="42"/>
      <c r="B121" s="43" t="e">
        <f t="shared" si="39"/>
        <v>#VALUE!</v>
      </c>
      <c r="C121" s="43" t="e">
        <f t="shared" si="39"/>
        <v>#VALUE!</v>
      </c>
      <c r="D121" s="43" t="e">
        <f t="shared" si="39"/>
        <v>#VALUE!</v>
      </c>
      <c r="E121" s="43" t="e">
        <f t="shared" si="35"/>
        <v>#VALUE!</v>
      </c>
      <c r="F121" s="43" t="e">
        <f t="shared" si="14"/>
        <v>#VALUE!</v>
      </c>
      <c r="G121" s="43" t="e">
        <f t="shared" si="15"/>
        <v>#VALUE!</v>
      </c>
      <c r="H121" s="27" t="e">
        <f t="shared" si="41"/>
        <v>#VALUE!</v>
      </c>
      <c r="I121" s="229" t="e">
        <f t="shared" si="17"/>
        <v>#VALUE!</v>
      </c>
      <c r="J121" s="230" t="e">
        <f t="shared" si="38"/>
        <v>#VALUE!</v>
      </c>
      <c r="K121" s="43" t="e">
        <f t="shared" si="18"/>
        <v>#VALUE!</v>
      </c>
      <c r="L121" s="218" t="e">
        <f t="shared" si="19"/>
        <v>#VALUE!</v>
      </c>
      <c r="M121" s="218" t="e">
        <f t="shared" si="4"/>
        <v>#VALUE!</v>
      </c>
      <c r="N121" s="43" t="e">
        <f t="shared" si="20"/>
        <v>#VALUE!</v>
      </c>
      <c r="O121" s="43" t="e">
        <f t="shared" si="21"/>
        <v>#VALUE!</v>
      </c>
      <c r="P121" s="231" t="e">
        <f t="shared" si="22"/>
        <v>#VALUE!</v>
      </c>
      <c r="Q121" s="43" t="e">
        <f t="shared" si="23"/>
        <v>#VALUE!</v>
      </c>
      <c r="R121" s="43" t="e">
        <f t="shared" si="24"/>
        <v>#VALUE!</v>
      </c>
      <c r="S121" s="218" t="e">
        <f t="shared" si="5"/>
        <v>#VALUE!</v>
      </c>
      <c r="T121" s="218" t="e">
        <f t="shared" si="6"/>
        <v>#VALUE!</v>
      </c>
      <c r="U121" s="233" t="e">
        <f t="shared" si="25"/>
        <v>#VALUE!</v>
      </c>
      <c r="V121" s="233" t="e">
        <f t="shared" si="7"/>
        <v>#VALUE!</v>
      </c>
      <c r="W121" s="43" t="e">
        <f t="shared" si="26"/>
        <v>#VALUE!</v>
      </c>
      <c r="X121" s="43" t="e">
        <f t="shared" si="27"/>
        <v>#VALUE!</v>
      </c>
      <c r="Y121" s="43" t="e">
        <f t="shared" si="28"/>
        <v>#VALUE!</v>
      </c>
      <c r="Z121" s="43" t="e">
        <f t="shared" si="29"/>
        <v>#VALUE!</v>
      </c>
      <c r="AA121" s="233" t="e">
        <f t="shared" si="8"/>
        <v>#VALUE!</v>
      </c>
      <c r="AB121" s="233" t="e">
        <f t="shared" si="30"/>
        <v>#VALUE!</v>
      </c>
      <c r="AC121" s="43" t="e">
        <f t="shared" si="40"/>
        <v>#VALUE!</v>
      </c>
      <c r="AD121" s="43" t="e">
        <f t="shared" si="9"/>
        <v>#VALUE!</v>
      </c>
      <c r="AE121" s="43" t="e">
        <f t="shared" si="32"/>
        <v>#VALUE!</v>
      </c>
      <c r="AF121" s="43" t="e">
        <f t="shared" si="10"/>
        <v>#VALUE!</v>
      </c>
      <c r="AG121" s="43" t="e">
        <f t="shared" si="11"/>
        <v>#VALUE!</v>
      </c>
      <c r="AH121" s="43" t="e">
        <f t="shared" si="33"/>
        <v>#VALUE!</v>
      </c>
      <c r="AI121" s="43" t="e">
        <f t="shared" si="12"/>
        <v>#VALUE!</v>
      </c>
      <c r="AJ121" s="43" t="e">
        <f t="shared" si="34"/>
        <v>#VALUE!</v>
      </c>
      <c r="AK121" s="8" t="e">
        <f t="shared" si="36"/>
        <v>#VALUE!</v>
      </c>
      <c r="AL121" s="44" t="e">
        <f t="shared" si="37"/>
        <v>#VALUE!</v>
      </c>
      <c r="AZ121" s="8"/>
    </row>
    <row r="122" spans="1:52" ht="15" x14ac:dyDescent="0.15">
      <c r="A122" s="42"/>
      <c r="B122" s="43" t="e">
        <f t="shared" si="39"/>
        <v>#VALUE!</v>
      </c>
      <c r="C122" s="43" t="e">
        <f t="shared" si="39"/>
        <v>#VALUE!</v>
      </c>
      <c r="D122" s="43" t="e">
        <f t="shared" si="39"/>
        <v>#VALUE!</v>
      </c>
      <c r="E122" s="43" t="e">
        <f t="shared" si="35"/>
        <v>#VALUE!</v>
      </c>
      <c r="F122" s="43" t="e">
        <f t="shared" si="14"/>
        <v>#VALUE!</v>
      </c>
      <c r="G122" s="43" t="e">
        <f t="shared" si="15"/>
        <v>#VALUE!</v>
      </c>
      <c r="H122" s="27" t="e">
        <f t="shared" si="41"/>
        <v>#VALUE!</v>
      </c>
      <c r="I122" s="229" t="e">
        <f t="shared" si="17"/>
        <v>#VALUE!</v>
      </c>
      <c r="J122" s="230" t="e">
        <f t="shared" si="38"/>
        <v>#VALUE!</v>
      </c>
      <c r="K122" s="43" t="e">
        <f t="shared" si="18"/>
        <v>#VALUE!</v>
      </c>
      <c r="L122" s="218" t="e">
        <f t="shared" si="19"/>
        <v>#VALUE!</v>
      </c>
      <c r="M122" s="218" t="e">
        <f t="shared" si="4"/>
        <v>#VALUE!</v>
      </c>
      <c r="N122" s="43" t="e">
        <f t="shared" si="20"/>
        <v>#VALUE!</v>
      </c>
      <c r="O122" s="43" t="e">
        <f t="shared" si="21"/>
        <v>#VALUE!</v>
      </c>
      <c r="P122" s="231" t="e">
        <f t="shared" si="22"/>
        <v>#VALUE!</v>
      </c>
      <c r="Q122" s="43" t="e">
        <f t="shared" si="23"/>
        <v>#VALUE!</v>
      </c>
      <c r="R122" s="43" t="e">
        <f t="shared" si="24"/>
        <v>#VALUE!</v>
      </c>
      <c r="S122" s="218" t="e">
        <f t="shared" si="5"/>
        <v>#VALUE!</v>
      </c>
      <c r="T122" s="218" t="e">
        <f t="shared" si="6"/>
        <v>#VALUE!</v>
      </c>
      <c r="U122" s="233" t="e">
        <f t="shared" si="25"/>
        <v>#VALUE!</v>
      </c>
      <c r="V122" s="233" t="e">
        <f t="shared" si="7"/>
        <v>#VALUE!</v>
      </c>
      <c r="W122" s="43" t="e">
        <f t="shared" si="26"/>
        <v>#VALUE!</v>
      </c>
      <c r="X122" s="43" t="e">
        <f t="shared" si="27"/>
        <v>#VALUE!</v>
      </c>
      <c r="Y122" s="43" t="e">
        <f t="shared" si="28"/>
        <v>#VALUE!</v>
      </c>
      <c r="Z122" s="43" t="e">
        <f t="shared" si="29"/>
        <v>#VALUE!</v>
      </c>
      <c r="AA122" s="233" t="e">
        <f t="shared" si="8"/>
        <v>#VALUE!</v>
      </c>
      <c r="AB122" s="233" t="e">
        <f t="shared" si="30"/>
        <v>#VALUE!</v>
      </c>
      <c r="AC122" s="43" t="e">
        <f t="shared" si="40"/>
        <v>#VALUE!</v>
      </c>
      <c r="AD122" s="43" t="e">
        <f t="shared" si="9"/>
        <v>#VALUE!</v>
      </c>
      <c r="AE122" s="43" t="e">
        <f t="shared" si="32"/>
        <v>#VALUE!</v>
      </c>
      <c r="AF122" s="43" t="e">
        <f t="shared" si="10"/>
        <v>#VALUE!</v>
      </c>
      <c r="AG122" s="43" t="e">
        <f t="shared" si="11"/>
        <v>#VALUE!</v>
      </c>
      <c r="AH122" s="43" t="e">
        <f t="shared" si="33"/>
        <v>#VALUE!</v>
      </c>
      <c r="AI122" s="43" t="e">
        <f t="shared" si="12"/>
        <v>#VALUE!</v>
      </c>
      <c r="AJ122" s="43" t="e">
        <f t="shared" si="34"/>
        <v>#VALUE!</v>
      </c>
      <c r="AK122" s="8" t="e">
        <f t="shared" si="36"/>
        <v>#VALUE!</v>
      </c>
      <c r="AL122" s="44" t="e">
        <f t="shared" si="37"/>
        <v>#VALUE!</v>
      </c>
      <c r="AZ122" s="8"/>
    </row>
    <row r="123" spans="1:52" ht="15" x14ac:dyDescent="0.15">
      <c r="A123" s="42"/>
      <c r="B123" s="43" t="e">
        <f t="shared" si="39"/>
        <v>#VALUE!</v>
      </c>
      <c r="C123" s="43" t="e">
        <f t="shared" si="39"/>
        <v>#VALUE!</v>
      </c>
      <c r="D123" s="43" t="e">
        <f t="shared" si="39"/>
        <v>#VALUE!</v>
      </c>
      <c r="E123" s="43" t="e">
        <f t="shared" si="35"/>
        <v>#VALUE!</v>
      </c>
      <c r="F123" s="43" t="e">
        <f t="shared" si="14"/>
        <v>#VALUE!</v>
      </c>
      <c r="G123" s="43" t="e">
        <f t="shared" si="15"/>
        <v>#VALUE!</v>
      </c>
      <c r="H123" s="27" t="e">
        <f t="shared" si="41"/>
        <v>#VALUE!</v>
      </c>
      <c r="I123" s="229" t="e">
        <f t="shared" si="17"/>
        <v>#VALUE!</v>
      </c>
      <c r="J123" s="230" t="e">
        <f t="shared" si="38"/>
        <v>#VALUE!</v>
      </c>
      <c r="K123" s="43" t="e">
        <f t="shared" si="18"/>
        <v>#VALUE!</v>
      </c>
      <c r="L123" s="218" t="e">
        <f t="shared" si="19"/>
        <v>#VALUE!</v>
      </c>
      <c r="M123" s="218" t="e">
        <f t="shared" si="4"/>
        <v>#VALUE!</v>
      </c>
      <c r="N123" s="43" t="e">
        <f t="shared" si="20"/>
        <v>#VALUE!</v>
      </c>
      <c r="O123" s="43" t="e">
        <f t="shared" si="21"/>
        <v>#VALUE!</v>
      </c>
      <c r="P123" s="231" t="e">
        <f t="shared" si="22"/>
        <v>#VALUE!</v>
      </c>
      <c r="Q123" s="43" t="e">
        <f t="shared" si="23"/>
        <v>#VALUE!</v>
      </c>
      <c r="R123" s="43" t="e">
        <f t="shared" si="24"/>
        <v>#VALUE!</v>
      </c>
      <c r="S123" s="218" t="e">
        <f t="shared" si="5"/>
        <v>#VALUE!</v>
      </c>
      <c r="T123" s="218" t="e">
        <f t="shared" si="6"/>
        <v>#VALUE!</v>
      </c>
      <c r="U123" s="233" t="e">
        <f t="shared" si="25"/>
        <v>#VALUE!</v>
      </c>
      <c r="V123" s="233" t="e">
        <f t="shared" si="7"/>
        <v>#VALUE!</v>
      </c>
      <c r="W123" s="43" t="e">
        <f t="shared" si="26"/>
        <v>#VALUE!</v>
      </c>
      <c r="X123" s="43" t="e">
        <f t="shared" si="27"/>
        <v>#VALUE!</v>
      </c>
      <c r="Y123" s="43" t="e">
        <f t="shared" si="28"/>
        <v>#VALUE!</v>
      </c>
      <c r="Z123" s="43" t="e">
        <f t="shared" si="29"/>
        <v>#VALUE!</v>
      </c>
      <c r="AA123" s="233" t="e">
        <f t="shared" si="8"/>
        <v>#VALUE!</v>
      </c>
      <c r="AB123" s="233" t="e">
        <f t="shared" si="30"/>
        <v>#VALUE!</v>
      </c>
      <c r="AC123" s="43" t="e">
        <f t="shared" si="40"/>
        <v>#VALUE!</v>
      </c>
      <c r="AD123" s="43" t="e">
        <f t="shared" si="9"/>
        <v>#VALUE!</v>
      </c>
      <c r="AE123" s="43" t="e">
        <f t="shared" si="32"/>
        <v>#VALUE!</v>
      </c>
      <c r="AF123" s="43" t="e">
        <f t="shared" si="10"/>
        <v>#VALUE!</v>
      </c>
      <c r="AG123" s="43" t="e">
        <f t="shared" si="11"/>
        <v>#VALUE!</v>
      </c>
      <c r="AH123" s="43" t="e">
        <f t="shared" si="33"/>
        <v>#VALUE!</v>
      </c>
      <c r="AI123" s="43" t="e">
        <f t="shared" si="12"/>
        <v>#VALUE!</v>
      </c>
      <c r="AJ123" s="43" t="e">
        <f t="shared" si="34"/>
        <v>#VALUE!</v>
      </c>
      <c r="AK123" s="8" t="e">
        <f t="shared" si="36"/>
        <v>#VALUE!</v>
      </c>
      <c r="AL123" s="44" t="e">
        <f t="shared" si="37"/>
        <v>#VALUE!</v>
      </c>
      <c r="AZ123" s="8"/>
    </row>
    <row r="124" spans="1:52" ht="15" x14ac:dyDescent="0.15">
      <c r="A124" s="42"/>
      <c r="B124" s="43" t="e">
        <f t="shared" si="39"/>
        <v>#VALUE!</v>
      </c>
      <c r="C124" s="43" t="e">
        <f t="shared" si="39"/>
        <v>#VALUE!</v>
      </c>
      <c r="D124" s="43" t="e">
        <f t="shared" si="39"/>
        <v>#VALUE!</v>
      </c>
      <c r="E124" s="43" t="e">
        <f t="shared" si="35"/>
        <v>#VALUE!</v>
      </c>
      <c r="F124" s="43" t="e">
        <f t="shared" si="14"/>
        <v>#VALUE!</v>
      </c>
      <c r="G124" s="43" t="e">
        <f t="shared" si="15"/>
        <v>#VALUE!</v>
      </c>
      <c r="H124" s="27" t="e">
        <f t="shared" si="41"/>
        <v>#VALUE!</v>
      </c>
      <c r="I124" s="229" t="e">
        <f t="shared" si="17"/>
        <v>#VALUE!</v>
      </c>
      <c r="J124" s="230" t="e">
        <f t="shared" si="38"/>
        <v>#VALUE!</v>
      </c>
      <c r="K124" s="43" t="e">
        <f t="shared" si="18"/>
        <v>#VALUE!</v>
      </c>
      <c r="L124" s="218" t="e">
        <f t="shared" si="19"/>
        <v>#VALUE!</v>
      </c>
      <c r="M124" s="218" t="e">
        <f t="shared" si="4"/>
        <v>#VALUE!</v>
      </c>
      <c r="N124" s="43" t="e">
        <f t="shared" si="20"/>
        <v>#VALUE!</v>
      </c>
      <c r="O124" s="43" t="e">
        <f t="shared" si="21"/>
        <v>#VALUE!</v>
      </c>
      <c r="P124" s="231" t="e">
        <f t="shared" si="22"/>
        <v>#VALUE!</v>
      </c>
      <c r="Q124" s="43" t="e">
        <f t="shared" si="23"/>
        <v>#VALUE!</v>
      </c>
      <c r="R124" s="43" t="e">
        <f t="shared" si="24"/>
        <v>#VALUE!</v>
      </c>
      <c r="S124" s="218" t="e">
        <f t="shared" si="5"/>
        <v>#VALUE!</v>
      </c>
      <c r="T124" s="218" t="e">
        <f t="shared" si="6"/>
        <v>#VALUE!</v>
      </c>
      <c r="U124" s="233" t="e">
        <f t="shared" si="25"/>
        <v>#VALUE!</v>
      </c>
      <c r="V124" s="233" t="e">
        <f t="shared" si="7"/>
        <v>#VALUE!</v>
      </c>
      <c r="W124" s="43" t="e">
        <f t="shared" si="26"/>
        <v>#VALUE!</v>
      </c>
      <c r="X124" s="43" t="e">
        <f t="shared" si="27"/>
        <v>#VALUE!</v>
      </c>
      <c r="Y124" s="43" t="e">
        <f t="shared" si="28"/>
        <v>#VALUE!</v>
      </c>
      <c r="Z124" s="43" t="e">
        <f t="shared" si="29"/>
        <v>#VALUE!</v>
      </c>
      <c r="AA124" s="233" t="e">
        <f t="shared" si="8"/>
        <v>#VALUE!</v>
      </c>
      <c r="AB124" s="233" t="e">
        <f t="shared" si="30"/>
        <v>#VALUE!</v>
      </c>
      <c r="AC124" s="43" t="e">
        <f t="shared" si="40"/>
        <v>#VALUE!</v>
      </c>
      <c r="AD124" s="43" t="e">
        <f t="shared" si="9"/>
        <v>#VALUE!</v>
      </c>
      <c r="AE124" s="43" t="e">
        <f t="shared" si="32"/>
        <v>#VALUE!</v>
      </c>
      <c r="AF124" s="43" t="e">
        <f t="shared" si="10"/>
        <v>#VALUE!</v>
      </c>
      <c r="AG124" s="43" t="e">
        <f t="shared" si="11"/>
        <v>#VALUE!</v>
      </c>
      <c r="AH124" s="43" t="e">
        <f t="shared" si="33"/>
        <v>#VALUE!</v>
      </c>
      <c r="AI124" s="43" t="e">
        <f t="shared" si="12"/>
        <v>#VALUE!</v>
      </c>
      <c r="AJ124" s="43" t="e">
        <f t="shared" si="34"/>
        <v>#VALUE!</v>
      </c>
      <c r="AK124" s="8" t="e">
        <f t="shared" si="36"/>
        <v>#VALUE!</v>
      </c>
      <c r="AL124" s="44" t="e">
        <f t="shared" si="37"/>
        <v>#VALUE!</v>
      </c>
      <c r="AZ124" s="8"/>
    </row>
    <row r="125" spans="1:52" ht="15" x14ac:dyDescent="0.15">
      <c r="A125" s="42"/>
      <c r="B125" s="43" t="e">
        <f t="shared" si="39"/>
        <v>#VALUE!</v>
      </c>
      <c r="C125" s="43" t="e">
        <f t="shared" si="39"/>
        <v>#VALUE!</v>
      </c>
      <c r="D125" s="43" t="e">
        <f t="shared" si="39"/>
        <v>#VALUE!</v>
      </c>
      <c r="E125" s="43" t="e">
        <f t="shared" si="35"/>
        <v>#VALUE!</v>
      </c>
      <c r="F125" s="43" t="e">
        <f t="shared" si="14"/>
        <v>#VALUE!</v>
      </c>
      <c r="G125" s="43" t="e">
        <f t="shared" si="15"/>
        <v>#VALUE!</v>
      </c>
      <c r="H125" s="27" t="e">
        <f t="shared" si="41"/>
        <v>#VALUE!</v>
      </c>
      <c r="I125" s="229" t="e">
        <f t="shared" si="17"/>
        <v>#VALUE!</v>
      </c>
      <c r="J125" s="230" t="e">
        <f t="shared" si="38"/>
        <v>#VALUE!</v>
      </c>
      <c r="K125" s="43" t="e">
        <f t="shared" si="18"/>
        <v>#VALUE!</v>
      </c>
      <c r="L125" s="218" t="e">
        <f t="shared" si="19"/>
        <v>#VALUE!</v>
      </c>
      <c r="M125" s="218" t="e">
        <f t="shared" ref="M125:M188" si="42">(D125+L125)/2</f>
        <v>#VALUE!</v>
      </c>
      <c r="N125" s="43" t="e">
        <f t="shared" si="20"/>
        <v>#VALUE!</v>
      </c>
      <c r="O125" s="43" t="e">
        <f t="shared" si="21"/>
        <v>#VALUE!</v>
      </c>
      <c r="P125" s="231" t="e">
        <f t="shared" si="22"/>
        <v>#VALUE!</v>
      </c>
      <c r="Q125" s="43" t="e">
        <f t="shared" si="23"/>
        <v>#VALUE!</v>
      </c>
      <c r="R125" s="43" t="e">
        <f t="shared" si="24"/>
        <v>#VALUE!</v>
      </c>
      <c r="S125" s="218" t="e">
        <f t="shared" ref="S125:S188" si="43">Q125/O125/R125</f>
        <v>#VALUE!</v>
      </c>
      <c r="T125" s="218" t="e">
        <f t="shared" ref="T125:T188" si="44">N125/(1-S125)</f>
        <v>#VALUE!</v>
      </c>
      <c r="U125" s="233" t="e">
        <f t="shared" si="25"/>
        <v>#VALUE!</v>
      </c>
      <c r="V125" s="233" t="e">
        <f t="shared" ref="V125:V188" si="45">(D125+U125)/2</f>
        <v>#VALUE!</v>
      </c>
      <c r="W125" s="43" t="e">
        <f t="shared" si="26"/>
        <v>#VALUE!</v>
      </c>
      <c r="X125" s="43" t="e">
        <f t="shared" si="27"/>
        <v>#VALUE!</v>
      </c>
      <c r="Y125" s="43" t="e">
        <f t="shared" si="28"/>
        <v>#VALUE!</v>
      </c>
      <c r="Z125" s="43" t="e">
        <f t="shared" si="29"/>
        <v>#VALUE!</v>
      </c>
      <c r="AA125" s="233" t="e">
        <f t="shared" ref="AA125:AA188" si="46">X125/O125/Z125</f>
        <v>#VALUE!</v>
      </c>
      <c r="AB125" s="233" t="e">
        <f t="shared" si="30"/>
        <v>#VALUE!</v>
      </c>
      <c r="AC125" s="43" t="e">
        <f t="shared" si="40"/>
        <v>#VALUE!</v>
      </c>
      <c r="AD125" s="43" t="e">
        <f t="shared" ref="AD125:AD188" si="47">H125/AC125*K125</f>
        <v>#VALUE!</v>
      </c>
      <c r="AE125" s="43" t="e">
        <f t="shared" si="32"/>
        <v>#VALUE!</v>
      </c>
      <c r="AF125" s="43" t="e">
        <f t="shared" ref="AF125:AF188" si="48">B125-(AC125-N125)</f>
        <v>#VALUE!</v>
      </c>
      <c r="AG125" s="43" t="e">
        <f t="shared" ref="AG125:AG188" si="49">C125-AC125</f>
        <v>#VALUE!</v>
      </c>
      <c r="AH125" s="43" t="e">
        <f t="shared" si="33"/>
        <v>#VALUE!</v>
      </c>
      <c r="AI125" s="43" t="e">
        <f t="shared" ref="AI125:AI188" si="50">AC125/R125*1000000</f>
        <v>#VALUE!</v>
      </c>
      <c r="AJ125" s="43" t="e">
        <f t="shared" si="34"/>
        <v>#VALUE!</v>
      </c>
      <c r="AK125" s="8" t="e">
        <f t="shared" si="36"/>
        <v>#VALUE!</v>
      </c>
      <c r="AL125" s="44" t="e">
        <f t="shared" si="37"/>
        <v>#VALUE!</v>
      </c>
      <c r="AZ125" s="8"/>
    </row>
    <row r="126" spans="1:52" ht="15" x14ac:dyDescent="0.15">
      <c r="A126" s="42"/>
      <c r="B126" s="43" t="e">
        <f t="shared" ref="B126:D157" si="51">AF125</f>
        <v>#VALUE!</v>
      </c>
      <c r="C126" s="43" t="e">
        <f t="shared" si="51"/>
        <v>#VALUE!</v>
      </c>
      <c r="D126" s="43" t="e">
        <f t="shared" si="51"/>
        <v>#VALUE!</v>
      </c>
      <c r="E126" s="43" t="e">
        <f t="shared" si="35"/>
        <v>#VALUE!</v>
      </c>
      <c r="F126" s="43" t="e">
        <f t="shared" ref="F126:F189" si="52">(E126+E125)/2</f>
        <v>#VALUE!</v>
      </c>
      <c r="G126" s="43" t="e">
        <f t="shared" ref="G126:G189" si="53">F126*$S$53*$C$55*(B126-C126+N126)^1.5</f>
        <v>#VALUE!</v>
      </c>
      <c r="H126" s="27" t="e">
        <f t="shared" si="41"/>
        <v>#VALUE!</v>
      </c>
      <c r="I126" s="229" t="e">
        <f t="shared" ref="I126:I189" si="54">(B126-C126)*B$19</f>
        <v>#VALUE!</v>
      </c>
      <c r="J126" s="230" t="e">
        <f t="shared" si="38"/>
        <v>#VALUE!</v>
      </c>
      <c r="K126" s="43" t="e">
        <f t="shared" ref="K126:K189" si="55">IF((1-S125-0.015)&gt;0,1,-1)</f>
        <v>#VALUE!</v>
      </c>
      <c r="L126" s="218" t="e">
        <f t="shared" ref="L126:L189" si="56">D126+K126*H126</f>
        <v>#VALUE!</v>
      </c>
      <c r="M126" s="218" t="e">
        <f t="shared" si="42"/>
        <v>#VALUE!</v>
      </c>
      <c r="N126" s="43" t="e">
        <f t="shared" ref="N126:N189" si="57">2*($P$53*M126/$S$52/$S$51)^2-(B126-C126)*2</f>
        <v>#VALUE!</v>
      </c>
      <c r="O126" s="43" t="e">
        <f t="shared" ref="O126:O189" si="58">wh(B126,$F$51,$F$52,$F$53)</f>
        <v>#VALUE!</v>
      </c>
      <c r="P126" s="231" t="e">
        <f t="shared" ref="P126:P189" si="59">$C$54*$L$55*$L$55*M126*M126/(($B$19*(B126-C126))^0.333)*1000</f>
        <v>#VALUE!</v>
      </c>
      <c r="Q126" s="43" t="e">
        <f t="shared" ref="Q126:Q189" si="60">M126/$S$54*(B126-C126+N126/2)*E126-$C$53</f>
        <v>#VALUE!</v>
      </c>
      <c r="R126" s="43" t="e">
        <f t="shared" ref="R126:R189" si="61">rate1(1,$L$52,$L$51,$L$54,L126,$L$53,$L$50,P126)</f>
        <v>#VALUE!</v>
      </c>
      <c r="S126" s="218" t="e">
        <f t="shared" si="43"/>
        <v>#VALUE!</v>
      </c>
      <c r="T126" s="218" t="e">
        <f t="shared" si="44"/>
        <v>#VALUE!</v>
      </c>
      <c r="U126" s="233" t="e">
        <f t="shared" ref="U126:U189" si="62">D126-K126*H126</f>
        <v>#VALUE!</v>
      </c>
      <c r="V126" s="233" t="e">
        <f t="shared" si="45"/>
        <v>#VALUE!</v>
      </c>
      <c r="W126" s="43" t="e">
        <f t="shared" ref="W126:W189" si="63">2*($P$53*V126/$S$52/$S$51)^2-(B126-C126)*2</f>
        <v>#VALUE!</v>
      </c>
      <c r="X126" s="43" t="e">
        <f t="shared" ref="X126:X189" si="64">V126/$S$54*(B126-C126+W126/2)*F126-$C$53</f>
        <v>#VALUE!</v>
      </c>
      <c r="Y126" s="43" t="e">
        <f t="shared" ref="Y126:Y189" si="65">$C$54*$L$55*$L$55*V126*V126/(($B$19*(B126-C126))^0.333)*1000</f>
        <v>#VALUE!</v>
      </c>
      <c r="Z126" s="43" t="e">
        <f t="shared" ref="Z126:Z189" si="66">rate1(1,$L$52,$L$51,$L$54,U126,$L$53,$L$50,Y126)</f>
        <v>#VALUE!</v>
      </c>
      <c r="AA126" s="233" t="e">
        <f t="shared" si="46"/>
        <v>#VALUE!</v>
      </c>
      <c r="AB126" s="233" t="e">
        <f t="shared" ref="AB126:AB189" si="67">W126/(1-AA126)</f>
        <v>#VALUE!</v>
      </c>
      <c r="AC126" s="43" t="e">
        <f t="shared" ref="AC126:AC157" si="68">delta_z(N126,S126,H126,AE125,AB126)</f>
        <v>#VALUE!</v>
      </c>
      <c r="AD126" s="43" t="e">
        <f t="shared" si="47"/>
        <v>#VALUE!</v>
      </c>
      <c r="AE126" s="43" t="e">
        <f t="shared" ref="AE126:AE189" si="69">(AD126-AD125)/(AC126+AC125)*2</f>
        <v>#VALUE!</v>
      </c>
      <c r="AF126" s="43" t="e">
        <f t="shared" si="48"/>
        <v>#VALUE!</v>
      </c>
      <c r="AG126" s="43" t="e">
        <f t="shared" si="49"/>
        <v>#VALUE!</v>
      </c>
      <c r="AH126" s="43" t="e">
        <f t="shared" ref="AH126:AH189" si="70">$S$54*$S$53*$C$55*SQRT(AF126-AG126)</f>
        <v>#VALUE!</v>
      </c>
      <c r="AI126" s="43" t="e">
        <f t="shared" si="50"/>
        <v>#VALUE!</v>
      </c>
      <c r="AJ126" s="43" t="e">
        <f t="shared" ref="AJ126:AJ189" si="71">AJ125+AI126/3600</f>
        <v>#VALUE!</v>
      </c>
      <c r="AK126" s="8" t="e">
        <f t="shared" si="36"/>
        <v>#VALUE!</v>
      </c>
      <c r="AL126" s="44" t="e">
        <f t="shared" si="37"/>
        <v>#VALUE!</v>
      </c>
      <c r="AZ126" s="8"/>
    </row>
    <row r="127" spans="1:52" ht="15" x14ac:dyDescent="0.15">
      <c r="A127" s="42"/>
      <c r="B127" s="43" t="e">
        <f t="shared" si="51"/>
        <v>#VALUE!</v>
      </c>
      <c r="C127" s="43" t="e">
        <f t="shared" si="51"/>
        <v>#VALUE!</v>
      </c>
      <c r="D127" s="43" t="e">
        <f t="shared" si="51"/>
        <v>#VALUE!</v>
      </c>
      <c r="E127" s="43" t="e">
        <f t="shared" ref="E127:E190" si="72">CalBreachWidth(C127,B127,I127,E126)</f>
        <v>#VALUE!</v>
      </c>
      <c r="F127" s="43" t="e">
        <f t="shared" si="52"/>
        <v>#VALUE!</v>
      </c>
      <c r="G127" s="43" t="e">
        <f t="shared" si="53"/>
        <v>#VALUE!</v>
      </c>
      <c r="H127" s="27" t="e">
        <f t="shared" ref="H127:H158" si="73">dv(S126)</f>
        <v>#VALUE!</v>
      </c>
      <c r="I127" s="229" t="e">
        <f t="shared" si="54"/>
        <v>#VALUE!</v>
      </c>
      <c r="J127" s="230" t="e">
        <f t="shared" si="38"/>
        <v>#VALUE!</v>
      </c>
      <c r="K127" s="43" t="e">
        <f t="shared" si="55"/>
        <v>#VALUE!</v>
      </c>
      <c r="L127" s="218" t="e">
        <f t="shared" si="56"/>
        <v>#VALUE!</v>
      </c>
      <c r="M127" s="218" t="e">
        <f t="shared" si="42"/>
        <v>#VALUE!</v>
      </c>
      <c r="N127" s="43" t="e">
        <f t="shared" si="57"/>
        <v>#VALUE!</v>
      </c>
      <c r="O127" s="43" t="e">
        <f t="shared" si="58"/>
        <v>#VALUE!</v>
      </c>
      <c r="P127" s="231" t="e">
        <f t="shared" si="59"/>
        <v>#VALUE!</v>
      </c>
      <c r="Q127" s="43" t="e">
        <f t="shared" si="60"/>
        <v>#VALUE!</v>
      </c>
      <c r="R127" s="43" t="e">
        <f t="shared" si="61"/>
        <v>#VALUE!</v>
      </c>
      <c r="S127" s="218" t="e">
        <f t="shared" si="43"/>
        <v>#VALUE!</v>
      </c>
      <c r="T127" s="218" t="e">
        <f t="shared" si="44"/>
        <v>#VALUE!</v>
      </c>
      <c r="U127" s="233" t="e">
        <f t="shared" si="62"/>
        <v>#VALUE!</v>
      </c>
      <c r="V127" s="233" t="e">
        <f t="shared" si="45"/>
        <v>#VALUE!</v>
      </c>
      <c r="W127" s="43" t="e">
        <f t="shared" si="63"/>
        <v>#VALUE!</v>
      </c>
      <c r="X127" s="43" t="e">
        <f t="shared" si="64"/>
        <v>#VALUE!</v>
      </c>
      <c r="Y127" s="43" t="e">
        <f t="shared" si="65"/>
        <v>#VALUE!</v>
      </c>
      <c r="Z127" s="43" t="e">
        <f t="shared" si="66"/>
        <v>#VALUE!</v>
      </c>
      <c r="AA127" s="233" t="e">
        <f t="shared" si="46"/>
        <v>#VALUE!</v>
      </c>
      <c r="AB127" s="233" t="e">
        <f t="shared" si="67"/>
        <v>#VALUE!</v>
      </c>
      <c r="AC127" s="43" t="e">
        <f t="shared" si="68"/>
        <v>#VALUE!</v>
      </c>
      <c r="AD127" s="43" t="e">
        <f t="shared" si="47"/>
        <v>#VALUE!</v>
      </c>
      <c r="AE127" s="43" t="e">
        <f t="shared" si="69"/>
        <v>#VALUE!</v>
      </c>
      <c r="AF127" s="43" t="e">
        <f t="shared" si="48"/>
        <v>#VALUE!</v>
      </c>
      <c r="AG127" s="43" t="e">
        <f t="shared" si="49"/>
        <v>#VALUE!</v>
      </c>
      <c r="AH127" s="43" t="e">
        <f t="shared" si="70"/>
        <v>#VALUE!</v>
      </c>
      <c r="AI127" s="43" t="e">
        <f t="shared" si="50"/>
        <v>#VALUE!</v>
      </c>
      <c r="AJ127" s="43" t="e">
        <f t="shared" si="71"/>
        <v>#VALUE!</v>
      </c>
      <c r="AK127" s="8" t="e">
        <f t="shared" ref="AK127:AK190" si="74">AK126+AI127*G126/1000000</f>
        <v>#VALUE!</v>
      </c>
      <c r="AL127" s="44" t="e">
        <f t="shared" ref="AL127:AL190" si="75">AL126+AI127*J127/1000000</f>
        <v>#VALUE!</v>
      </c>
      <c r="AZ127" s="8"/>
    </row>
    <row r="128" spans="1:52" ht="15" x14ac:dyDescent="0.15">
      <c r="A128" s="42"/>
      <c r="B128" s="43" t="e">
        <f t="shared" si="51"/>
        <v>#VALUE!</v>
      </c>
      <c r="C128" s="43" t="e">
        <f t="shared" si="51"/>
        <v>#VALUE!</v>
      </c>
      <c r="D128" s="43" t="e">
        <f t="shared" si="51"/>
        <v>#VALUE!</v>
      </c>
      <c r="E128" s="43" t="e">
        <f t="shared" si="72"/>
        <v>#VALUE!</v>
      </c>
      <c r="F128" s="43" t="e">
        <f t="shared" si="52"/>
        <v>#VALUE!</v>
      </c>
      <c r="G128" s="43" t="e">
        <f t="shared" si="53"/>
        <v>#VALUE!</v>
      </c>
      <c r="H128" s="27" t="e">
        <f t="shared" si="73"/>
        <v>#VALUE!</v>
      </c>
      <c r="I128" s="229" t="e">
        <f t="shared" si="54"/>
        <v>#VALUE!</v>
      </c>
      <c r="J128" s="230" t="e">
        <f t="shared" ref="J128:J191" si="76">IF(H128&gt;0, $B$7,"")</f>
        <v>#VALUE!</v>
      </c>
      <c r="K128" s="43" t="e">
        <f t="shared" si="55"/>
        <v>#VALUE!</v>
      </c>
      <c r="L128" s="218" t="e">
        <f t="shared" si="56"/>
        <v>#VALUE!</v>
      </c>
      <c r="M128" s="218" t="e">
        <f t="shared" si="42"/>
        <v>#VALUE!</v>
      </c>
      <c r="N128" s="43" t="e">
        <f t="shared" si="57"/>
        <v>#VALUE!</v>
      </c>
      <c r="O128" s="43" t="e">
        <f t="shared" si="58"/>
        <v>#VALUE!</v>
      </c>
      <c r="P128" s="231" t="e">
        <f t="shared" si="59"/>
        <v>#VALUE!</v>
      </c>
      <c r="Q128" s="43" t="e">
        <f t="shared" si="60"/>
        <v>#VALUE!</v>
      </c>
      <c r="R128" s="43" t="e">
        <f t="shared" si="61"/>
        <v>#VALUE!</v>
      </c>
      <c r="S128" s="218" t="e">
        <f t="shared" si="43"/>
        <v>#VALUE!</v>
      </c>
      <c r="T128" s="218" t="e">
        <f t="shared" si="44"/>
        <v>#VALUE!</v>
      </c>
      <c r="U128" s="233" t="e">
        <f t="shared" si="62"/>
        <v>#VALUE!</v>
      </c>
      <c r="V128" s="233" t="e">
        <f t="shared" si="45"/>
        <v>#VALUE!</v>
      </c>
      <c r="W128" s="43" t="e">
        <f t="shared" si="63"/>
        <v>#VALUE!</v>
      </c>
      <c r="X128" s="43" t="e">
        <f t="shared" si="64"/>
        <v>#VALUE!</v>
      </c>
      <c r="Y128" s="43" t="e">
        <f t="shared" si="65"/>
        <v>#VALUE!</v>
      </c>
      <c r="Z128" s="43" t="e">
        <f t="shared" si="66"/>
        <v>#VALUE!</v>
      </c>
      <c r="AA128" s="233" t="e">
        <f t="shared" si="46"/>
        <v>#VALUE!</v>
      </c>
      <c r="AB128" s="233" t="e">
        <f t="shared" si="67"/>
        <v>#VALUE!</v>
      </c>
      <c r="AC128" s="43" t="e">
        <f t="shared" si="68"/>
        <v>#VALUE!</v>
      </c>
      <c r="AD128" s="43" t="e">
        <f t="shared" si="47"/>
        <v>#VALUE!</v>
      </c>
      <c r="AE128" s="43" t="e">
        <f t="shared" si="69"/>
        <v>#VALUE!</v>
      </c>
      <c r="AF128" s="43" t="e">
        <f t="shared" si="48"/>
        <v>#VALUE!</v>
      </c>
      <c r="AG128" s="43" t="e">
        <f t="shared" si="49"/>
        <v>#VALUE!</v>
      </c>
      <c r="AH128" s="43" t="e">
        <f t="shared" si="70"/>
        <v>#VALUE!</v>
      </c>
      <c r="AI128" s="43" t="e">
        <f t="shared" si="50"/>
        <v>#VALUE!</v>
      </c>
      <c r="AJ128" s="43" t="e">
        <f t="shared" si="71"/>
        <v>#VALUE!</v>
      </c>
      <c r="AK128" s="8" t="e">
        <f t="shared" si="74"/>
        <v>#VALUE!</v>
      </c>
      <c r="AL128" s="44" t="e">
        <f t="shared" si="75"/>
        <v>#VALUE!</v>
      </c>
      <c r="AZ128" s="8"/>
    </row>
    <row r="129" spans="1:52" ht="15" x14ac:dyDescent="0.15">
      <c r="A129" s="42"/>
      <c r="B129" s="43" t="e">
        <f t="shared" si="51"/>
        <v>#VALUE!</v>
      </c>
      <c r="C129" s="43" t="e">
        <f t="shared" si="51"/>
        <v>#VALUE!</v>
      </c>
      <c r="D129" s="43" t="e">
        <f t="shared" si="51"/>
        <v>#VALUE!</v>
      </c>
      <c r="E129" s="43" t="e">
        <f t="shared" si="72"/>
        <v>#VALUE!</v>
      </c>
      <c r="F129" s="43" t="e">
        <f t="shared" si="52"/>
        <v>#VALUE!</v>
      </c>
      <c r="G129" s="43" t="e">
        <f t="shared" si="53"/>
        <v>#VALUE!</v>
      </c>
      <c r="H129" s="27" t="e">
        <f t="shared" si="73"/>
        <v>#VALUE!</v>
      </c>
      <c r="I129" s="229" t="e">
        <f t="shared" si="54"/>
        <v>#VALUE!</v>
      </c>
      <c r="J129" s="230" t="e">
        <f t="shared" si="76"/>
        <v>#VALUE!</v>
      </c>
      <c r="K129" s="43" t="e">
        <f t="shared" si="55"/>
        <v>#VALUE!</v>
      </c>
      <c r="L129" s="218" t="e">
        <f t="shared" si="56"/>
        <v>#VALUE!</v>
      </c>
      <c r="M129" s="218" t="e">
        <f t="shared" si="42"/>
        <v>#VALUE!</v>
      </c>
      <c r="N129" s="43" t="e">
        <f t="shared" si="57"/>
        <v>#VALUE!</v>
      </c>
      <c r="O129" s="43" t="e">
        <f t="shared" si="58"/>
        <v>#VALUE!</v>
      </c>
      <c r="P129" s="231" t="e">
        <f t="shared" si="59"/>
        <v>#VALUE!</v>
      </c>
      <c r="Q129" s="43" t="e">
        <f t="shared" si="60"/>
        <v>#VALUE!</v>
      </c>
      <c r="R129" s="43" t="e">
        <f t="shared" si="61"/>
        <v>#VALUE!</v>
      </c>
      <c r="S129" s="218" t="e">
        <f t="shared" si="43"/>
        <v>#VALUE!</v>
      </c>
      <c r="T129" s="218" t="e">
        <f t="shared" si="44"/>
        <v>#VALUE!</v>
      </c>
      <c r="U129" s="233" t="e">
        <f t="shared" si="62"/>
        <v>#VALUE!</v>
      </c>
      <c r="V129" s="233" t="e">
        <f t="shared" si="45"/>
        <v>#VALUE!</v>
      </c>
      <c r="W129" s="43" t="e">
        <f t="shared" si="63"/>
        <v>#VALUE!</v>
      </c>
      <c r="X129" s="43" t="e">
        <f t="shared" si="64"/>
        <v>#VALUE!</v>
      </c>
      <c r="Y129" s="43" t="e">
        <f t="shared" si="65"/>
        <v>#VALUE!</v>
      </c>
      <c r="Z129" s="43" t="e">
        <f t="shared" si="66"/>
        <v>#VALUE!</v>
      </c>
      <c r="AA129" s="233" t="e">
        <f t="shared" si="46"/>
        <v>#VALUE!</v>
      </c>
      <c r="AB129" s="233" t="e">
        <f t="shared" si="67"/>
        <v>#VALUE!</v>
      </c>
      <c r="AC129" s="43" t="e">
        <f t="shared" si="68"/>
        <v>#VALUE!</v>
      </c>
      <c r="AD129" s="43" t="e">
        <f t="shared" si="47"/>
        <v>#VALUE!</v>
      </c>
      <c r="AE129" s="43" t="e">
        <f t="shared" si="69"/>
        <v>#VALUE!</v>
      </c>
      <c r="AF129" s="43" t="e">
        <f t="shared" si="48"/>
        <v>#VALUE!</v>
      </c>
      <c r="AG129" s="43" t="e">
        <f t="shared" si="49"/>
        <v>#VALUE!</v>
      </c>
      <c r="AH129" s="43" t="e">
        <f t="shared" si="70"/>
        <v>#VALUE!</v>
      </c>
      <c r="AI129" s="43" t="e">
        <f t="shared" si="50"/>
        <v>#VALUE!</v>
      </c>
      <c r="AJ129" s="43" t="e">
        <f t="shared" si="71"/>
        <v>#VALUE!</v>
      </c>
      <c r="AK129" s="8" t="e">
        <f t="shared" si="74"/>
        <v>#VALUE!</v>
      </c>
      <c r="AL129" s="44" t="e">
        <f t="shared" si="75"/>
        <v>#VALUE!</v>
      </c>
      <c r="AZ129" s="8"/>
    </row>
    <row r="130" spans="1:52" ht="15" x14ac:dyDescent="0.15">
      <c r="A130" s="42"/>
      <c r="B130" s="43" t="e">
        <f t="shared" si="51"/>
        <v>#VALUE!</v>
      </c>
      <c r="C130" s="43" t="e">
        <f t="shared" si="51"/>
        <v>#VALUE!</v>
      </c>
      <c r="D130" s="43" t="e">
        <f t="shared" si="51"/>
        <v>#VALUE!</v>
      </c>
      <c r="E130" s="43" t="e">
        <f t="shared" si="72"/>
        <v>#VALUE!</v>
      </c>
      <c r="F130" s="43" t="e">
        <f t="shared" si="52"/>
        <v>#VALUE!</v>
      </c>
      <c r="G130" s="43" t="e">
        <f t="shared" si="53"/>
        <v>#VALUE!</v>
      </c>
      <c r="H130" s="27" t="e">
        <f t="shared" si="73"/>
        <v>#VALUE!</v>
      </c>
      <c r="I130" s="229" t="e">
        <f t="shared" si="54"/>
        <v>#VALUE!</v>
      </c>
      <c r="J130" s="230" t="e">
        <f t="shared" si="76"/>
        <v>#VALUE!</v>
      </c>
      <c r="K130" s="43" t="e">
        <f t="shared" si="55"/>
        <v>#VALUE!</v>
      </c>
      <c r="L130" s="218" t="e">
        <f t="shared" si="56"/>
        <v>#VALUE!</v>
      </c>
      <c r="M130" s="218" t="e">
        <f t="shared" si="42"/>
        <v>#VALUE!</v>
      </c>
      <c r="N130" s="43" t="e">
        <f t="shared" si="57"/>
        <v>#VALUE!</v>
      </c>
      <c r="O130" s="43" t="e">
        <f t="shared" si="58"/>
        <v>#VALUE!</v>
      </c>
      <c r="P130" s="231" t="e">
        <f t="shared" si="59"/>
        <v>#VALUE!</v>
      </c>
      <c r="Q130" s="43" t="e">
        <f t="shared" si="60"/>
        <v>#VALUE!</v>
      </c>
      <c r="R130" s="43" t="e">
        <f t="shared" si="61"/>
        <v>#VALUE!</v>
      </c>
      <c r="S130" s="218" t="e">
        <f t="shared" si="43"/>
        <v>#VALUE!</v>
      </c>
      <c r="T130" s="218" t="e">
        <f t="shared" si="44"/>
        <v>#VALUE!</v>
      </c>
      <c r="U130" s="233" t="e">
        <f t="shared" si="62"/>
        <v>#VALUE!</v>
      </c>
      <c r="V130" s="233" t="e">
        <f t="shared" si="45"/>
        <v>#VALUE!</v>
      </c>
      <c r="W130" s="43" t="e">
        <f t="shared" si="63"/>
        <v>#VALUE!</v>
      </c>
      <c r="X130" s="43" t="e">
        <f t="shared" si="64"/>
        <v>#VALUE!</v>
      </c>
      <c r="Y130" s="43" t="e">
        <f t="shared" si="65"/>
        <v>#VALUE!</v>
      </c>
      <c r="Z130" s="43" t="e">
        <f t="shared" si="66"/>
        <v>#VALUE!</v>
      </c>
      <c r="AA130" s="233" t="e">
        <f t="shared" si="46"/>
        <v>#VALUE!</v>
      </c>
      <c r="AB130" s="233" t="e">
        <f t="shared" si="67"/>
        <v>#VALUE!</v>
      </c>
      <c r="AC130" s="43" t="e">
        <f t="shared" si="68"/>
        <v>#VALUE!</v>
      </c>
      <c r="AD130" s="43" t="e">
        <f t="shared" si="47"/>
        <v>#VALUE!</v>
      </c>
      <c r="AE130" s="43" t="e">
        <f t="shared" si="69"/>
        <v>#VALUE!</v>
      </c>
      <c r="AF130" s="43" t="e">
        <f t="shared" si="48"/>
        <v>#VALUE!</v>
      </c>
      <c r="AG130" s="43" t="e">
        <f t="shared" si="49"/>
        <v>#VALUE!</v>
      </c>
      <c r="AH130" s="43" t="e">
        <f t="shared" si="70"/>
        <v>#VALUE!</v>
      </c>
      <c r="AI130" s="43" t="e">
        <f t="shared" si="50"/>
        <v>#VALUE!</v>
      </c>
      <c r="AJ130" s="43" t="e">
        <f t="shared" si="71"/>
        <v>#VALUE!</v>
      </c>
      <c r="AK130" s="8" t="e">
        <f t="shared" si="74"/>
        <v>#VALUE!</v>
      </c>
      <c r="AL130" s="44" t="e">
        <f t="shared" si="75"/>
        <v>#VALUE!</v>
      </c>
      <c r="AZ130" s="8"/>
    </row>
    <row r="131" spans="1:52" ht="15" x14ac:dyDescent="0.15">
      <c r="A131" s="42"/>
      <c r="B131" s="43" t="e">
        <f t="shared" si="51"/>
        <v>#VALUE!</v>
      </c>
      <c r="C131" s="43" t="e">
        <f t="shared" si="51"/>
        <v>#VALUE!</v>
      </c>
      <c r="D131" s="43" t="e">
        <f t="shared" si="51"/>
        <v>#VALUE!</v>
      </c>
      <c r="E131" s="43" t="e">
        <f t="shared" si="72"/>
        <v>#VALUE!</v>
      </c>
      <c r="F131" s="43" t="e">
        <f t="shared" si="52"/>
        <v>#VALUE!</v>
      </c>
      <c r="G131" s="43" t="e">
        <f t="shared" si="53"/>
        <v>#VALUE!</v>
      </c>
      <c r="H131" s="27" t="e">
        <f t="shared" si="73"/>
        <v>#VALUE!</v>
      </c>
      <c r="I131" s="229" t="e">
        <f t="shared" si="54"/>
        <v>#VALUE!</v>
      </c>
      <c r="J131" s="230" t="e">
        <f t="shared" si="76"/>
        <v>#VALUE!</v>
      </c>
      <c r="K131" s="43" t="e">
        <f t="shared" si="55"/>
        <v>#VALUE!</v>
      </c>
      <c r="L131" s="218" t="e">
        <f t="shared" si="56"/>
        <v>#VALUE!</v>
      </c>
      <c r="M131" s="218" t="e">
        <f t="shared" si="42"/>
        <v>#VALUE!</v>
      </c>
      <c r="N131" s="43" t="e">
        <f t="shared" si="57"/>
        <v>#VALUE!</v>
      </c>
      <c r="O131" s="43" t="e">
        <f t="shared" si="58"/>
        <v>#VALUE!</v>
      </c>
      <c r="P131" s="231" t="e">
        <f t="shared" si="59"/>
        <v>#VALUE!</v>
      </c>
      <c r="Q131" s="43" t="e">
        <f t="shared" si="60"/>
        <v>#VALUE!</v>
      </c>
      <c r="R131" s="43" t="e">
        <f t="shared" si="61"/>
        <v>#VALUE!</v>
      </c>
      <c r="S131" s="218" t="e">
        <f t="shared" si="43"/>
        <v>#VALUE!</v>
      </c>
      <c r="T131" s="218" t="e">
        <f t="shared" si="44"/>
        <v>#VALUE!</v>
      </c>
      <c r="U131" s="233" t="e">
        <f t="shared" si="62"/>
        <v>#VALUE!</v>
      </c>
      <c r="V131" s="233" t="e">
        <f t="shared" si="45"/>
        <v>#VALUE!</v>
      </c>
      <c r="W131" s="43" t="e">
        <f t="shared" si="63"/>
        <v>#VALUE!</v>
      </c>
      <c r="X131" s="43" t="e">
        <f t="shared" si="64"/>
        <v>#VALUE!</v>
      </c>
      <c r="Y131" s="43" t="e">
        <f t="shared" si="65"/>
        <v>#VALUE!</v>
      </c>
      <c r="Z131" s="43" t="e">
        <f t="shared" si="66"/>
        <v>#VALUE!</v>
      </c>
      <c r="AA131" s="233" t="e">
        <f t="shared" si="46"/>
        <v>#VALUE!</v>
      </c>
      <c r="AB131" s="233" t="e">
        <f t="shared" si="67"/>
        <v>#VALUE!</v>
      </c>
      <c r="AC131" s="43" t="e">
        <f t="shared" si="68"/>
        <v>#VALUE!</v>
      </c>
      <c r="AD131" s="43" t="e">
        <f t="shared" si="47"/>
        <v>#VALUE!</v>
      </c>
      <c r="AE131" s="43" t="e">
        <f t="shared" si="69"/>
        <v>#VALUE!</v>
      </c>
      <c r="AF131" s="43" t="e">
        <f t="shared" si="48"/>
        <v>#VALUE!</v>
      </c>
      <c r="AG131" s="43" t="e">
        <f t="shared" si="49"/>
        <v>#VALUE!</v>
      </c>
      <c r="AH131" s="43" t="e">
        <f t="shared" si="70"/>
        <v>#VALUE!</v>
      </c>
      <c r="AI131" s="43" t="e">
        <f t="shared" si="50"/>
        <v>#VALUE!</v>
      </c>
      <c r="AJ131" s="43" t="e">
        <f t="shared" si="71"/>
        <v>#VALUE!</v>
      </c>
      <c r="AK131" s="8" t="e">
        <f t="shared" si="74"/>
        <v>#VALUE!</v>
      </c>
      <c r="AL131" s="44" t="e">
        <f t="shared" si="75"/>
        <v>#VALUE!</v>
      </c>
      <c r="AZ131" s="8"/>
    </row>
    <row r="132" spans="1:52" ht="15" x14ac:dyDescent="0.15">
      <c r="A132" s="42"/>
      <c r="B132" s="43" t="e">
        <f t="shared" si="51"/>
        <v>#VALUE!</v>
      </c>
      <c r="C132" s="43" t="e">
        <f t="shared" si="51"/>
        <v>#VALUE!</v>
      </c>
      <c r="D132" s="43" t="e">
        <f t="shared" si="51"/>
        <v>#VALUE!</v>
      </c>
      <c r="E132" s="43" t="e">
        <f t="shared" si="72"/>
        <v>#VALUE!</v>
      </c>
      <c r="F132" s="43" t="e">
        <f t="shared" si="52"/>
        <v>#VALUE!</v>
      </c>
      <c r="G132" s="43" t="e">
        <f t="shared" si="53"/>
        <v>#VALUE!</v>
      </c>
      <c r="H132" s="27" t="e">
        <f t="shared" si="73"/>
        <v>#VALUE!</v>
      </c>
      <c r="I132" s="229" t="e">
        <f t="shared" si="54"/>
        <v>#VALUE!</v>
      </c>
      <c r="J132" s="230" t="e">
        <f t="shared" si="76"/>
        <v>#VALUE!</v>
      </c>
      <c r="K132" s="43" t="e">
        <f t="shared" si="55"/>
        <v>#VALUE!</v>
      </c>
      <c r="L132" s="218" t="e">
        <f t="shared" si="56"/>
        <v>#VALUE!</v>
      </c>
      <c r="M132" s="218" t="e">
        <f t="shared" si="42"/>
        <v>#VALUE!</v>
      </c>
      <c r="N132" s="43" t="e">
        <f t="shared" si="57"/>
        <v>#VALUE!</v>
      </c>
      <c r="O132" s="43" t="e">
        <f t="shared" si="58"/>
        <v>#VALUE!</v>
      </c>
      <c r="P132" s="231" t="e">
        <f t="shared" si="59"/>
        <v>#VALUE!</v>
      </c>
      <c r="Q132" s="43" t="e">
        <f t="shared" si="60"/>
        <v>#VALUE!</v>
      </c>
      <c r="R132" s="43" t="e">
        <f t="shared" si="61"/>
        <v>#VALUE!</v>
      </c>
      <c r="S132" s="218" t="e">
        <f t="shared" si="43"/>
        <v>#VALUE!</v>
      </c>
      <c r="T132" s="218" t="e">
        <f t="shared" si="44"/>
        <v>#VALUE!</v>
      </c>
      <c r="U132" s="233" t="e">
        <f t="shared" si="62"/>
        <v>#VALUE!</v>
      </c>
      <c r="V132" s="233" t="e">
        <f t="shared" si="45"/>
        <v>#VALUE!</v>
      </c>
      <c r="W132" s="43" t="e">
        <f t="shared" si="63"/>
        <v>#VALUE!</v>
      </c>
      <c r="X132" s="43" t="e">
        <f t="shared" si="64"/>
        <v>#VALUE!</v>
      </c>
      <c r="Y132" s="43" t="e">
        <f t="shared" si="65"/>
        <v>#VALUE!</v>
      </c>
      <c r="Z132" s="43" t="e">
        <f t="shared" si="66"/>
        <v>#VALUE!</v>
      </c>
      <c r="AA132" s="233" t="e">
        <f t="shared" si="46"/>
        <v>#VALUE!</v>
      </c>
      <c r="AB132" s="233" t="e">
        <f t="shared" si="67"/>
        <v>#VALUE!</v>
      </c>
      <c r="AC132" s="43" t="e">
        <f t="shared" si="68"/>
        <v>#VALUE!</v>
      </c>
      <c r="AD132" s="43" t="e">
        <f t="shared" si="47"/>
        <v>#VALUE!</v>
      </c>
      <c r="AE132" s="43" t="e">
        <f t="shared" si="69"/>
        <v>#VALUE!</v>
      </c>
      <c r="AF132" s="43" t="e">
        <f t="shared" si="48"/>
        <v>#VALUE!</v>
      </c>
      <c r="AG132" s="43" t="e">
        <f t="shared" si="49"/>
        <v>#VALUE!</v>
      </c>
      <c r="AH132" s="43" t="e">
        <f t="shared" si="70"/>
        <v>#VALUE!</v>
      </c>
      <c r="AI132" s="43" t="e">
        <f t="shared" si="50"/>
        <v>#VALUE!</v>
      </c>
      <c r="AJ132" s="43" t="e">
        <f t="shared" si="71"/>
        <v>#VALUE!</v>
      </c>
      <c r="AK132" s="8" t="e">
        <f t="shared" si="74"/>
        <v>#VALUE!</v>
      </c>
      <c r="AL132" s="44" t="e">
        <f t="shared" si="75"/>
        <v>#VALUE!</v>
      </c>
      <c r="AZ132" s="8"/>
    </row>
    <row r="133" spans="1:52" ht="15" x14ac:dyDescent="0.15">
      <c r="A133" s="42"/>
      <c r="B133" s="43" t="e">
        <f t="shared" si="51"/>
        <v>#VALUE!</v>
      </c>
      <c r="C133" s="43" t="e">
        <f t="shared" si="51"/>
        <v>#VALUE!</v>
      </c>
      <c r="D133" s="43" t="e">
        <f t="shared" si="51"/>
        <v>#VALUE!</v>
      </c>
      <c r="E133" s="43" t="e">
        <f t="shared" si="72"/>
        <v>#VALUE!</v>
      </c>
      <c r="F133" s="43" t="e">
        <f t="shared" si="52"/>
        <v>#VALUE!</v>
      </c>
      <c r="G133" s="43" t="e">
        <f t="shared" si="53"/>
        <v>#VALUE!</v>
      </c>
      <c r="H133" s="27" t="e">
        <f t="shared" si="73"/>
        <v>#VALUE!</v>
      </c>
      <c r="I133" s="229" t="e">
        <f t="shared" si="54"/>
        <v>#VALUE!</v>
      </c>
      <c r="J133" s="230" t="e">
        <f t="shared" si="76"/>
        <v>#VALUE!</v>
      </c>
      <c r="K133" s="43" t="e">
        <f t="shared" si="55"/>
        <v>#VALUE!</v>
      </c>
      <c r="L133" s="218" t="e">
        <f t="shared" si="56"/>
        <v>#VALUE!</v>
      </c>
      <c r="M133" s="218" t="e">
        <f t="shared" si="42"/>
        <v>#VALUE!</v>
      </c>
      <c r="N133" s="43" t="e">
        <f t="shared" si="57"/>
        <v>#VALUE!</v>
      </c>
      <c r="O133" s="43" t="e">
        <f t="shared" si="58"/>
        <v>#VALUE!</v>
      </c>
      <c r="P133" s="231" t="e">
        <f t="shared" si="59"/>
        <v>#VALUE!</v>
      </c>
      <c r="Q133" s="43" t="e">
        <f t="shared" si="60"/>
        <v>#VALUE!</v>
      </c>
      <c r="R133" s="43" t="e">
        <f t="shared" si="61"/>
        <v>#VALUE!</v>
      </c>
      <c r="S133" s="218" t="e">
        <f t="shared" si="43"/>
        <v>#VALUE!</v>
      </c>
      <c r="T133" s="218" t="e">
        <f t="shared" si="44"/>
        <v>#VALUE!</v>
      </c>
      <c r="U133" s="233" t="e">
        <f t="shared" si="62"/>
        <v>#VALUE!</v>
      </c>
      <c r="V133" s="233" t="e">
        <f t="shared" si="45"/>
        <v>#VALUE!</v>
      </c>
      <c r="W133" s="43" t="e">
        <f t="shared" si="63"/>
        <v>#VALUE!</v>
      </c>
      <c r="X133" s="43" t="e">
        <f t="shared" si="64"/>
        <v>#VALUE!</v>
      </c>
      <c r="Y133" s="43" t="e">
        <f t="shared" si="65"/>
        <v>#VALUE!</v>
      </c>
      <c r="Z133" s="43" t="e">
        <f t="shared" si="66"/>
        <v>#VALUE!</v>
      </c>
      <c r="AA133" s="233" t="e">
        <f t="shared" si="46"/>
        <v>#VALUE!</v>
      </c>
      <c r="AB133" s="233" t="e">
        <f t="shared" si="67"/>
        <v>#VALUE!</v>
      </c>
      <c r="AC133" s="43" t="e">
        <f t="shared" si="68"/>
        <v>#VALUE!</v>
      </c>
      <c r="AD133" s="43" t="e">
        <f t="shared" si="47"/>
        <v>#VALUE!</v>
      </c>
      <c r="AE133" s="43" t="e">
        <f t="shared" si="69"/>
        <v>#VALUE!</v>
      </c>
      <c r="AF133" s="43" t="e">
        <f t="shared" si="48"/>
        <v>#VALUE!</v>
      </c>
      <c r="AG133" s="43" t="e">
        <f t="shared" si="49"/>
        <v>#VALUE!</v>
      </c>
      <c r="AH133" s="43" t="e">
        <f t="shared" si="70"/>
        <v>#VALUE!</v>
      </c>
      <c r="AI133" s="43" t="e">
        <f t="shared" si="50"/>
        <v>#VALUE!</v>
      </c>
      <c r="AJ133" s="43" t="e">
        <f t="shared" si="71"/>
        <v>#VALUE!</v>
      </c>
      <c r="AK133" s="8" t="e">
        <f t="shared" si="74"/>
        <v>#VALUE!</v>
      </c>
      <c r="AL133" s="44" t="e">
        <f t="shared" si="75"/>
        <v>#VALUE!</v>
      </c>
      <c r="AZ133" s="8"/>
    </row>
    <row r="134" spans="1:52" ht="15" x14ac:dyDescent="0.15">
      <c r="A134" s="42"/>
      <c r="B134" s="43" t="e">
        <f t="shared" si="51"/>
        <v>#VALUE!</v>
      </c>
      <c r="C134" s="43" t="e">
        <f t="shared" si="51"/>
        <v>#VALUE!</v>
      </c>
      <c r="D134" s="43" t="e">
        <f t="shared" si="51"/>
        <v>#VALUE!</v>
      </c>
      <c r="E134" s="43" t="e">
        <f t="shared" si="72"/>
        <v>#VALUE!</v>
      </c>
      <c r="F134" s="43" t="e">
        <f t="shared" si="52"/>
        <v>#VALUE!</v>
      </c>
      <c r="G134" s="43" t="e">
        <f t="shared" si="53"/>
        <v>#VALUE!</v>
      </c>
      <c r="H134" s="27" t="e">
        <f t="shared" si="73"/>
        <v>#VALUE!</v>
      </c>
      <c r="I134" s="229" t="e">
        <f t="shared" si="54"/>
        <v>#VALUE!</v>
      </c>
      <c r="J134" s="230" t="e">
        <f t="shared" si="76"/>
        <v>#VALUE!</v>
      </c>
      <c r="K134" s="43" t="e">
        <f t="shared" si="55"/>
        <v>#VALUE!</v>
      </c>
      <c r="L134" s="218" t="e">
        <f t="shared" si="56"/>
        <v>#VALUE!</v>
      </c>
      <c r="M134" s="218" t="e">
        <f t="shared" si="42"/>
        <v>#VALUE!</v>
      </c>
      <c r="N134" s="43" t="e">
        <f t="shared" si="57"/>
        <v>#VALUE!</v>
      </c>
      <c r="O134" s="43" t="e">
        <f t="shared" si="58"/>
        <v>#VALUE!</v>
      </c>
      <c r="P134" s="231" t="e">
        <f t="shared" si="59"/>
        <v>#VALUE!</v>
      </c>
      <c r="Q134" s="43" t="e">
        <f t="shared" si="60"/>
        <v>#VALUE!</v>
      </c>
      <c r="R134" s="43" t="e">
        <f t="shared" si="61"/>
        <v>#VALUE!</v>
      </c>
      <c r="S134" s="218" t="e">
        <f t="shared" si="43"/>
        <v>#VALUE!</v>
      </c>
      <c r="T134" s="218" t="e">
        <f t="shared" si="44"/>
        <v>#VALUE!</v>
      </c>
      <c r="U134" s="233" t="e">
        <f t="shared" si="62"/>
        <v>#VALUE!</v>
      </c>
      <c r="V134" s="233" t="e">
        <f t="shared" si="45"/>
        <v>#VALUE!</v>
      </c>
      <c r="W134" s="43" t="e">
        <f t="shared" si="63"/>
        <v>#VALUE!</v>
      </c>
      <c r="X134" s="43" t="e">
        <f t="shared" si="64"/>
        <v>#VALUE!</v>
      </c>
      <c r="Y134" s="43" t="e">
        <f t="shared" si="65"/>
        <v>#VALUE!</v>
      </c>
      <c r="Z134" s="43" t="e">
        <f t="shared" si="66"/>
        <v>#VALUE!</v>
      </c>
      <c r="AA134" s="233" t="e">
        <f t="shared" si="46"/>
        <v>#VALUE!</v>
      </c>
      <c r="AB134" s="233" t="e">
        <f t="shared" si="67"/>
        <v>#VALUE!</v>
      </c>
      <c r="AC134" s="43" t="e">
        <f t="shared" si="68"/>
        <v>#VALUE!</v>
      </c>
      <c r="AD134" s="43" t="e">
        <f t="shared" si="47"/>
        <v>#VALUE!</v>
      </c>
      <c r="AE134" s="43" t="e">
        <f t="shared" si="69"/>
        <v>#VALUE!</v>
      </c>
      <c r="AF134" s="43" t="e">
        <f t="shared" si="48"/>
        <v>#VALUE!</v>
      </c>
      <c r="AG134" s="43" t="e">
        <f t="shared" si="49"/>
        <v>#VALUE!</v>
      </c>
      <c r="AH134" s="43" t="e">
        <f t="shared" si="70"/>
        <v>#VALUE!</v>
      </c>
      <c r="AI134" s="43" t="e">
        <f t="shared" si="50"/>
        <v>#VALUE!</v>
      </c>
      <c r="AJ134" s="43" t="e">
        <f t="shared" si="71"/>
        <v>#VALUE!</v>
      </c>
      <c r="AK134" s="8" t="e">
        <f t="shared" si="74"/>
        <v>#VALUE!</v>
      </c>
      <c r="AL134" s="44" t="e">
        <f t="shared" si="75"/>
        <v>#VALUE!</v>
      </c>
      <c r="AZ134" s="8"/>
    </row>
    <row r="135" spans="1:52" ht="15" x14ac:dyDescent="0.15">
      <c r="A135" s="42"/>
      <c r="B135" s="43" t="e">
        <f t="shared" si="51"/>
        <v>#VALUE!</v>
      </c>
      <c r="C135" s="43" t="e">
        <f t="shared" si="51"/>
        <v>#VALUE!</v>
      </c>
      <c r="D135" s="43" t="e">
        <f t="shared" si="51"/>
        <v>#VALUE!</v>
      </c>
      <c r="E135" s="43" t="e">
        <f t="shared" si="72"/>
        <v>#VALUE!</v>
      </c>
      <c r="F135" s="43" t="e">
        <f t="shared" si="52"/>
        <v>#VALUE!</v>
      </c>
      <c r="G135" s="43" t="e">
        <f t="shared" si="53"/>
        <v>#VALUE!</v>
      </c>
      <c r="H135" s="27" t="e">
        <f t="shared" si="73"/>
        <v>#VALUE!</v>
      </c>
      <c r="I135" s="229" t="e">
        <f t="shared" si="54"/>
        <v>#VALUE!</v>
      </c>
      <c r="J135" s="230" t="e">
        <f t="shared" si="76"/>
        <v>#VALUE!</v>
      </c>
      <c r="K135" s="43" t="e">
        <f t="shared" si="55"/>
        <v>#VALUE!</v>
      </c>
      <c r="L135" s="218" t="e">
        <f t="shared" si="56"/>
        <v>#VALUE!</v>
      </c>
      <c r="M135" s="218" t="e">
        <f t="shared" si="42"/>
        <v>#VALUE!</v>
      </c>
      <c r="N135" s="43" t="e">
        <f t="shared" si="57"/>
        <v>#VALUE!</v>
      </c>
      <c r="O135" s="43" t="e">
        <f t="shared" si="58"/>
        <v>#VALUE!</v>
      </c>
      <c r="P135" s="231" t="e">
        <f t="shared" si="59"/>
        <v>#VALUE!</v>
      </c>
      <c r="Q135" s="43" t="e">
        <f t="shared" si="60"/>
        <v>#VALUE!</v>
      </c>
      <c r="R135" s="43" t="e">
        <f t="shared" si="61"/>
        <v>#VALUE!</v>
      </c>
      <c r="S135" s="218" t="e">
        <f t="shared" si="43"/>
        <v>#VALUE!</v>
      </c>
      <c r="T135" s="218" t="e">
        <f t="shared" si="44"/>
        <v>#VALUE!</v>
      </c>
      <c r="U135" s="233" t="e">
        <f t="shared" si="62"/>
        <v>#VALUE!</v>
      </c>
      <c r="V135" s="233" t="e">
        <f t="shared" si="45"/>
        <v>#VALUE!</v>
      </c>
      <c r="W135" s="43" t="e">
        <f t="shared" si="63"/>
        <v>#VALUE!</v>
      </c>
      <c r="X135" s="43" t="e">
        <f t="shared" si="64"/>
        <v>#VALUE!</v>
      </c>
      <c r="Y135" s="43" t="e">
        <f t="shared" si="65"/>
        <v>#VALUE!</v>
      </c>
      <c r="Z135" s="43" t="e">
        <f t="shared" si="66"/>
        <v>#VALUE!</v>
      </c>
      <c r="AA135" s="233" t="e">
        <f t="shared" si="46"/>
        <v>#VALUE!</v>
      </c>
      <c r="AB135" s="233" t="e">
        <f t="shared" si="67"/>
        <v>#VALUE!</v>
      </c>
      <c r="AC135" s="43" t="e">
        <f t="shared" si="68"/>
        <v>#VALUE!</v>
      </c>
      <c r="AD135" s="43" t="e">
        <f t="shared" si="47"/>
        <v>#VALUE!</v>
      </c>
      <c r="AE135" s="43" t="e">
        <f t="shared" si="69"/>
        <v>#VALUE!</v>
      </c>
      <c r="AF135" s="43" t="e">
        <f t="shared" si="48"/>
        <v>#VALUE!</v>
      </c>
      <c r="AG135" s="43" t="e">
        <f t="shared" si="49"/>
        <v>#VALUE!</v>
      </c>
      <c r="AH135" s="43" t="e">
        <f t="shared" si="70"/>
        <v>#VALUE!</v>
      </c>
      <c r="AI135" s="43" t="e">
        <f t="shared" si="50"/>
        <v>#VALUE!</v>
      </c>
      <c r="AJ135" s="43" t="e">
        <f t="shared" si="71"/>
        <v>#VALUE!</v>
      </c>
      <c r="AK135" s="8" t="e">
        <f t="shared" si="74"/>
        <v>#VALUE!</v>
      </c>
      <c r="AL135" s="44" t="e">
        <f t="shared" si="75"/>
        <v>#VALUE!</v>
      </c>
      <c r="AZ135" s="8"/>
    </row>
    <row r="136" spans="1:52" ht="15" x14ac:dyDescent="0.15">
      <c r="A136" s="42"/>
      <c r="B136" s="43" t="e">
        <f t="shared" si="51"/>
        <v>#VALUE!</v>
      </c>
      <c r="C136" s="43" t="e">
        <f t="shared" si="51"/>
        <v>#VALUE!</v>
      </c>
      <c r="D136" s="43" t="e">
        <f t="shared" si="51"/>
        <v>#VALUE!</v>
      </c>
      <c r="E136" s="43" t="e">
        <f t="shared" si="72"/>
        <v>#VALUE!</v>
      </c>
      <c r="F136" s="43" t="e">
        <f t="shared" si="52"/>
        <v>#VALUE!</v>
      </c>
      <c r="G136" s="43" t="e">
        <f t="shared" si="53"/>
        <v>#VALUE!</v>
      </c>
      <c r="H136" s="27" t="e">
        <f t="shared" si="73"/>
        <v>#VALUE!</v>
      </c>
      <c r="I136" s="229" t="e">
        <f t="shared" si="54"/>
        <v>#VALUE!</v>
      </c>
      <c r="J136" s="230" t="e">
        <f t="shared" si="76"/>
        <v>#VALUE!</v>
      </c>
      <c r="K136" s="43" t="e">
        <f t="shared" si="55"/>
        <v>#VALUE!</v>
      </c>
      <c r="L136" s="218" t="e">
        <f t="shared" si="56"/>
        <v>#VALUE!</v>
      </c>
      <c r="M136" s="218" t="e">
        <f t="shared" si="42"/>
        <v>#VALUE!</v>
      </c>
      <c r="N136" s="43" t="e">
        <f t="shared" si="57"/>
        <v>#VALUE!</v>
      </c>
      <c r="O136" s="43" t="e">
        <f t="shared" si="58"/>
        <v>#VALUE!</v>
      </c>
      <c r="P136" s="231" t="e">
        <f t="shared" si="59"/>
        <v>#VALUE!</v>
      </c>
      <c r="Q136" s="43" t="e">
        <f t="shared" si="60"/>
        <v>#VALUE!</v>
      </c>
      <c r="R136" s="43" t="e">
        <f t="shared" si="61"/>
        <v>#VALUE!</v>
      </c>
      <c r="S136" s="218" t="e">
        <f t="shared" si="43"/>
        <v>#VALUE!</v>
      </c>
      <c r="T136" s="218" t="e">
        <f t="shared" si="44"/>
        <v>#VALUE!</v>
      </c>
      <c r="U136" s="233" t="e">
        <f t="shared" si="62"/>
        <v>#VALUE!</v>
      </c>
      <c r="V136" s="233" t="e">
        <f t="shared" si="45"/>
        <v>#VALUE!</v>
      </c>
      <c r="W136" s="43" t="e">
        <f t="shared" si="63"/>
        <v>#VALUE!</v>
      </c>
      <c r="X136" s="43" t="e">
        <f t="shared" si="64"/>
        <v>#VALUE!</v>
      </c>
      <c r="Y136" s="43" t="e">
        <f t="shared" si="65"/>
        <v>#VALUE!</v>
      </c>
      <c r="Z136" s="43" t="e">
        <f t="shared" si="66"/>
        <v>#VALUE!</v>
      </c>
      <c r="AA136" s="233" t="e">
        <f t="shared" si="46"/>
        <v>#VALUE!</v>
      </c>
      <c r="AB136" s="233" t="e">
        <f t="shared" si="67"/>
        <v>#VALUE!</v>
      </c>
      <c r="AC136" s="43" t="e">
        <f t="shared" si="68"/>
        <v>#VALUE!</v>
      </c>
      <c r="AD136" s="43" t="e">
        <f t="shared" si="47"/>
        <v>#VALUE!</v>
      </c>
      <c r="AE136" s="43" t="e">
        <f t="shared" si="69"/>
        <v>#VALUE!</v>
      </c>
      <c r="AF136" s="43" t="e">
        <f t="shared" si="48"/>
        <v>#VALUE!</v>
      </c>
      <c r="AG136" s="43" t="e">
        <f t="shared" si="49"/>
        <v>#VALUE!</v>
      </c>
      <c r="AH136" s="43" t="e">
        <f t="shared" si="70"/>
        <v>#VALUE!</v>
      </c>
      <c r="AI136" s="43" t="e">
        <f t="shared" si="50"/>
        <v>#VALUE!</v>
      </c>
      <c r="AJ136" s="43" t="e">
        <f t="shared" si="71"/>
        <v>#VALUE!</v>
      </c>
      <c r="AK136" s="8" t="e">
        <f t="shared" si="74"/>
        <v>#VALUE!</v>
      </c>
      <c r="AL136" s="44" t="e">
        <f t="shared" si="75"/>
        <v>#VALUE!</v>
      </c>
      <c r="AZ136" s="8"/>
    </row>
    <row r="137" spans="1:52" ht="15" x14ac:dyDescent="0.15">
      <c r="A137" s="42"/>
      <c r="B137" s="43" t="e">
        <f t="shared" si="51"/>
        <v>#VALUE!</v>
      </c>
      <c r="C137" s="43" t="e">
        <f t="shared" si="51"/>
        <v>#VALUE!</v>
      </c>
      <c r="D137" s="43" t="e">
        <f t="shared" si="51"/>
        <v>#VALUE!</v>
      </c>
      <c r="E137" s="43" t="e">
        <f t="shared" si="72"/>
        <v>#VALUE!</v>
      </c>
      <c r="F137" s="43" t="e">
        <f t="shared" si="52"/>
        <v>#VALUE!</v>
      </c>
      <c r="G137" s="43" t="e">
        <f t="shared" si="53"/>
        <v>#VALUE!</v>
      </c>
      <c r="H137" s="27" t="e">
        <f t="shared" si="73"/>
        <v>#VALUE!</v>
      </c>
      <c r="I137" s="229" t="e">
        <f t="shared" si="54"/>
        <v>#VALUE!</v>
      </c>
      <c r="J137" s="230" t="e">
        <f t="shared" si="76"/>
        <v>#VALUE!</v>
      </c>
      <c r="K137" s="43" t="e">
        <f t="shared" si="55"/>
        <v>#VALUE!</v>
      </c>
      <c r="L137" s="218" t="e">
        <f t="shared" si="56"/>
        <v>#VALUE!</v>
      </c>
      <c r="M137" s="218" t="e">
        <f t="shared" si="42"/>
        <v>#VALUE!</v>
      </c>
      <c r="N137" s="43" t="e">
        <f t="shared" si="57"/>
        <v>#VALUE!</v>
      </c>
      <c r="O137" s="43" t="e">
        <f t="shared" si="58"/>
        <v>#VALUE!</v>
      </c>
      <c r="P137" s="231" t="e">
        <f t="shared" si="59"/>
        <v>#VALUE!</v>
      </c>
      <c r="Q137" s="43" t="e">
        <f t="shared" si="60"/>
        <v>#VALUE!</v>
      </c>
      <c r="R137" s="43" t="e">
        <f t="shared" si="61"/>
        <v>#VALUE!</v>
      </c>
      <c r="S137" s="218" t="e">
        <f t="shared" si="43"/>
        <v>#VALUE!</v>
      </c>
      <c r="T137" s="218" t="e">
        <f t="shared" si="44"/>
        <v>#VALUE!</v>
      </c>
      <c r="U137" s="233" t="e">
        <f t="shared" si="62"/>
        <v>#VALUE!</v>
      </c>
      <c r="V137" s="233" t="e">
        <f t="shared" si="45"/>
        <v>#VALUE!</v>
      </c>
      <c r="W137" s="43" t="e">
        <f t="shared" si="63"/>
        <v>#VALUE!</v>
      </c>
      <c r="X137" s="43" t="e">
        <f t="shared" si="64"/>
        <v>#VALUE!</v>
      </c>
      <c r="Y137" s="43" t="e">
        <f t="shared" si="65"/>
        <v>#VALUE!</v>
      </c>
      <c r="Z137" s="43" t="e">
        <f t="shared" si="66"/>
        <v>#VALUE!</v>
      </c>
      <c r="AA137" s="233" t="e">
        <f t="shared" si="46"/>
        <v>#VALUE!</v>
      </c>
      <c r="AB137" s="233" t="e">
        <f t="shared" si="67"/>
        <v>#VALUE!</v>
      </c>
      <c r="AC137" s="43" t="e">
        <f t="shared" si="68"/>
        <v>#VALUE!</v>
      </c>
      <c r="AD137" s="43" t="e">
        <f t="shared" si="47"/>
        <v>#VALUE!</v>
      </c>
      <c r="AE137" s="43" t="e">
        <f t="shared" si="69"/>
        <v>#VALUE!</v>
      </c>
      <c r="AF137" s="43" t="e">
        <f t="shared" si="48"/>
        <v>#VALUE!</v>
      </c>
      <c r="AG137" s="43" t="e">
        <f t="shared" si="49"/>
        <v>#VALUE!</v>
      </c>
      <c r="AH137" s="43" t="e">
        <f t="shared" si="70"/>
        <v>#VALUE!</v>
      </c>
      <c r="AI137" s="43" t="e">
        <f t="shared" si="50"/>
        <v>#VALUE!</v>
      </c>
      <c r="AJ137" s="43" t="e">
        <f t="shared" si="71"/>
        <v>#VALUE!</v>
      </c>
      <c r="AK137" s="8" t="e">
        <f t="shared" si="74"/>
        <v>#VALUE!</v>
      </c>
      <c r="AL137" s="44" t="e">
        <f t="shared" si="75"/>
        <v>#VALUE!</v>
      </c>
      <c r="AZ137" s="8"/>
    </row>
    <row r="138" spans="1:52" ht="15" x14ac:dyDescent="0.15">
      <c r="A138" s="42"/>
      <c r="B138" s="43" t="e">
        <f t="shared" si="51"/>
        <v>#VALUE!</v>
      </c>
      <c r="C138" s="43" t="e">
        <f t="shared" si="51"/>
        <v>#VALUE!</v>
      </c>
      <c r="D138" s="43" t="e">
        <f t="shared" si="51"/>
        <v>#VALUE!</v>
      </c>
      <c r="E138" s="43" t="e">
        <f t="shared" si="72"/>
        <v>#VALUE!</v>
      </c>
      <c r="F138" s="43" t="e">
        <f t="shared" si="52"/>
        <v>#VALUE!</v>
      </c>
      <c r="G138" s="43" t="e">
        <f t="shared" si="53"/>
        <v>#VALUE!</v>
      </c>
      <c r="H138" s="27" t="e">
        <f t="shared" si="73"/>
        <v>#VALUE!</v>
      </c>
      <c r="I138" s="229" t="e">
        <f t="shared" si="54"/>
        <v>#VALUE!</v>
      </c>
      <c r="J138" s="230" t="e">
        <f t="shared" si="76"/>
        <v>#VALUE!</v>
      </c>
      <c r="K138" s="43" t="e">
        <f t="shared" si="55"/>
        <v>#VALUE!</v>
      </c>
      <c r="L138" s="218" t="e">
        <f t="shared" si="56"/>
        <v>#VALUE!</v>
      </c>
      <c r="M138" s="218" t="e">
        <f t="shared" si="42"/>
        <v>#VALUE!</v>
      </c>
      <c r="N138" s="43" t="e">
        <f t="shared" si="57"/>
        <v>#VALUE!</v>
      </c>
      <c r="O138" s="43" t="e">
        <f t="shared" si="58"/>
        <v>#VALUE!</v>
      </c>
      <c r="P138" s="231" t="e">
        <f t="shared" si="59"/>
        <v>#VALUE!</v>
      </c>
      <c r="Q138" s="43" t="e">
        <f t="shared" si="60"/>
        <v>#VALUE!</v>
      </c>
      <c r="R138" s="43" t="e">
        <f t="shared" si="61"/>
        <v>#VALUE!</v>
      </c>
      <c r="S138" s="218" t="e">
        <f t="shared" si="43"/>
        <v>#VALUE!</v>
      </c>
      <c r="T138" s="218" t="e">
        <f t="shared" si="44"/>
        <v>#VALUE!</v>
      </c>
      <c r="U138" s="233" t="e">
        <f t="shared" si="62"/>
        <v>#VALUE!</v>
      </c>
      <c r="V138" s="233" t="e">
        <f t="shared" si="45"/>
        <v>#VALUE!</v>
      </c>
      <c r="W138" s="43" t="e">
        <f t="shared" si="63"/>
        <v>#VALUE!</v>
      </c>
      <c r="X138" s="43" t="e">
        <f t="shared" si="64"/>
        <v>#VALUE!</v>
      </c>
      <c r="Y138" s="43" t="e">
        <f t="shared" si="65"/>
        <v>#VALUE!</v>
      </c>
      <c r="Z138" s="43" t="e">
        <f t="shared" si="66"/>
        <v>#VALUE!</v>
      </c>
      <c r="AA138" s="233" t="e">
        <f t="shared" si="46"/>
        <v>#VALUE!</v>
      </c>
      <c r="AB138" s="233" t="e">
        <f t="shared" si="67"/>
        <v>#VALUE!</v>
      </c>
      <c r="AC138" s="43" t="e">
        <f t="shared" si="68"/>
        <v>#VALUE!</v>
      </c>
      <c r="AD138" s="43" t="e">
        <f t="shared" si="47"/>
        <v>#VALUE!</v>
      </c>
      <c r="AE138" s="43" t="e">
        <f t="shared" si="69"/>
        <v>#VALUE!</v>
      </c>
      <c r="AF138" s="43" t="e">
        <f t="shared" si="48"/>
        <v>#VALUE!</v>
      </c>
      <c r="AG138" s="43" t="e">
        <f t="shared" si="49"/>
        <v>#VALUE!</v>
      </c>
      <c r="AH138" s="43" t="e">
        <f t="shared" si="70"/>
        <v>#VALUE!</v>
      </c>
      <c r="AI138" s="43" t="e">
        <f t="shared" si="50"/>
        <v>#VALUE!</v>
      </c>
      <c r="AJ138" s="43" t="e">
        <f t="shared" si="71"/>
        <v>#VALUE!</v>
      </c>
      <c r="AK138" s="8" t="e">
        <f t="shared" si="74"/>
        <v>#VALUE!</v>
      </c>
      <c r="AL138" s="44" t="e">
        <f t="shared" si="75"/>
        <v>#VALUE!</v>
      </c>
      <c r="AZ138" s="8"/>
    </row>
    <row r="139" spans="1:52" ht="15" x14ac:dyDescent="0.15">
      <c r="A139" s="42"/>
      <c r="B139" s="43" t="e">
        <f t="shared" si="51"/>
        <v>#VALUE!</v>
      </c>
      <c r="C139" s="43" t="e">
        <f t="shared" si="51"/>
        <v>#VALUE!</v>
      </c>
      <c r="D139" s="43" t="e">
        <f t="shared" si="51"/>
        <v>#VALUE!</v>
      </c>
      <c r="E139" s="43" t="e">
        <f t="shared" si="72"/>
        <v>#VALUE!</v>
      </c>
      <c r="F139" s="43" t="e">
        <f t="shared" si="52"/>
        <v>#VALUE!</v>
      </c>
      <c r="G139" s="43" t="e">
        <f t="shared" si="53"/>
        <v>#VALUE!</v>
      </c>
      <c r="H139" s="27" t="e">
        <f t="shared" si="73"/>
        <v>#VALUE!</v>
      </c>
      <c r="I139" s="229" t="e">
        <f t="shared" si="54"/>
        <v>#VALUE!</v>
      </c>
      <c r="J139" s="230" t="e">
        <f t="shared" si="76"/>
        <v>#VALUE!</v>
      </c>
      <c r="K139" s="43" t="e">
        <f t="shared" si="55"/>
        <v>#VALUE!</v>
      </c>
      <c r="L139" s="218" t="e">
        <f t="shared" si="56"/>
        <v>#VALUE!</v>
      </c>
      <c r="M139" s="218" t="e">
        <f t="shared" si="42"/>
        <v>#VALUE!</v>
      </c>
      <c r="N139" s="43" t="e">
        <f t="shared" si="57"/>
        <v>#VALUE!</v>
      </c>
      <c r="O139" s="43" t="e">
        <f t="shared" si="58"/>
        <v>#VALUE!</v>
      </c>
      <c r="P139" s="231" t="e">
        <f t="shared" si="59"/>
        <v>#VALUE!</v>
      </c>
      <c r="Q139" s="43" t="e">
        <f t="shared" si="60"/>
        <v>#VALUE!</v>
      </c>
      <c r="R139" s="43" t="e">
        <f t="shared" si="61"/>
        <v>#VALUE!</v>
      </c>
      <c r="S139" s="218" t="e">
        <f t="shared" si="43"/>
        <v>#VALUE!</v>
      </c>
      <c r="T139" s="218" t="e">
        <f t="shared" si="44"/>
        <v>#VALUE!</v>
      </c>
      <c r="U139" s="233" t="e">
        <f t="shared" si="62"/>
        <v>#VALUE!</v>
      </c>
      <c r="V139" s="233" t="e">
        <f t="shared" si="45"/>
        <v>#VALUE!</v>
      </c>
      <c r="W139" s="43" t="e">
        <f t="shared" si="63"/>
        <v>#VALUE!</v>
      </c>
      <c r="X139" s="43" t="e">
        <f t="shared" si="64"/>
        <v>#VALUE!</v>
      </c>
      <c r="Y139" s="43" t="e">
        <f t="shared" si="65"/>
        <v>#VALUE!</v>
      </c>
      <c r="Z139" s="43" t="e">
        <f t="shared" si="66"/>
        <v>#VALUE!</v>
      </c>
      <c r="AA139" s="233" t="e">
        <f t="shared" si="46"/>
        <v>#VALUE!</v>
      </c>
      <c r="AB139" s="233" t="e">
        <f t="shared" si="67"/>
        <v>#VALUE!</v>
      </c>
      <c r="AC139" s="43" t="e">
        <f t="shared" si="68"/>
        <v>#VALUE!</v>
      </c>
      <c r="AD139" s="43" t="e">
        <f t="shared" si="47"/>
        <v>#VALUE!</v>
      </c>
      <c r="AE139" s="43" t="e">
        <f t="shared" si="69"/>
        <v>#VALUE!</v>
      </c>
      <c r="AF139" s="43" t="e">
        <f t="shared" si="48"/>
        <v>#VALUE!</v>
      </c>
      <c r="AG139" s="43" t="e">
        <f t="shared" si="49"/>
        <v>#VALUE!</v>
      </c>
      <c r="AH139" s="43" t="e">
        <f t="shared" si="70"/>
        <v>#VALUE!</v>
      </c>
      <c r="AI139" s="43" t="e">
        <f t="shared" si="50"/>
        <v>#VALUE!</v>
      </c>
      <c r="AJ139" s="43" t="e">
        <f t="shared" si="71"/>
        <v>#VALUE!</v>
      </c>
      <c r="AK139" s="8" t="e">
        <f t="shared" si="74"/>
        <v>#VALUE!</v>
      </c>
      <c r="AL139" s="44" t="e">
        <f t="shared" si="75"/>
        <v>#VALUE!</v>
      </c>
      <c r="AZ139" s="8"/>
    </row>
    <row r="140" spans="1:52" ht="15" x14ac:dyDescent="0.15">
      <c r="A140" s="42"/>
      <c r="B140" s="43" t="e">
        <f t="shared" si="51"/>
        <v>#VALUE!</v>
      </c>
      <c r="C140" s="43" t="e">
        <f t="shared" si="51"/>
        <v>#VALUE!</v>
      </c>
      <c r="D140" s="43" t="e">
        <f t="shared" si="51"/>
        <v>#VALUE!</v>
      </c>
      <c r="E140" s="43" t="e">
        <f t="shared" si="72"/>
        <v>#VALUE!</v>
      </c>
      <c r="F140" s="43" t="e">
        <f t="shared" si="52"/>
        <v>#VALUE!</v>
      </c>
      <c r="G140" s="43" t="e">
        <f t="shared" si="53"/>
        <v>#VALUE!</v>
      </c>
      <c r="H140" s="27" t="e">
        <f t="shared" si="73"/>
        <v>#VALUE!</v>
      </c>
      <c r="I140" s="229" t="e">
        <f t="shared" si="54"/>
        <v>#VALUE!</v>
      </c>
      <c r="J140" s="230" t="e">
        <f t="shared" si="76"/>
        <v>#VALUE!</v>
      </c>
      <c r="K140" s="43" t="e">
        <f t="shared" si="55"/>
        <v>#VALUE!</v>
      </c>
      <c r="L140" s="218" t="e">
        <f t="shared" si="56"/>
        <v>#VALUE!</v>
      </c>
      <c r="M140" s="218" t="e">
        <f t="shared" si="42"/>
        <v>#VALUE!</v>
      </c>
      <c r="N140" s="43" t="e">
        <f t="shared" si="57"/>
        <v>#VALUE!</v>
      </c>
      <c r="O140" s="43" t="e">
        <f t="shared" si="58"/>
        <v>#VALUE!</v>
      </c>
      <c r="P140" s="231" t="e">
        <f t="shared" si="59"/>
        <v>#VALUE!</v>
      </c>
      <c r="Q140" s="43" t="e">
        <f t="shared" si="60"/>
        <v>#VALUE!</v>
      </c>
      <c r="R140" s="43" t="e">
        <f t="shared" si="61"/>
        <v>#VALUE!</v>
      </c>
      <c r="S140" s="218" t="e">
        <f t="shared" si="43"/>
        <v>#VALUE!</v>
      </c>
      <c r="T140" s="218" t="e">
        <f t="shared" si="44"/>
        <v>#VALUE!</v>
      </c>
      <c r="U140" s="233" t="e">
        <f t="shared" si="62"/>
        <v>#VALUE!</v>
      </c>
      <c r="V140" s="233" t="e">
        <f t="shared" si="45"/>
        <v>#VALUE!</v>
      </c>
      <c r="W140" s="43" t="e">
        <f t="shared" si="63"/>
        <v>#VALUE!</v>
      </c>
      <c r="X140" s="43" t="e">
        <f t="shared" si="64"/>
        <v>#VALUE!</v>
      </c>
      <c r="Y140" s="43" t="e">
        <f t="shared" si="65"/>
        <v>#VALUE!</v>
      </c>
      <c r="Z140" s="43" t="e">
        <f t="shared" si="66"/>
        <v>#VALUE!</v>
      </c>
      <c r="AA140" s="233" t="e">
        <f t="shared" si="46"/>
        <v>#VALUE!</v>
      </c>
      <c r="AB140" s="233" t="e">
        <f t="shared" si="67"/>
        <v>#VALUE!</v>
      </c>
      <c r="AC140" s="43" t="e">
        <f t="shared" si="68"/>
        <v>#VALUE!</v>
      </c>
      <c r="AD140" s="43" t="e">
        <f t="shared" si="47"/>
        <v>#VALUE!</v>
      </c>
      <c r="AE140" s="43" t="e">
        <f t="shared" si="69"/>
        <v>#VALUE!</v>
      </c>
      <c r="AF140" s="43" t="e">
        <f t="shared" si="48"/>
        <v>#VALUE!</v>
      </c>
      <c r="AG140" s="43" t="e">
        <f t="shared" si="49"/>
        <v>#VALUE!</v>
      </c>
      <c r="AH140" s="43" t="e">
        <f t="shared" si="70"/>
        <v>#VALUE!</v>
      </c>
      <c r="AI140" s="43" t="e">
        <f t="shared" si="50"/>
        <v>#VALUE!</v>
      </c>
      <c r="AJ140" s="43" t="e">
        <f t="shared" si="71"/>
        <v>#VALUE!</v>
      </c>
      <c r="AK140" s="8" t="e">
        <f t="shared" si="74"/>
        <v>#VALUE!</v>
      </c>
      <c r="AL140" s="44" t="e">
        <f t="shared" si="75"/>
        <v>#VALUE!</v>
      </c>
      <c r="AZ140" s="8"/>
    </row>
    <row r="141" spans="1:52" ht="15" x14ac:dyDescent="0.15">
      <c r="A141" s="42"/>
      <c r="B141" s="43" t="e">
        <f t="shared" si="51"/>
        <v>#VALUE!</v>
      </c>
      <c r="C141" s="43" t="e">
        <f t="shared" si="51"/>
        <v>#VALUE!</v>
      </c>
      <c r="D141" s="43" t="e">
        <f t="shared" si="51"/>
        <v>#VALUE!</v>
      </c>
      <c r="E141" s="43" t="e">
        <f t="shared" si="72"/>
        <v>#VALUE!</v>
      </c>
      <c r="F141" s="43" t="e">
        <f t="shared" si="52"/>
        <v>#VALUE!</v>
      </c>
      <c r="G141" s="43" t="e">
        <f t="shared" si="53"/>
        <v>#VALUE!</v>
      </c>
      <c r="H141" s="27" t="e">
        <f t="shared" si="73"/>
        <v>#VALUE!</v>
      </c>
      <c r="I141" s="229" t="e">
        <f t="shared" si="54"/>
        <v>#VALUE!</v>
      </c>
      <c r="J141" s="230" t="e">
        <f t="shared" si="76"/>
        <v>#VALUE!</v>
      </c>
      <c r="K141" s="43" t="e">
        <f t="shared" si="55"/>
        <v>#VALUE!</v>
      </c>
      <c r="L141" s="218" t="e">
        <f t="shared" si="56"/>
        <v>#VALUE!</v>
      </c>
      <c r="M141" s="218" t="e">
        <f t="shared" si="42"/>
        <v>#VALUE!</v>
      </c>
      <c r="N141" s="43" t="e">
        <f t="shared" si="57"/>
        <v>#VALUE!</v>
      </c>
      <c r="O141" s="43" t="e">
        <f t="shared" si="58"/>
        <v>#VALUE!</v>
      </c>
      <c r="P141" s="231" t="e">
        <f t="shared" si="59"/>
        <v>#VALUE!</v>
      </c>
      <c r="Q141" s="43" t="e">
        <f t="shared" si="60"/>
        <v>#VALUE!</v>
      </c>
      <c r="R141" s="43" t="e">
        <f t="shared" si="61"/>
        <v>#VALUE!</v>
      </c>
      <c r="S141" s="218" t="e">
        <f t="shared" si="43"/>
        <v>#VALUE!</v>
      </c>
      <c r="T141" s="218" t="e">
        <f t="shared" si="44"/>
        <v>#VALUE!</v>
      </c>
      <c r="U141" s="233" t="e">
        <f t="shared" si="62"/>
        <v>#VALUE!</v>
      </c>
      <c r="V141" s="233" t="e">
        <f t="shared" si="45"/>
        <v>#VALUE!</v>
      </c>
      <c r="W141" s="43" t="e">
        <f t="shared" si="63"/>
        <v>#VALUE!</v>
      </c>
      <c r="X141" s="43" t="e">
        <f t="shared" si="64"/>
        <v>#VALUE!</v>
      </c>
      <c r="Y141" s="43" t="e">
        <f t="shared" si="65"/>
        <v>#VALUE!</v>
      </c>
      <c r="Z141" s="43" t="e">
        <f t="shared" si="66"/>
        <v>#VALUE!</v>
      </c>
      <c r="AA141" s="233" t="e">
        <f t="shared" si="46"/>
        <v>#VALUE!</v>
      </c>
      <c r="AB141" s="233" t="e">
        <f t="shared" si="67"/>
        <v>#VALUE!</v>
      </c>
      <c r="AC141" s="43" t="e">
        <f t="shared" si="68"/>
        <v>#VALUE!</v>
      </c>
      <c r="AD141" s="43" t="e">
        <f t="shared" si="47"/>
        <v>#VALUE!</v>
      </c>
      <c r="AE141" s="43" t="e">
        <f t="shared" si="69"/>
        <v>#VALUE!</v>
      </c>
      <c r="AF141" s="43" t="e">
        <f t="shared" si="48"/>
        <v>#VALUE!</v>
      </c>
      <c r="AG141" s="43" t="e">
        <f t="shared" si="49"/>
        <v>#VALUE!</v>
      </c>
      <c r="AH141" s="43" t="e">
        <f t="shared" si="70"/>
        <v>#VALUE!</v>
      </c>
      <c r="AI141" s="43" t="e">
        <f t="shared" si="50"/>
        <v>#VALUE!</v>
      </c>
      <c r="AJ141" s="43" t="e">
        <f t="shared" si="71"/>
        <v>#VALUE!</v>
      </c>
      <c r="AK141" s="8" t="e">
        <f t="shared" si="74"/>
        <v>#VALUE!</v>
      </c>
      <c r="AL141" s="44" t="e">
        <f t="shared" si="75"/>
        <v>#VALUE!</v>
      </c>
      <c r="AZ141" s="8"/>
    </row>
    <row r="142" spans="1:52" ht="15" x14ac:dyDescent="0.15">
      <c r="A142" s="42"/>
      <c r="B142" s="43" t="e">
        <f t="shared" si="51"/>
        <v>#VALUE!</v>
      </c>
      <c r="C142" s="43" t="e">
        <f t="shared" si="51"/>
        <v>#VALUE!</v>
      </c>
      <c r="D142" s="43" t="e">
        <f t="shared" si="51"/>
        <v>#VALUE!</v>
      </c>
      <c r="E142" s="43" t="e">
        <f t="shared" si="72"/>
        <v>#VALUE!</v>
      </c>
      <c r="F142" s="43" t="e">
        <f t="shared" si="52"/>
        <v>#VALUE!</v>
      </c>
      <c r="G142" s="43" t="e">
        <f t="shared" si="53"/>
        <v>#VALUE!</v>
      </c>
      <c r="H142" s="27" t="e">
        <f t="shared" si="73"/>
        <v>#VALUE!</v>
      </c>
      <c r="I142" s="229" t="e">
        <f t="shared" si="54"/>
        <v>#VALUE!</v>
      </c>
      <c r="J142" s="230" t="e">
        <f t="shared" si="76"/>
        <v>#VALUE!</v>
      </c>
      <c r="K142" s="43" t="e">
        <f t="shared" si="55"/>
        <v>#VALUE!</v>
      </c>
      <c r="L142" s="218" t="e">
        <f t="shared" si="56"/>
        <v>#VALUE!</v>
      </c>
      <c r="M142" s="218" t="e">
        <f t="shared" si="42"/>
        <v>#VALUE!</v>
      </c>
      <c r="N142" s="43" t="e">
        <f t="shared" si="57"/>
        <v>#VALUE!</v>
      </c>
      <c r="O142" s="43" t="e">
        <f t="shared" si="58"/>
        <v>#VALUE!</v>
      </c>
      <c r="P142" s="231" t="e">
        <f t="shared" si="59"/>
        <v>#VALUE!</v>
      </c>
      <c r="Q142" s="43" t="e">
        <f t="shared" si="60"/>
        <v>#VALUE!</v>
      </c>
      <c r="R142" s="43" t="e">
        <f t="shared" si="61"/>
        <v>#VALUE!</v>
      </c>
      <c r="S142" s="218" t="e">
        <f t="shared" si="43"/>
        <v>#VALUE!</v>
      </c>
      <c r="T142" s="218" t="e">
        <f t="shared" si="44"/>
        <v>#VALUE!</v>
      </c>
      <c r="U142" s="233" t="e">
        <f t="shared" si="62"/>
        <v>#VALUE!</v>
      </c>
      <c r="V142" s="233" t="e">
        <f t="shared" si="45"/>
        <v>#VALUE!</v>
      </c>
      <c r="W142" s="43" t="e">
        <f t="shared" si="63"/>
        <v>#VALUE!</v>
      </c>
      <c r="X142" s="43" t="e">
        <f t="shared" si="64"/>
        <v>#VALUE!</v>
      </c>
      <c r="Y142" s="43" t="e">
        <f t="shared" si="65"/>
        <v>#VALUE!</v>
      </c>
      <c r="Z142" s="43" t="e">
        <f t="shared" si="66"/>
        <v>#VALUE!</v>
      </c>
      <c r="AA142" s="233" t="e">
        <f t="shared" si="46"/>
        <v>#VALUE!</v>
      </c>
      <c r="AB142" s="233" t="e">
        <f t="shared" si="67"/>
        <v>#VALUE!</v>
      </c>
      <c r="AC142" s="43" t="e">
        <f t="shared" si="68"/>
        <v>#VALUE!</v>
      </c>
      <c r="AD142" s="43" t="e">
        <f t="shared" si="47"/>
        <v>#VALUE!</v>
      </c>
      <c r="AE142" s="43" t="e">
        <f t="shared" si="69"/>
        <v>#VALUE!</v>
      </c>
      <c r="AF142" s="43" t="e">
        <f t="shared" si="48"/>
        <v>#VALUE!</v>
      </c>
      <c r="AG142" s="43" t="e">
        <f t="shared" si="49"/>
        <v>#VALUE!</v>
      </c>
      <c r="AH142" s="43" t="e">
        <f t="shared" si="70"/>
        <v>#VALUE!</v>
      </c>
      <c r="AI142" s="43" t="e">
        <f t="shared" si="50"/>
        <v>#VALUE!</v>
      </c>
      <c r="AJ142" s="43" t="e">
        <f t="shared" si="71"/>
        <v>#VALUE!</v>
      </c>
      <c r="AK142" s="8" t="e">
        <f t="shared" si="74"/>
        <v>#VALUE!</v>
      </c>
      <c r="AL142" s="44" t="e">
        <f t="shared" si="75"/>
        <v>#VALUE!</v>
      </c>
      <c r="AZ142" s="8"/>
    </row>
    <row r="143" spans="1:52" ht="15" x14ac:dyDescent="0.15">
      <c r="A143" s="42"/>
      <c r="B143" s="43" t="e">
        <f t="shared" si="51"/>
        <v>#VALUE!</v>
      </c>
      <c r="C143" s="43" t="e">
        <f t="shared" si="51"/>
        <v>#VALUE!</v>
      </c>
      <c r="D143" s="43" t="e">
        <f t="shared" si="51"/>
        <v>#VALUE!</v>
      </c>
      <c r="E143" s="43" t="e">
        <f t="shared" si="72"/>
        <v>#VALUE!</v>
      </c>
      <c r="F143" s="43" t="e">
        <f t="shared" si="52"/>
        <v>#VALUE!</v>
      </c>
      <c r="G143" s="43" t="e">
        <f t="shared" si="53"/>
        <v>#VALUE!</v>
      </c>
      <c r="H143" s="27" t="e">
        <f t="shared" si="73"/>
        <v>#VALUE!</v>
      </c>
      <c r="I143" s="229" t="e">
        <f t="shared" si="54"/>
        <v>#VALUE!</v>
      </c>
      <c r="J143" s="230" t="e">
        <f t="shared" si="76"/>
        <v>#VALUE!</v>
      </c>
      <c r="K143" s="43" t="e">
        <f t="shared" si="55"/>
        <v>#VALUE!</v>
      </c>
      <c r="L143" s="218" t="e">
        <f t="shared" si="56"/>
        <v>#VALUE!</v>
      </c>
      <c r="M143" s="218" t="e">
        <f t="shared" si="42"/>
        <v>#VALUE!</v>
      </c>
      <c r="N143" s="43" t="e">
        <f t="shared" si="57"/>
        <v>#VALUE!</v>
      </c>
      <c r="O143" s="43" t="e">
        <f t="shared" si="58"/>
        <v>#VALUE!</v>
      </c>
      <c r="P143" s="231" t="e">
        <f t="shared" si="59"/>
        <v>#VALUE!</v>
      </c>
      <c r="Q143" s="43" t="e">
        <f t="shared" si="60"/>
        <v>#VALUE!</v>
      </c>
      <c r="R143" s="43" t="e">
        <f t="shared" si="61"/>
        <v>#VALUE!</v>
      </c>
      <c r="S143" s="218" t="e">
        <f t="shared" si="43"/>
        <v>#VALUE!</v>
      </c>
      <c r="T143" s="218" t="e">
        <f t="shared" si="44"/>
        <v>#VALUE!</v>
      </c>
      <c r="U143" s="233" t="e">
        <f t="shared" si="62"/>
        <v>#VALUE!</v>
      </c>
      <c r="V143" s="233" t="e">
        <f t="shared" si="45"/>
        <v>#VALUE!</v>
      </c>
      <c r="W143" s="43" t="e">
        <f t="shared" si="63"/>
        <v>#VALUE!</v>
      </c>
      <c r="X143" s="43" t="e">
        <f t="shared" si="64"/>
        <v>#VALUE!</v>
      </c>
      <c r="Y143" s="43" t="e">
        <f t="shared" si="65"/>
        <v>#VALUE!</v>
      </c>
      <c r="Z143" s="43" t="e">
        <f t="shared" si="66"/>
        <v>#VALUE!</v>
      </c>
      <c r="AA143" s="233" t="e">
        <f t="shared" si="46"/>
        <v>#VALUE!</v>
      </c>
      <c r="AB143" s="233" t="e">
        <f t="shared" si="67"/>
        <v>#VALUE!</v>
      </c>
      <c r="AC143" s="43" t="e">
        <f t="shared" si="68"/>
        <v>#VALUE!</v>
      </c>
      <c r="AD143" s="43" t="e">
        <f t="shared" si="47"/>
        <v>#VALUE!</v>
      </c>
      <c r="AE143" s="43" t="e">
        <f t="shared" si="69"/>
        <v>#VALUE!</v>
      </c>
      <c r="AF143" s="43" t="e">
        <f t="shared" si="48"/>
        <v>#VALUE!</v>
      </c>
      <c r="AG143" s="43" t="e">
        <f t="shared" si="49"/>
        <v>#VALUE!</v>
      </c>
      <c r="AH143" s="43" t="e">
        <f t="shared" si="70"/>
        <v>#VALUE!</v>
      </c>
      <c r="AI143" s="43" t="e">
        <f t="shared" si="50"/>
        <v>#VALUE!</v>
      </c>
      <c r="AJ143" s="43" t="e">
        <f t="shared" si="71"/>
        <v>#VALUE!</v>
      </c>
      <c r="AK143" s="8" t="e">
        <f t="shared" si="74"/>
        <v>#VALUE!</v>
      </c>
      <c r="AL143" s="44" t="e">
        <f t="shared" si="75"/>
        <v>#VALUE!</v>
      </c>
      <c r="AZ143" s="8"/>
    </row>
    <row r="144" spans="1:52" ht="15" x14ac:dyDescent="0.15">
      <c r="A144" s="42"/>
      <c r="B144" s="43" t="e">
        <f t="shared" si="51"/>
        <v>#VALUE!</v>
      </c>
      <c r="C144" s="43" t="e">
        <f t="shared" si="51"/>
        <v>#VALUE!</v>
      </c>
      <c r="D144" s="43" t="e">
        <f t="shared" si="51"/>
        <v>#VALUE!</v>
      </c>
      <c r="E144" s="43" t="e">
        <f t="shared" si="72"/>
        <v>#VALUE!</v>
      </c>
      <c r="F144" s="43" t="e">
        <f t="shared" si="52"/>
        <v>#VALUE!</v>
      </c>
      <c r="G144" s="43" t="e">
        <f t="shared" si="53"/>
        <v>#VALUE!</v>
      </c>
      <c r="H144" s="27" t="e">
        <f t="shared" si="73"/>
        <v>#VALUE!</v>
      </c>
      <c r="I144" s="229" t="e">
        <f t="shared" si="54"/>
        <v>#VALUE!</v>
      </c>
      <c r="J144" s="230" t="e">
        <f t="shared" si="76"/>
        <v>#VALUE!</v>
      </c>
      <c r="K144" s="43" t="e">
        <f t="shared" si="55"/>
        <v>#VALUE!</v>
      </c>
      <c r="L144" s="218" t="e">
        <f t="shared" si="56"/>
        <v>#VALUE!</v>
      </c>
      <c r="M144" s="218" t="e">
        <f t="shared" si="42"/>
        <v>#VALUE!</v>
      </c>
      <c r="N144" s="43" t="e">
        <f t="shared" si="57"/>
        <v>#VALUE!</v>
      </c>
      <c r="O144" s="43" t="e">
        <f t="shared" si="58"/>
        <v>#VALUE!</v>
      </c>
      <c r="P144" s="231" t="e">
        <f t="shared" si="59"/>
        <v>#VALUE!</v>
      </c>
      <c r="Q144" s="43" t="e">
        <f t="shared" si="60"/>
        <v>#VALUE!</v>
      </c>
      <c r="R144" s="43" t="e">
        <f t="shared" si="61"/>
        <v>#VALUE!</v>
      </c>
      <c r="S144" s="218" t="e">
        <f t="shared" si="43"/>
        <v>#VALUE!</v>
      </c>
      <c r="T144" s="218" t="e">
        <f t="shared" si="44"/>
        <v>#VALUE!</v>
      </c>
      <c r="U144" s="233" t="e">
        <f t="shared" si="62"/>
        <v>#VALUE!</v>
      </c>
      <c r="V144" s="233" t="e">
        <f t="shared" si="45"/>
        <v>#VALUE!</v>
      </c>
      <c r="W144" s="43" t="e">
        <f t="shared" si="63"/>
        <v>#VALUE!</v>
      </c>
      <c r="X144" s="43" t="e">
        <f t="shared" si="64"/>
        <v>#VALUE!</v>
      </c>
      <c r="Y144" s="43" t="e">
        <f t="shared" si="65"/>
        <v>#VALUE!</v>
      </c>
      <c r="Z144" s="43" t="e">
        <f t="shared" si="66"/>
        <v>#VALUE!</v>
      </c>
      <c r="AA144" s="233" t="e">
        <f t="shared" si="46"/>
        <v>#VALUE!</v>
      </c>
      <c r="AB144" s="233" t="e">
        <f t="shared" si="67"/>
        <v>#VALUE!</v>
      </c>
      <c r="AC144" s="43" t="e">
        <f t="shared" si="68"/>
        <v>#VALUE!</v>
      </c>
      <c r="AD144" s="43" t="e">
        <f t="shared" si="47"/>
        <v>#VALUE!</v>
      </c>
      <c r="AE144" s="43" t="e">
        <f t="shared" si="69"/>
        <v>#VALUE!</v>
      </c>
      <c r="AF144" s="43" t="e">
        <f t="shared" si="48"/>
        <v>#VALUE!</v>
      </c>
      <c r="AG144" s="43" t="e">
        <f t="shared" si="49"/>
        <v>#VALUE!</v>
      </c>
      <c r="AH144" s="43" t="e">
        <f t="shared" si="70"/>
        <v>#VALUE!</v>
      </c>
      <c r="AI144" s="43" t="e">
        <f t="shared" si="50"/>
        <v>#VALUE!</v>
      </c>
      <c r="AJ144" s="43" t="e">
        <f t="shared" si="71"/>
        <v>#VALUE!</v>
      </c>
      <c r="AK144" s="8" t="e">
        <f t="shared" si="74"/>
        <v>#VALUE!</v>
      </c>
      <c r="AL144" s="44" t="e">
        <f t="shared" si="75"/>
        <v>#VALUE!</v>
      </c>
      <c r="AZ144" s="8"/>
    </row>
    <row r="145" spans="1:52" ht="15" x14ac:dyDescent="0.15">
      <c r="A145" s="42"/>
      <c r="B145" s="43" t="e">
        <f t="shared" si="51"/>
        <v>#VALUE!</v>
      </c>
      <c r="C145" s="43" t="e">
        <f t="shared" si="51"/>
        <v>#VALUE!</v>
      </c>
      <c r="D145" s="43" t="e">
        <f t="shared" si="51"/>
        <v>#VALUE!</v>
      </c>
      <c r="E145" s="43" t="e">
        <f t="shared" si="72"/>
        <v>#VALUE!</v>
      </c>
      <c r="F145" s="43" t="e">
        <f t="shared" si="52"/>
        <v>#VALUE!</v>
      </c>
      <c r="G145" s="43" t="e">
        <f t="shared" si="53"/>
        <v>#VALUE!</v>
      </c>
      <c r="H145" s="27" t="e">
        <f t="shared" si="73"/>
        <v>#VALUE!</v>
      </c>
      <c r="I145" s="229" t="e">
        <f t="shared" si="54"/>
        <v>#VALUE!</v>
      </c>
      <c r="J145" s="230" t="e">
        <f t="shared" si="76"/>
        <v>#VALUE!</v>
      </c>
      <c r="K145" s="43" t="e">
        <f t="shared" si="55"/>
        <v>#VALUE!</v>
      </c>
      <c r="L145" s="218" t="e">
        <f t="shared" si="56"/>
        <v>#VALUE!</v>
      </c>
      <c r="M145" s="218" t="e">
        <f t="shared" si="42"/>
        <v>#VALUE!</v>
      </c>
      <c r="N145" s="43" t="e">
        <f t="shared" si="57"/>
        <v>#VALUE!</v>
      </c>
      <c r="O145" s="43" t="e">
        <f t="shared" si="58"/>
        <v>#VALUE!</v>
      </c>
      <c r="P145" s="231" t="e">
        <f t="shared" si="59"/>
        <v>#VALUE!</v>
      </c>
      <c r="Q145" s="43" t="e">
        <f t="shared" si="60"/>
        <v>#VALUE!</v>
      </c>
      <c r="R145" s="43" t="e">
        <f t="shared" si="61"/>
        <v>#VALUE!</v>
      </c>
      <c r="S145" s="218" t="e">
        <f t="shared" si="43"/>
        <v>#VALUE!</v>
      </c>
      <c r="T145" s="218" t="e">
        <f t="shared" si="44"/>
        <v>#VALUE!</v>
      </c>
      <c r="U145" s="233" t="e">
        <f t="shared" si="62"/>
        <v>#VALUE!</v>
      </c>
      <c r="V145" s="233" t="e">
        <f t="shared" si="45"/>
        <v>#VALUE!</v>
      </c>
      <c r="W145" s="43" t="e">
        <f t="shared" si="63"/>
        <v>#VALUE!</v>
      </c>
      <c r="X145" s="43" t="e">
        <f t="shared" si="64"/>
        <v>#VALUE!</v>
      </c>
      <c r="Y145" s="43" t="e">
        <f t="shared" si="65"/>
        <v>#VALUE!</v>
      </c>
      <c r="Z145" s="43" t="e">
        <f t="shared" si="66"/>
        <v>#VALUE!</v>
      </c>
      <c r="AA145" s="233" t="e">
        <f t="shared" si="46"/>
        <v>#VALUE!</v>
      </c>
      <c r="AB145" s="233" t="e">
        <f t="shared" si="67"/>
        <v>#VALUE!</v>
      </c>
      <c r="AC145" s="43" t="e">
        <f t="shared" si="68"/>
        <v>#VALUE!</v>
      </c>
      <c r="AD145" s="43" t="e">
        <f t="shared" si="47"/>
        <v>#VALUE!</v>
      </c>
      <c r="AE145" s="43" t="e">
        <f t="shared" si="69"/>
        <v>#VALUE!</v>
      </c>
      <c r="AF145" s="43" t="e">
        <f t="shared" si="48"/>
        <v>#VALUE!</v>
      </c>
      <c r="AG145" s="43" t="e">
        <f t="shared" si="49"/>
        <v>#VALUE!</v>
      </c>
      <c r="AH145" s="43" t="e">
        <f t="shared" si="70"/>
        <v>#VALUE!</v>
      </c>
      <c r="AI145" s="43" t="e">
        <f t="shared" si="50"/>
        <v>#VALUE!</v>
      </c>
      <c r="AJ145" s="43" t="e">
        <f t="shared" si="71"/>
        <v>#VALUE!</v>
      </c>
      <c r="AK145" s="8" t="e">
        <f t="shared" si="74"/>
        <v>#VALUE!</v>
      </c>
      <c r="AL145" s="44" t="e">
        <f t="shared" si="75"/>
        <v>#VALUE!</v>
      </c>
      <c r="AZ145" s="8"/>
    </row>
    <row r="146" spans="1:52" ht="15" x14ac:dyDescent="0.15">
      <c r="A146" s="42"/>
      <c r="B146" s="43" t="e">
        <f t="shared" si="51"/>
        <v>#VALUE!</v>
      </c>
      <c r="C146" s="43" t="e">
        <f t="shared" si="51"/>
        <v>#VALUE!</v>
      </c>
      <c r="D146" s="43" t="e">
        <f t="shared" si="51"/>
        <v>#VALUE!</v>
      </c>
      <c r="E146" s="43" t="e">
        <f t="shared" si="72"/>
        <v>#VALUE!</v>
      </c>
      <c r="F146" s="43" t="e">
        <f t="shared" si="52"/>
        <v>#VALUE!</v>
      </c>
      <c r="G146" s="43" t="e">
        <f t="shared" si="53"/>
        <v>#VALUE!</v>
      </c>
      <c r="H146" s="27" t="e">
        <f t="shared" si="73"/>
        <v>#VALUE!</v>
      </c>
      <c r="I146" s="229" t="e">
        <f t="shared" si="54"/>
        <v>#VALUE!</v>
      </c>
      <c r="J146" s="230" t="e">
        <f t="shared" si="76"/>
        <v>#VALUE!</v>
      </c>
      <c r="K146" s="43" t="e">
        <f t="shared" si="55"/>
        <v>#VALUE!</v>
      </c>
      <c r="L146" s="218" t="e">
        <f t="shared" si="56"/>
        <v>#VALUE!</v>
      </c>
      <c r="M146" s="218" t="e">
        <f t="shared" si="42"/>
        <v>#VALUE!</v>
      </c>
      <c r="N146" s="43" t="e">
        <f t="shared" si="57"/>
        <v>#VALUE!</v>
      </c>
      <c r="O146" s="43" t="e">
        <f t="shared" si="58"/>
        <v>#VALUE!</v>
      </c>
      <c r="P146" s="231" t="e">
        <f t="shared" si="59"/>
        <v>#VALUE!</v>
      </c>
      <c r="Q146" s="43" t="e">
        <f t="shared" si="60"/>
        <v>#VALUE!</v>
      </c>
      <c r="R146" s="43" t="e">
        <f t="shared" si="61"/>
        <v>#VALUE!</v>
      </c>
      <c r="S146" s="218" t="e">
        <f t="shared" si="43"/>
        <v>#VALUE!</v>
      </c>
      <c r="T146" s="218" t="e">
        <f t="shared" si="44"/>
        <v>#VALUE!</v>
      </c>
      <c r="U146" s="233" t="e">
        <f t="shared" si="62"/>
        <v>#VALUE!</v>
      </c>
      <c r="V146" s="233" t="e">
        <f t="shared" si="45"/>
        <v>#VALUE!</v>
      </c>
      <c r="W146" s="43" t="e">
        <f t="shared" si="63"/>
        <v>#VALUE!</v>
      </c>
      <c r="X146" s="43" t="e">
        <f t="shared" si="64"/>
        <v>#VALUE!</v>
      </c>
      <c r="Y146" s="43" t="e">
        <f t="shared" si="65"/>
        <v>#VALUE!</v>
      </c>
      <c r="Z146" s="43" t="e">
        <f t="shared" si="66"/>
        <v>#VALUE!</v>
      </c>
      <c r="AA146" s="233" t="e">
        <f t="shared" si="46"/>
        <v>#VALUE!</v>
      </c>
      <c r="AB146" s="233" t="e">
        <f t="shared" si="67"/>
        <v>#VALUE!</v>
      </c>
      <c r="AC146" s="43" t="e">
        <f t="shared" si="68"/>
        <v>#VALUE!</v>
      </c>
      <c r="AD146" s="43" t="e">
        <f t="shared" si="47"/>
        <v>#VALUE!</v>
      </c>
      <c r="AE146" s="43" t="e">
        <f t="shared" si="69"/>
        <v>#VALUE!</v>
      </c>
      <c r="AF146" s="43" t="e">
        <f t="shared" si="48"/>
        <v>#VALUE!</v>
      </c>
      <c r="AG146" s="43" t="e">
        <f t="shared" si="49"/>
        <v>#VALUE!</v>
      </c>
      <c r="AH146" s="43" t="e">
        <f t="shared" si="70"/>
        <v>#VALUE!</v>
      </c>
      <c r="AI146" s="43" t="e">
        <f t="shared" si="50"/>
        <v>#VALUE!</v>
      </c>
      <c r="AJ146" s="43" t="e">
        <f t="shared" si="71"/>
        <v>#VALUE!</v>
      </c>
      <c r="AK146" s="8" t="e">
        <f t="shared" si="74"/>
        <v>#VALUE!</v>
      </c>
      <c r="AL146" s="44" t="e">
        <f t="shared" si="75"/>
        <v>#VALUE!</v>
      </c>
      <c r="AZ146" s="8"/>
    </row>
    <row r="147" spans="1:52" ht="15" x14ac:dyDescent="0.15">
      <c r="A147" s="42"/>
      <c r="B147" s="43" t="e">
        <f t="shared" si="51"/>
        <v>#VALUE!</v>
      </c>
      <c r="C147" s="43" t="e">
        <f t="shared" si="51"/>
        <v>#VALUE!</v>
      </c>
      <c r="D147" s="43" t="e">
        <f t="shared" si="51"/>
        <v>#VALUE!</v>
      </c>
      <c r="E147" s="43" t="e">
        <f t="shared" si="72"/>
        <v>#VALUE!</v>
      </c>
      <c r="F147" s="43" t="e">
        <f t="shared" si="52"/>
        <v>#VALUE!</v>
      </c>
      <c r="G147" s="43" t="e">
        <f t="shared" si="53"/>
        <v>#VALUE!</v>
      </c>
      <c r="H147" s="27" t="e">
        <f t="shared" si="73"/>
        <v>#VALUE!</v>
      </c>
      <c r="I147" s="229" t="e">
        <f t="shared" si="54"/>
        <v>#VALUE!</v>
      </c>
      <c r="J147" s="230" t="e">
        <f t="shared" si="76"/>
        <v>#VALUE!</v>
      </c>
      <c r="K147" s="43" t="e">
        <f t="shared" si="55"/>
        <v>#VALUE!</v>
      </c>
      <c r="L147" s="218" t="e">
        <f t="shared" si="56"/>
        <v>#VALUE!</v>
      </c>
      <c r="M147" s="218" t="e">
        <f t="shared" si="42"/>
        <v>#VALUE!</v>
      </c>
      <c r="N147" s="43" t="e">
        <f t="shared" si="57"/>
        <v>#VALUE!</v>
      </c>
      <c r="O147" s="43" t="e">
        <f t="shared" si="58"/>
        <v>#VALUE!</v>
      </c>
      <c r="P147" s="231" t="e">
        <f t="shared" si="59"/>
        <v>#VALUE!</v>
      </c>
      <c r="Q147" s="43" t="e">
        <f t="shared" si="60"/>
        <v>#VALUE!</v>
      </c>
      <c r="R147" s="43" t="e">
        <f t="shared" si="61"/>
        <v>#VALUE!</v>
      </c>
      <c r="S147" s="218" t="e">
        <f t="shared" si="43"/>
        <v>#VALUE!</v>
      </c>
      <c r="T147" s="218" t="e">
        <f t="shared" si="44"/>
        <v>#VALUE!</v>
      </c>
      <c r="U147" s="233" t="e">
        <f t="shared" si="62"/>
        <v>#VALUE!</v>
      </c>
      <c r="V147" s="233" t="e">
        <f t="shared" si="45"/>
        <v>#VALUE!</v>
      </c>
      <c r="W147" s="43" t="e">
        <f t="shared" si="63"/>
        <v>#VALUE!</v>
      </c>
      <c r="X147" s="43" t="e">
        <f t="shared" si="64"/>
        <v>#VALUE!</v>
      </c>
      <c r="Y147" s="43" t="e">
        <f t="shared" si="65"/>
        <v>#VALUE!</v>
      </c>
      <c r="Z147" s="43" t="e">
        <f t="shared" si="66"/>
        <v>#VALUE!</v>
      </c>
      <c r="AA147" s="233" t="e">
        <f t="shared" si="46"/>
        <v>#VALUE!</v>
      </c>
      <c r="AB147" s="233" t="e">
        <f t="shared" si="67"/>
        <v>#VALUE!</v>
      </c>
      <c r="AC147" s="43" t="e">
        <f t="shared" si="68"/>
        <v>#VALUE!</v>
      </c>
      <c r="AD147" s="43" t="e">
        <f t="shared" si="47"/>
        <v>#VALUE!</v>
      </c>
      <c r="AE147" s="43" t="e">
        <f t="shared" si="69"/>
        <v>#VALUE!</v>
      </c>
      <c r="AF147" s="43" t="e">
        <f t="shared" si="48"/>
        <v>#VALUE!</v>
      </c>
      <c r="AG147" s="43" t="e">
        <f t="shared" si="49"/>
        <v>#VALUE!</v>
      </c>
      <c r="AH147" s="43" t="e">
        <f t="shared" si="70"/>
        <v>#VALUE!</v>
      </c>
      <c r="AI147" s="43" t="e">
        <f t="shared" si="50"/>
        <v>#VALUE!</v>
      </c>
      <c r="AJ147" s="43" t="e">
        <f t="shared" si="71"/>
        <v>#VALUE!</v>
      </c>
      <c r="AK147" s="8" t="e">
        <f t="shared" si="74"/>
        <v>#VALUE!</v>
      </c>
      <c r="AL147" s="44" t="e">
        <f t="shared" si="75"/>
        <v>#VALUE!</v>
      </c>
      <c r="AZ147" s="8"/>
    </row>
    <row r="148" spans="1:52" ht="15" x14ac:dyDescent="0.15">
      <c r="A148" s="42"/>
      <c r="B148" s="43" t="e">
        <f t="shared" si="51"/>
        <v>#VALUE!</v>
      </c>
      <c r="C148" s="43" t="e">
        <f t="shared" si="51"/>
        <v>#VALUE!</v>
      </c>
      <c r="D148" s="43" t="e">
        <f t="shared" si="51"/>
        <v>#VALUE!</v>
      </c>
      <c r="E148" s="43" t="e">
        <f t="shared" si="72"/>
        <v>#VALUE!</v>
      </c>
      <c r="F148" s="43" t="e">
        <f t="shared" si="52"/>
        <v>#VALUE!</v>
      </c>
      <c r="G148" s="43" t="e">
        <f t="shared" si="53"/>
        <v>#VALUE!</v>
      </c>
      <c r="H148" s="27" t="e">
        <f t="shared" si="73"/>
        <v>#VALUE!</v>
      </c>
      <c r="I148" s="229" t="e">
        <f t="shared" si="54"/>
        <v>#VALUE!</v>
      </c>
      <c r="J148" s="230" t="e">
        <f t="shared" si="76"/>
        <v>#VALUE!</v>
      </c>
      <c r="K148" s="43" t="e">
        <f t="shared" si="55"/>
        <v>#VALUE!</v>
      </c>
      <c r="L148" s="218" t="e">
        <f t="shared" si="56"/>
        <v>#VALUE!</v>
      </c>
      <c r="M148" s="218" t="e">
        <f t="shared" si="42"/>
        <v>#VALUE!</v>
      </c>
      <c r="N148" s="43" t="e">
        <f t="shared" si="57"/>
        <v>#VALUE!</v>
      </c>
      <c r="O148" s="43" t="e">
        <f t="shared" si="58"/>
        <v>#VALUE!</v>
      </c>
      <c r="P148" s="231" t="e">
        <f t="shared" si="59"/>
        <v>#VALUE!</v>
      </c>
      <c r="Q148" s="43" t="e">
        <f t="shared" si="60"/>
        <v>#VALUE!</v>
      </c>
      <c r="R148" s="43" t="e">
        <f t="shared" si="61"/>
        <v>#VALUE!</v>
      </c>
      <c r="S148" s="218" t="e">
        <f t="shared" si="43"/>
        <v>#VALUE!</v>
      </c>
      <c r="T148" s="218" t="e">
        <f t="shared" si="44"/>
        <v>#VALUE!</v>
      </c>
      <c r="U148" s="233" t="e">
        <f t="shared" si="62"/>
        <v>#VALUE!</v>
      </c>
      <c r="V148" s="233" t="e">
        <f t="shared" si="45"/>
        <v>#VALUE!</v>
      </c>
      <c r="W148" s="43" t="e">
        <f t="shared" si="63"/>
        <v>#VALUE!</v>
      </c>
      <c r="X148" s="43" t="e">
        <f t="shared" si="64"/>
        <v>#VALUE!</v>
      </c>
      <c r="Y148" s="43" t="e">
        <f t="shared" si="65"/>
        <v>#VALUE!</v>
      </c>
      <c r="Z148" s="43" t="e">
        <f t="shared" si="66"/>
        <v>#VALUE!</v>
      </c>
      <c r="AA148" s="233" t="e">
        <f t="shared" si="46"/>
        <v>#VALUE!</v>
      </c>
      <c r="AB148" s="233" t="e">
        <f t="shared" si="67"/>
        <v>#VALUE!</v>
      </c>
      <c r="AC148" s="43" t="e">
        <f t="shared" si="68"/>
        <v>#VALUE!</v>
      </c>
      <c r="AD148" s="43" t="e">
        <f t="shared" si="47"/>
        <v>#VALUE!</v>
      </c>
      <c r="AE148" s="43" t="e">
        <f t="shared" si="69"/>
        <v>#VALUE!</v>
      </c>
      <c r="AF148" s="43" t="e">
        <f t="shared" si="48"/>
        <v>#VALUE!</v>
      </c>
      <c r="AG148" s="43" t="e">
        <f t="shared" si="49"/>
        <v>#VALUE!</v>
      </c>
      <c r="AH148" s="43" t="e">
        <f t="shared" si="70"/>
        <v>#VALUE!</v>
      </c>
      <c r="AI148" s="43" t="e">
        <f t="shared" si="50"/>
        <v>#VALUE!</v>
      </c>
      <c r="AJ148" s="43" t="e">
        <f t="shared" si="71"/>
        <v>#VALUE!</v>
      </c>
      <c r="AK148" s="8" t="e">
        <f t="shared" si="74"/>
        <v>#VALUE!</v>
      </c>
      <c r="AL148" s="44" t="e">
        <f t="shared" si="75"/>
        <v>#VALUE!</v>
      </c>
      <c r="AZ148" s="8"/>
    </row>
    <row r="149" spans="1:52" ht="15" x14ac:dyDescent="0.15">
      <c r="A149" s="42"/>
      <c r="B149" s="43" t="e">
        <f t="shared" si="51"/>
        <v>#VALUE!</v>
      </c>
      <c r="C149" s="43" t="e">
        <f t="shared" si="51"/>
        <v>#VALUE!</v>
      </c>
      <c r="D149" s="43" t="e">
        <f t="shared" si="51"/>
        <v>#VALUE!</v>
      </c>
      <c r="E149" s="43" t="e">
        <f t="shared" si="72"/>
        <v>#VALUE!</v>
      </c>
      <c r="F149" s="43" t="e">
        <f t="shared" si="52"/>
        <v>#VALUE!</v>
      </c>
      <c r="G149" s="43" t="e">
        <f t="shared" si="53"/>
        <v>#VALUE!</v>
      </c>
      <c r="H149" s="27" t="e">
        <f t="shared" si="73"/>
        <v>#VALUE!</v>
      </c>
      <c r="I149" s="229" t="e">
        <f t="shared" si="54"/>
        <v>#VALUE!</v>
      </c>
      <c r="J149" s="230" t="e">
        <f t="shared" si="76"/>
        <v>#VALUE!</v>
      </c>
      <c r="K149" s="43" t="e">
        <f t="shared" si="55"/>
        <v>#VALUE!</v>
      </c>
      <c r="L149" s="218" t="e">
        <f t="shared" si="56"/>
        <v>#VALUE!</v>
      </c>
      <c r="M149" s="218" t="e">
        <f t="shared" si="42"/>
        <v>#VALUE!</v>
      </c>
      <c r="N149" s="43" t="e">
        <f t="shared" si="57"/>
        <v>#VALUE!</v>
      </c>
      <c r="O149" s="43" t="e">
        <f t="shared" si="58"/>
        <v>#VALUE!</v>
      </c>
      <c r="P149" s="231" t="e">
        <f t="shared" si="59"/>
        <v>#VALUE!</v>
      </c>
      <c r="Q149" s="43" t="e">
        <f t="shared" si="60"/>
        <v>#VALUE!</v>
      </c>
      <c r="R149" s="43" t="e">
        <f t="shared" si="61"/>
        <v>#VALUE!</v>
      </c>
      <c r="S149" s="218" t="e">
        <f t="shared" si="43"/>
        <v>#VALUE!</v>
      </c>
      <c r="T149" s="218" t="e">
        <f t="shared" si="44"/>
        <v>#VALUE!</v>
      </c>
      <c r="U149" s="233" t="e">
        <f t="shared" si="62"/>
        <v>#VALUE!</v>
      </c>
      <c r="V149" s="233" t="e">
        <f t="shared" si="45"/>
        <v>#VALUE!</v>
      </c>
      <c r="W149" s="43" t="e">
        <f t="shared" si="63"/>
        <v>#VALUE!</v>
      </c>
      <c r="X149" s="43" t="e">
        <f t="shared" si="64"/>
        <v>#VALUE!</v>
      </c>
      <c r="Y149" s="43" t="e">
        <f t="shared" si="65"/>
        <v>#VALUE!</v>
      </c>
      <c r="Z149" s="43" t="e">
        <f t="shared" si="66"/>
        <v>#VALUE!</v>
      </c>
      <c r="AA149" s="233" t="e">
        <f t="shared" si="46"/>
        <v>#VALUE!</v>
      </c>
      <c r="AB149" s="233" t="e">
        <f t="shared" si="67"/>
        <v>#VALUE!</v>
      </c>
      <c r="AC149" s="43" t="e">
        <f t="shared" si="68"/>
        <v>#VALUE!</v>
      </c>
      <c r="AD149" s="43" t="e">
        <f t="shared" si="47"/>
        <v>#VALUE!</v>
      </c>
      <c r="AE149" s="43" t="e">
        <f t="shared" si="69"/>
        <v>#VALUE!</v>
      </c>
      <c r="AF149" s="43" t="e">
        <f t="shared" si="48"/>
        <v>#VALUE!</v>
      </c>
      <c r="AG149" s="43" t="e">
        <f t="shared" si="49"/>
        <v>#VALUE!</v>
      </c>
      <c r="AH149" s="43" t="e">
        <f t="shared" si="70"/>
        <v>#VALUE!</v>
      </c>
      <c r="AI149" s="43" t="e">
        <f t="shared" si="50"/>
        <v>#VALUE!</v>
      </c>
      <c r="AJ149" s="43" t="e">
        <f t="shared" si="71"/>
        <v>#VALUE!</v>
      </c>
      <c r="AK149" s="8" t="e">
        <f t="shared" si="74"/>
        <v>#VALUE!</v>
      </c>
      <c r="AL149" s="44" t="e">
        <f t="shared" si="75"/>
        <v>#VALUE!</v>
      </c>
      <c r="AZ149" s="8"/>
    </row>
    <row r="150" spans="1:52" ht="15" x14ac:dyDescent="0.15">
      <c r="A150" s="42"/>
      <c r="B150" s="43" t="e">
        <f t="shared" si="51"/>
        <v>#VALUE!</v>
      </c>
      <c r="C150" s="43" t="e">
        <f t="shared" si="51"/>
        <v>#VALUE!</v>
      </c>
      <c r="D150" s="43" t="e">
        <f t="shared" si="51"/>
        <v>#VALUE!</v>
      </c>
      <c r="E150" s="43" t="e">
        <f t="shared" si="72"/>
        <v>#VALUE!</v>
      </c>
      <c r="F150" s="43" t="e">
        <f t="shared" si="52"/>
        <v>#VALUE!</v>
      </c>
      <c r="G150" s="43" t="e">
        <f t="shared" si="53"/>
        <v>#VALUE!</v>
      </c>
      <c r="H150" s="27" t="e">
        <f t="shared" si="73"/>
        <v>#VALUE!</v>
      </c>
      <c r="I150" s="229" t="e">
        <f t="shared" si="54"/>
        <v>#VALUE!</v>
      </c>
      <c r="J150" s="230" t="e">
        <f t="shared" si="76"/>
        <v>#VALUE!</v>
      </c>
      <c r="K150" s="43" t="e">
        <f t="shared" si="55"/>
        <v>#VALUE!</v>
      </c>
      <c r="L150" s="218" t="e">
        <f t="shared" si="56"/>
        <v>#VALUE!</v>
      </c>
      <c r="M150" s="218" t="e">
        <f t="shared" si="42"/>
        <v>#VALUE!</v>
      </c>
      <c r="N150" s="43" t="e">
        <f t="shared" si="57"/>
        <v>#VALUE!</v>
      </c>
      <c r="O150" s="43" t="e">
        <f t="shared" si="58"/>
        <v>#VALUE!</v>
      </c>
      <c r="P150" s="231" t="e">
        <f t="shared" si="59"/>
        <v>#VALUE!</v>
      </c>
      <c r="Q150" s="43" t="e">
        <f t="shared" si="60"/>
        <v>#VALUE!</v>
      </c>
      <c r="R150" s="43" t="e">
        <f t="shared" si="61"/>
        <v>#VALUE!</v>
      </c>
      <c r="S150" s="218" t="e">
        <f t="shared" si="43"/>
        <v>#VALUE!</v>
      </c>
      <c r="T150" s="218" t="e">
        <f t="shared" si="44"/>
        <v>#VALUE!</v>
      </c>
      <c r="U150" s="233" t="e">
        <f t="shared" si="62"/>
        <v>#VALUE!</v>
      </c>
      <c r="V150" s="233" t="e">
        <f t="shared" si="45"/>
        <v>#VALUE!</v>
      </c>
      <c r="W150" s="43" t="e">
        <f t="shared" si="63"/>
        <v>#VALUE!</v>
      </c>
      <c r="X150" s="43" t="e">
        <f t="shared" si="64"/>
        <v>#VALUE!</v>
      </c>
      <c r="Y150" s="43" t="e">
        <f t="shared" si="65"/>
        <v>#VALUE!</v>
      </c>
      <c r="Z150" s="43" t="e">
        <f t="shared" si="66"/>
        <v>#VALUE!</v>
      </c>
      <c r="AA150" s="233" t="e">
        <f t="shared" si="46"/>
        <v>#VALUE!</v>
      </c>
      <c r="AB150" s="233" t="e">
        <f t="shared" si="67"/>
        <v>#VALUE!</v>
      </c>
      <c r="AC150" s="43" t="e">
        <f t="shared" si="68"/>
        <v>#VALUE!</v>
      </c>
      <c r="AD150" s="43" t="e">
        <f t="shared" si="47"/>
        <v>#VALUE!</v>
      </c>
      <c r="AE150" s="43" t="e">
        <f t="shared" si="69"/>
        <v>#VALUE!</v>
      </c>
      <c r="AF150" s="43" t="e">
        <f t="shared" si="48"/>
        <v>#VALUE!</v>
      </c>
      <c r="AG150" s="43" t="e">
        <f t="shared" si="49"/>
        <v>#VALUE!</v>
      </c>
      <c r="AH150" s="43" t="e">
        <f t="shared" si="70"/>
        <v>#VALUE!</v>
      </c>
      <c r="AI150" s="43" t="e">
        <f t="shared" si="50"/>
        <v>#VALUE!</v>
      </c>
      <c r="AJ150" s="43" t="e">
        <f t="shared" si="71"/>
        <v>#VALUE!</v>
      </c>
      <c r="AK150" s="8" t="e">
        <f t="shared" si="74"/>
        <v>#VALUE!</v>
      </c>
      <c r="AL150" s="44" t="e">
        <f t="shared" si="75"/>
        <v>#VALUE!</v>
      </c>
      <c r="AZ150" s="8"/>
    </row>
    <row r="151" spans="1:52" ht="15" x14ac:dyDescent="0.15">
      <c r="A151" s="42"/>
      <c r="B151" s="43" t="e">
        <f t="shared" si="51"/>
        <v>#VALUE!</v>
      </c>
      <c r="C151" s="43" t="e">
        <f t="shared" si="51"/>
        <v>#VALUE!</v>
      </c>
      <c r="D151" s="43" t="e">
        <f t="shared" si="51"/>
        <v>#VALUE!</v>
      </c>
      <c r="E151" s="43" t="e">
        <f t="shared" si="72"/>
        <v>#VALUE!</v>
      </c>
      <c r="F151" s="43" t="e">
        <f t="shared" si="52"/>
        <v>#VALUE!</v>
      </c>
      <c r="G151" s="43" t="e">
        <f t="shared" si="53"/>
        <v>#VALUE!</v>
      </c>
      <c r="H151" s="27" t="e">
        <f t="shared" si="73"/>
        <v>#VALUE!</v>
      </c>
      <c r="I151" s="229" t="e">
        <f t="shared" si="54"/>
        <v>#VALUE!</v>
      </c>
      <c r="J151" s="230" t="e">
        <f t="shared" si="76"/>
        <v>#VALUE!</v>
      </c>
      <c r="K151" s="43" t="e">
        <f t="shared" si="55"/>
        <v>#VALUE!</v>
      </c>
      <c r="L151" s="218" t="e">
        <f t="shared" si="56"/>
        <v>#VALUE!</v>
      </c>
      <c r="M151" s="218" t="e">
        <f t="shared" si="42"/>
        <v>#VALUE!</v>
      </c>
      <c r="N151" s="43" t="e">
        <f t="shared" si="57"/>
        <v>#VALUE!</v>
      </c>
      <c r="O151" s="43" t="e">
        <f t="shared" si="58"/>
        <v>#VALUE!</v>
      </c>
      <c r="P151" s="231" t="e">
        <f t="shared" si="59"/>
        <v>#VALUE!</v>
      </c>
      <c r="Q151" s="43" t="e">
        <f t="shared" si="60"/>
        <v>#VALUE!</v>
      </c>
      <c r="R151" s="43" t="e">
        <f t="shared" si="61"/>
        <v>#VALUE!</v>
      </c>
      <c r="S151" s="218" t="e">
        <f t="shared" si="43"/>
        <v>#VALUE!</v>
      </c>
      <c r="T151" s="218" t="e">
        <f t="shared" si="44"/>
        <v>#VALUE!</v>
      </c>
      <c r="U151" s="233" t="e">
        <f t="shared" si="62"/>
        <v>#VALUE!</v>
      </c>
      <c r="V151" s="233" t="e">
        <f t="shared" si="45"/>
        <v>#VALUE!</v>
      </c>
      <c r="W151" s="43" t="e">
        <f t="shared" si="63"/>
        <v>#VALUE!</v>
      </c>
      <c r="X151" s="43" t="e">
        <f t="shared" si="64"/>
        <v>#VALUE!</v>
      </c>
      <c r="Y151" s="43" t="e">
        <f t="shared" si="65"/>
        <v>#VALUE!</v>
      </c>
      <c r="Z151" s="43" t="e">
        <f t="shared" si="66"/>
        <v>#VALUE!</v>
      </c>
      <c r="AA151" s="233" t="e">
        <f t="shared" si="46"/>
        <v>#VALUE!</v>
      </c>
      <c r="AB151" s="233" t="e">
        <f t="shared" si="67"/>
        <v>#VALUE!</v>
      </c>
      <c r="AC151" s="43" t="e">
        <f t="shared" si="68"/>
        <v>#VALUE!</v>
      </c>
      <c r="AD151" s="43" t="e">
        <f t="shared" si="47"/>
        <v>#VALUE!</v>
      </c>
      <c r="AE151" s="43" t="e">
        <f t="shared" si="69"/>
        <v>#VALUE!</v>
      </c>
      <c r="AF151" s="43" t="e">
        <f t="shared" si="48"/>
        <v>#VALUE!</v>
      </c>
      <c r="AG151" s="43" t="e">
        <f t="shared" si="49"/>
        <v>#VALUE!</v>
      </c>
      <c r="AH151" s="43" t="e">
        <f t="shared" si="70"/>
        <v>#VALUE!</v>
      </c>
      <c r="AI151" s="43" t="e">
        <f t="shared" si="50"/>
        <v>#VALUE!</v>
      </c>
      <c r="AJ151" s="43" t="e">
        <f t="shared" si="71"/>
        <v>#VALUE!</v>
      </c>
      <c r="AK151" s="8" t="e">
        <f t="shared" si="74"/>
        <v>#VALUE!</v>
      </c>
      <c r="AL151" s="44" t="e">
        <f t="shared" si="75"/>
        <v>#VALUE!</v>
      </c>
      <c r="AZ151" s="8"/>
    </row>
    <row r="152" spans="1:52" ht="15" x14ac:dyDescent="0.15">
      <c r="A152" s="42"/>
      <c r="B152" s="43" t="e">
        <f t="shared" si="51"/>
        <v>#VALUE!</v>
      </c>
      <c r="C152" s="43" t="e">
        <f t="shared" si="51"/>
        <v>#VALUE!</v>
      </c>
      <c r="D152" s="43" t="e">
        <f t="shared" si="51"/>
        <v>#VALUE!</v>
      </c>
      <c r="E152" s="43" t="e">
        <f t="shared" si="72"/>
        <v>#VALUE!</v>
      </c>
      <c r="F152" s="43" t="e">
        <f t="shared" si="52"/>
        <v>#VALUE!</v>
      </c>
      <c r="G152" s="43" t="e">
        <f t="shared" si="53"/>
        <v>#VALUE!</v>
      </c>
      <c r="H152" s="27" t="e">
        <f t="shared" si="73"/>
        <v>#VALUE!</v>
      </c>
      <c r="I152" s="229" t="e">
        <f t="shared" si="54"/>
        <v>#VALUE!</v>
      </c>
      <c r="J152" s="230" t="e">
        <f t="shared" si="76"/>
        <v>#VALUE!</v>
      </c>
      <c r="K152" s="43" t="e">
        <f t="shared" si="55"/>
        <v>#VALUE!</v>
      </c>
      <c r="L152" s="218" t="e">
        <f t="shared" si="56"/>
        <v>#VALUE!</v>
      </c>
      <c r="M152" s="218" t="e">
        <f t="shared" si="42"/>
        <v>#VALUE!</v>
      </c>
      <c r="N152" s="43" t="e">
        <f t="shared" si="57"/>
        <v>#VALUE!</v>
      </c>
      <c r="O152" s="43" t="e">
        <f t="shared" si="58"/>
        <v>#VALUE!</v>
      </c>
      <c r="P152" s="231" t="e">
        <f t="shared" si="59"/>
        <v>#VALUE!</v>
      </c>
      <c r="Q152" s="43" t="e">
        <f t="shared" si="60"/>
        <v>#VALUE!</v>
      </c>
      <c r="R152" s="43" t="e">
        <f t="shared" si="61"/>
        <v>#VALUE!</v>
      </c>
      <c r="S152" s="218" t="e">
        <f t="shared" si="43"/>
        <v>#VALUE!</v>
      </c>
      <c r="T152" s="218" t="e">
        <f t="shared" si="44"/>
        <v>#VALUE!</v>
      </c>
      <c r="U152" s="233" t="e">
        <f t="shared" si="62"/>
        <v>#VALUE!</v>
      </c>
      <c r="V152" s="233" t="e">
        <f t="shared" si="45"/>
        <v>#VALUE!</v>
      </c>
      <c r="W152" s="43" t="e">
        <f t="shared" si="63"/>
        <v>#VALUE!</v>
      </c>
      <c r="X152" s="43" t="e">
        <f t="shared" si="64"/>
        <v>#VALUE!</v>
      </c>
      <c r="Y152" s="43" t="e">
        <f t="shared" si="65"/>
        <v>#VALUE!</v>
      </c>
      <c r="Z152" s="43" t="e">
        <f t="shared" si="66"/>
        <v>#VALUE!</v>
      </c>
      <c r="AA152" s="233" t="e">
        <f t="shared" si="46"/>
        <v>#VALUE!</v>
      </c>
      <c r="AB152" s="233" t="e">
        <f t="shared" si="67"/>
        <v>#VALUE!</v>
      </c>
      <c r="AC152" s="43" t="e">
        <f t="shared" si="68"/>
        <v>#VALUE!</v>
      </c>
      <c r="AD152" s="43" t="e">
        <f t="shared" si="47"/>
        <v>#VALUE!</v>
      </c>
      <c r="AE152" s="43" t="e">
        <f t="shared" si="69"/>
        <v>#VALUE!</v>
      </c>
      <c r="AF152" s="43" t="e">
        <f t="shared" si="48"/>
        <v>#VALUE!</v>
      </c>
      <c r="AG152" s="43" t="e">
        <f t="shared" si="49"/>
        <v>#VALUE!</v>
      </c>
      <c r="AH152" s="43" t="e">
        <f t="shared" si="70"/>
        <v>#VALUE!</v>
      </c>
      <c r="AI152" s="43" t="e">
        <f t="shared" si="50"/>
        <v>#VALUE!</v>
      </c>
      <c r="AJ152" s="43" t="e">
        <f t="shared" si="71"/>
        <v>#VALUE!</v>
      </c>
      <c r="AK152" s="8" t="e">
        <f t="shared" si="74"/>
        <v>#VALUE!</v>
      </c>
      <c r="AL152" s="44" t="e">
        <f t="shared" si="75"/>
        <v>#VALUE!</v>
      </c>
      <c r="AZ152" s="8"/>
    </row>
    <row r="153" spans="1:52" ht="15" x14ac:dyDescent="0.15">
      <c r="A153" s="42"/>
      <c r="B153" s="43" t="e">
        <f t="shared" si="51"/>
        <v>#VALUE!</v>
      </c>
      <c r="C153" s="43" t="e">
        <f t="shared" si="51"/>
        <v>#VALUE!</v>
      </c>
      <c r="D153" s="43" t="e">
        <f t="shared" si="51"/>
        <v>#VALUE!</v>
      </c>
      <c r="E153" s="43" t="e">
        <f t="shared" si="72"/>
        <v>#VALUE!</v>
      </c>
      <c r="F153" s="43" t="e">
        <f t="shared" si="52"/>
        <v>#VALUE!</v>
      </c>
      <c r="G153" s="43" t="e">
        <f t="shared" si="53"/>
        <v>#VALUE!</v>
      </c>
      <c r="H153" s="27" t="e">
        <f t="shared" si="73"/>
        <v>#VALUE!</v>
      </c>
      <c r="I153" s="229" t="e">
        <f t="shared" si="54"/>
        <v>#VALUE!</v>
      </c>
      <c r="J153" s="230" t="e">
        <f t="shared" si="76"/>
        <v>#VALUE!</v>
      </c>
      <c r="K153" s="43" t="e">
        <f t="shared" si="55"/>
        <v>#VALUE!</v>
      </c>
      <c r="L153" s="218" t="e">
        <f t="shared" si="56"/>
        <v>#VALUE!</v>
      </c>
      <c r="M153" s="218" t="e">
        <f t="shared" si="42"/>
        <v>#VALUE!</v>
      </c>
      <c r="N153" s="43" t="e">
        <f t="shared" si="57"/>
        <v>#VALUE!</v>
      </c>
      <c r="O153" s="43" t="e">
        <f t="shared" si="58"/>
        <v>#VALUE!</v>
      </c>
      <c r="P153" s="231" t="e">
        <f t="shared" si="59"/>
        <v>#VALUE!</v>
      </c>
      <c r="Q153" s="43" t="e">
        <f t="shared" si="60"/>
        <v>#VALUE!</v>
      </c>
      <c r="R153" s="43" t="e">
        <f t="shared" si="61"/>
        <v>#VALUE!</v>
      </c>
      <c r="S153" s="218" t="e">
        <f t="shared" si="43"/>
        <v>#VALUE!</v>
      </c>
      <c r="T153" s="218" t="e">
        <f t="shared" si="44"/>
        <v>#VALUE!</v>
      </c>
      <c r="U153" s="233" t="e">
        <f t="shared" si="62"/>
        <v>#VALUE!</v>
      </c>
      <c r="V153" s="233" t="e">
        <f t="shared" si="45"/>
        <v>#VALUE!</v>
      </c>
      <c r="W153" s="43" t="e">
        <f t="shared" si="63"/>
        <v>#VALUE!</v>
      </c>
      <c r="X153" s="43" t="e">
        <f t="shared" si="64"/>
        <v>#VALUE!</v>
      </c>
      <c r="Y153" s="43" t="e">
        <f t="shared" si="65"/>
        <v>#VALUE!</v>
      </c>
      <c r="Z153" s="43" t="e">
        <f t="shared" si="66"/>
        <v>#VALUE!</v>
      </c>
      <c r="AA153" s="233" t="e">
        <f t="shared" si="46"/>
        <v>#VALUE!</v>
      </c>
      <c r="AB153" s="233" t="e">
        <f t="shared" si="67"/>
        <v>#VALUE!</v>
      </c>
      <c r="AC153" s="43" t="e">
        <f t="shared" si="68"/>
        <v>#VALUE!</v>
      </c>
      <c r="AD153" s="43" t="e">
        <f t="shared" si="47"/>
        <v>#VALUE!</v>
      </c>
      <c r="AE153" s="43" t="e">
        <f t="shared" si="69"/>
        <v>#VALUE!</v>
      </c>
      <c r="AF153" s="43" t="e">
        <f t="shared" si="48"/>
        <v>#VALUE!</v>
      </c>
      <c r="AG153" s="43" t="e">
        <f t="shared" si="49"/>
        <v>#VALUE!</v>
      </c>
      <c r="AH153" s="43" t="e">
        <f t="shared" si="70"/>
        <v>#VALUE!</v>
      </c>
      <c r="AI153" s="43" t="e">
        <f t="shared" si="50"/>
        <v>#VALUE!</v>
      </c>
      <c r="AJ153" s="43" t="e">
        <f t="shared" si="71"/>
        <v>#VALUE!</v>
      </c>
      <c r="AK153" s="8" t="e">
        <f t="shared" si="74"/>
        <v>#VALUE!</v>
      </c>
      <c r="AL153" s="44" t="e">
        <f t="shared" si="75"/>
        <v>#VALUE!</v>
      </c>
      <c r="AZ153" s="8"/>
    </row>
    <row r="154" spans="1:52" ht="15" x14ac:dyDescent="0.15">
      <c r="A154" s="42"/>
      <c r="B154" s="43" t="e">
        <f t="shared" si="51"/>
        <v>#VALUE!</v>
      </c>
      <c r="C154" s="43" t="e">
        <f t="shared" si="51"/>
        <v>#VALUE!</v>
      </c>
      <c r="D154" s="43" t="e">
        <f t="shared" si="51"/>
        <v>#VALUE!</v>
      </c>
      <c r="E154" s="43" t="e">
        <f t="shared" si="72"/>
        <v>#VALUE!</v>
      </c>
      <c r="F154" s="43" t="e">
        <f t="shared" si="52"/>
        <v>#VALUE!</v>
      </c>
      <c r="G154" s="43" t="e">
        <f t="shared" si="53"/>
        <v>#VALUE!</v>
      </c>
      <c r="H154" s="27" t="e">
        <f t="shared" si="73"/>
        <v>#VALUE!</v>
      </c>
      <c r="I154" s="229" t="e">
        <f t="shared" si="54"/>
        <v>#VALUE!</v>
      </c>
      <c r="J154" s="230" t="e">
        <f t="shared" si="76"/>
        <v>#VALUE!</v>
      </c>
      <c r="K154" s="43" t="e">
        <f t="shared" si="55"/>
        <v>#VALUE!</v>
      </c>
      <c r="L154" s="218" t="e">
        <f t="shared" si="56"/>
        <v>#VALUE!</v>
      </c>
      <c r="M154" s="218" t="e">
        <f t="shared" si="42"/>
        <v>#VALUE!</v>
      </c>
      <c r="N154" s="43" t="e">
        <f t="shared" si="57"/>
        <v>#VALUE!</v>
      </c>
      <c r="O154" s="43" t="e">
        <f t="shared" si="58"/>
        <v>#VALUE!</v>
      </c>
      <c r="P154" s="231" t="e">
        <f t="shared" si="59"/>
        <v>#VALUE!</v>
      </c>
      <c r="Q154" s="43" t="e">
        <f t="shared" si="60"/>
        <v>#VALUE!</v>
      </c>
      <c r="R154" s="43" t="e">
        <f t="shared" si="61"/>
        <v>#VALUE!</v>
      </c>
      <c r="S154" s="218" t="e">
        <f t="shared" si="43"/>
        <v>#VALUE!</v>
      </c>
      <c r="T154" s="218" t="e">
        <f t="shared" si="44"/>
        <v>#VALUE!</v>
      </c>
      <c r="U154" s="233" t="e">
        <f t="shared" si="62"/>
        <v>#VALUE!</v>
      </c>
      <c r="V154" s="233" t="e">
        <f t="shared" si="45"/>
        <v>#VALUE!</v>
      </c>
      <c r="W154" s="43" t="e">
        <f t="shared" si="63"/>
        <v>#VALUE!</v>
      </c>
      <c r="X154" s="43" t="e">
        <f t="shared" si="64"/>
        <v>#VALUE!</v>
      </c>
      <c r="Y154" s="43" t="e">
        <f t="shared" si="65"/>
        <v>#VALUE!</v>
      </c>
      <c r="Z154" s="43" t="e">
        <f t="shared" si="66"/>
        <v>#VALUE!</v>
      </c>
      <c r="AA154" s="233" t="e">
        <f t="shared" si="46"/>
        <v>#VALUE!</v>
      </c>
      <c r="AB154" s="233" t="e">
        <f t="shared" si="67"/>
        <v>#VALUE!</v>
      </c>
      <c r="AC154" s="43" t="e">
        <f t="shared" si="68"/>
        <v>#VALUE!</v>
      </c>
      <c r="AD154" s="43" t="e">
        <f t="shared" si="47"/>
        <v>#VALUE!</v>
      </c>
      <c r="AE154" s="43" t="e">
        <f t="shared" si="69"/>
        <v>#VALUE!</v>
      </c>
      <c r="AF154" s="43" t="e">
        <f t="shared" si="48"/>
        <v>#VALUE!</v>
      </c>
      <c r="AG154" s="43" t="e">
        <f t="shared" si="49"/>
        <v>#VALUE!</v>
      </c>
      <c r="AH154" s="43" t="e">
        <f t="shared" si="70"/>
        <v>#VALUE!</v>
      </c>
      <c r="AI154" s="43" t="e">
        <f t="shared" si="50"/>
        <v>#VALUE!</v>
      </c>
      <c r="AJ154" s="43" t="e">
        <f t="shared" si="71"/>
        <v>#VALUE!</v>
      </c>
      <c r="AK154" s="8" t="e">
        <f t="shared" si="74"/>
        <v>#VALUE!</v>
      </c>
      <c r="AL154" s="44" t="e">
        <f t="shared" si="75"/>
        <v>#VALUE!</v>
      </c>
      <c r="AZ154" s="8"/>
    </row>
    <row r="155" spans="1:52" ht="15" x14ac:dyDescent="0.15">
      <c r="A155" s="42"/>
      <c r="B155" s="43" t="e">
        <f t="shared" si="51"/>
        <v>#VALUE!</v>
      </c>
      <c r="C155" s="43" t="e">
        <f t="shared" si="51"/>
        <v>#VALUE!</v>
      </c>
      <c r="D155" s="43" t="e">
        <f t="shared" si="51"/>
        <v>#VALUE!</v>
      </c>
      <c r="E155" s="43" t="e">
        <f t="shared" si="72"/>
        <v>#VALUE!</v>
      </c>
      <c r="F155" s="43" t="e">
        <f t="shared" si="52"/>
        <v>#VALUE!</v>
      </c>
      <c r="G155" s="43" t="e">
        <f t="shared" si="53"/>
        <v>#VALUE!</v>
      </c>
      <c r="H155" s="27" t="e">
        <f t="shared" si="73"/>
        <v>#VALUE!</v>
      </c>
      <c r="I155" s="229" t="e">
        <f t="shared" si="54"/>
        <v>#VALUE!</v>
      </c>
      <c r="J155" s="230" t="e">
        <f t="shared" si="76"/>
        <v>#VALUE!</v>
      </c>
      <c r="K155" s="43" t="e">
        <f t="shared" si="55"/>
        <v>#VALUE!</v>
      </c>
      <c r="L155" s="218" t="e">
        <f t="shared" si="56"/>
        <v>#VALUE!</v>
      </c>
      <c r="M155" s="218" t="e">
        <f t="shared" si="42"/>
        <v>#VALUE!</v>
      </c>
      <c r="N155" s="43" t="e">
        <f t="shared" si="57"/>
        <v>#VALUE!</v>
      </c>
      <c r="O155" s="43" t="e">
        <f t="shared" si="58"/>
        <v>#VALUE!</v>
      </c>
      <c r="P155" s="231" t="e">
        <f t="shared" si="59"/>
        <v>#VALUE!</v>
      </c>
      <c r="Q155" s="43" t="e">
        <f t="shared" si="60"/>
        <v>#VALUE!</v>
      </c>
      <c r="R155" s="43" t="e">
        <f t="shared" si="61"/>
        <v>#VALUE!</v>
      </c>
      <c r="S155" s="218" t="e">
        <f t="shared" si="43"/>
        <v>#VALUE!</v>
      </c>
      <c r="T155" s="218" t="e">
        <f t="shared" si="44"/>
        <v>#VALUE!</v>
      </c>
      <c r="U155" s="233" t="e">
        <f t="shared" si="62"/>
        <v>#VALUE!</v>
      </c>
      <c r="V155" s="233" t="e">
        <f t="shared" si="45"/>
        <v>#VALUE!</v>
      </c>
      <c r="W155" s="43" t="e">
        <f t="shared" si="63"/>
        <v>#VALUE!</v>
      </c>
      <c r="X155" s="43" t="e">
        <f t="shared" si="64"/>
        <v>#VALUE!</v>
      </c>
      <c r="Y155" s="43" t="e">
        <f t="shared" si="65"/>
        <v>#VALUE!</v>
      </c>
      <c r="Z155" s="43" t="e">
        <f t="shared" si="66"/>
        <v>#VALUE!</v>
      </c>
      <c r="AA155" s="233" t="e">
        <f t="shared" si="46"/>
        <v>#VALUE!</v>
      </c>
      <c r="AB155" s="233" t="e">
        <f t="shared" si="67"/>
        <v>#VALUE!</v>
      </c>
      <c r="AC155" s="43" t="e">
        <f t="shared" si="68"/>
        <v>#VALUE!</v>
      </c>
      <c r="AD155" s="43" t="e">
        <f t="shared" si="47"/>
        <v>#VALUE!</v>
      </c>
      <c r="AE155" s="43" t="e">
        <f t="shared" si="69"/>
        <v>#VALUE!</v>
      </c>
      <c r="AF155" s="43" t="e">
        <f t="shared" si="48"/>
        <v>#VALUE!</v>
      </c>
      <c r="AG155" s="43" t="e">
        <f t="shared" si="49"/>
        <v>#VALUE!</v>
      </c>
      <c r="AH155" s="43" t="e">
        <f t="shared" si="70"/>
        <v>#VALUE!</v>
      </c>
      <c r="AI155" s="43" t="e">
        <f t="shared" si="50"/>
        <v>#VALUE!</v>
      </c>
      <c r="AJ155" s="43" t="e">
        <f t="shared" si="71"/>
        <v>#VALUE!</v>
      </c>
      <c r="AK155" s="8" t="e">
        <f t="shared" si="74"/>
        <v>#VALUE!</v>
      </c>
      <c r="AL155" s="44" t="e">
        <f t="shared" si="75"/>
        <v>#VALUE!</v>
      </c>
      <c r="AZ155" s="8"/>
    </row>
    <row r="156" spans="1:52" ht="15" x14ac:dyDescent="0.15">
      <c r="A156" s="42"/>
      <c r="B156" s="43" t="e">
        <f t="shared" si="51"/>
        <v>#VALUE!</v>
      </c>
      <c r="C156" s="43" t="e">
        <f t="shared" si="51"/>
        <v>#VALUE!</v>
      </c>
      <c r="D156" s="43" t="e">
        <f t="shared" si="51"/>
        <v>#VALUE!</v>
      </c>
      <c r="E156" s="43" t="e">
        <f t="shared" si="72"/>
        <v>#VALUE!</v>
      </c>
      <c r="F156" s="43" t="e">
        <f t="shared" si="52"/>
        <v>#VALUE!</v>
      </c>
      <c r="G156" s="43" t="e">
        <f t="shared" si="53"/>
        <v>#VALUE!</v>
      </c>
      <c r="H156" s="27" t="e">
        <f t="shared" si="73"/>
        <v>#VALUE!</v>
      </c>
      <c r="I156" s="229" t="e">
        <f t="shared" si="54"/>
        <v>#VALUE!</v>
      </c>
      <c r="J156" s="230" t="e">
        <f t="shared" si="76"/>
        <v>#VALUE!</v>
      </c>
      <c r="K156" s="43" t="e">
        <f t="shared" si="55"/>
        <v>#VALUE!</v>
      </c>
      <c r="L156" s="218" t="e">
        <f t="shared" si="56"/>
        <v>#VALUE!</v>
      </c>
      <c r="M156" s="218" t="e">
        <f t="shared" si="42"/>
        <v>#VALUE!</v>
      </c>
      <c r="N156" s="43" t="e">
        <f t="shared" si="57"/>
        <v>#VALUE!</v>
      </c>
      <c r="O156" s="43" t="e">
        <f t="shared" si="58"/>
        <v>#VALUE!</v>
      </c>
      <c r="P156" s="231" t="e">
        <f t="shared" si="59"/>
        <v>#VALUE!</v>
      </c>
      <c r="Q156" s="43" t="e">
        <f t="shared" si="60"/>
        <v>#VALUE!</v>
      </c>
      <c r="R156" s="43" t="e">
        <f t="shared" si="61"/>
        <v>#VALUE!</v>
      </c>
      <c r="S156" s="218" t="e">
        <f t="shared" si="43"/>
        <v>#VALUE!</v>
      </c>
      <c r="T156" s="218" t="e">
        <f t="shared" si="44"/>
        <v>#VALUE!</v>
      </c>
      <c r="U156" s="233" t="e">
        <f t="shared" si="62"/>
        <v>#VALUE!</v>
      </c>
      <c r="V156" s="233" t="e">
        <f t="shared" si="45"/>
        <v>#VALUE!</v>
      </c>
      <c r="W156" s="43" t="e">
        <f t="shared" si="63"/>
        <v>#VALUE!</v>
      </c>
      <c r="X156" s="43" t="e">
        <f t="shared" si="64"/>
        <v>#VALUE!</v>
      </c>
      <c r="Y156" s="43" t="e">
        <f t="shared" si="65"/>
        <v>#VALUE!</v>
      </c>
      <c r="Z156" s="43" t="e">
        <f t="shared" si="66"/>
        <v>#VALUE!</v>
      </c>
      <c r="AA156" s="233" t="e">
        <f t="shared" si="46"/>
        <v>#VALUE!</v>
      </c>
      <c r="AB156" s="233" t="e">
        <f t="shared" si="67"/>
        <v>#VALUE!</v>
      </c>
      <c r="AC156" s="43" t="e">
        <f t="shared" si="68"/>
        <v>#VALUE!</v>
      </c>
      <c r="AD156" s="43" t="e">
        <f t="shared" si="47"/>
        <v>#VALUE!</v>
      </c>
      <c r="AE156" s="43" t="e">
        <f t="shared" si="69"/>
        <v>#VALUE!</v>
      </c>
      <c r="AF156" s="43" t="e">
        <f t="shared" si="48"/>
        <v>#VALUE!</v>
      </c>
      <c r="AG156" s="43" t="e">
        <f t="shared" si="49"/>
        <v>#VALUE!</v>
      </c>
      <c r="AH156" s="43" t="e">
        <f t="shared" si="70"/>
        <v>#VALUE!</v>
      </c>
      <c r="AI156" s="43" t="e">
        <f t="shared" si="50"/>
        <v>#VALUE!</v>
      </c>
      <c r="AJ156" s="43" t="e">
        <f t="shared" si="71"/>
        <v>#VALUE!</v>
      </c>
      <c r="AK156" s="8" t="e">
        <f t="shared" si="74"/>
        <v>#VALUE!</v>
      </c>
      <c r="AL156" s="44" t="e">
        <f t="shared" si="75"/>
        <v>#VALUE!</v>
      </c>
      <c r="AZ156" s="8"/>
    </row>
    <row r="157" spans="1:52" ht="15" x14ac:dyDescent="0.15">
      <c r="A157" s="42"/>
      <c r="B157" s="43" t="e">
        <f t="shared" si="51"/>
        <v>#VALUE!</v>
      </c>
      <c r="C157" s="43" t="e">
        <f t="shared" si="51"/>
        <v>#VALUE!</v>
      </c>
      <c r="D157" s="43" t="e">
        <f t="shared" si="51"/>
        <v>#VALUE!</v>
      </c>
      <c r="E157" s="43" t="e">
        <f t="shared" si="72"/>
        <v>#VALUE!</v>
      </c>
      <c r="F157" s="43" t="e">
        <f t="shared" si="52"/>
        <v>#VALUE!</v>
      </c>
      <c r="G157" s="43" t="e">
        <f t="shared" si="53"/>
        <v>#VALUE!</v>
      </c>
      <c r="H157" s="27" t="e">
        <f t="shared" si="73"/>
        <v>#VALUE!</v>
      </c>
      <c r="I157" s="229" t="e">
        <f t="shared" si="54"/>
        <v>#VALUE!</v>
      </c>
      <c r="J157" s="230" t="e">
        <f t="shared" si="76"/>
        <v>#VALUE!</v>
      </c>
      <c r="K157" s="43" t="e">
        <f t="shared" si="55"/>
        <v>#VALUE!</v>
      </c>
      <c r="L157" s="218" t="e">
        <f t="shared" si="56"/>
        <v>#VALUE!</v>
      </c>
      <c r="M157" s="218" t="e">
        <f t="shared" si="42"/>
        <v>#VALUE!</v>
      </c>
      <c r="N157" s="43" t="e">
        <f t="shared" si="57"/>
        <v>#VALUE!</v>
      </c>
      <c r="O157" s="43" t="e">
        <f t="shared" si="58"/>
        <v>#VALUE!</v>
      </c>
      <c r="P157" s="231" t="e">
        <f t="shared" si="59"/>
        <v>#VALUE!</v>
      </c>
      <c r="Q157" s="43" t="e">
        <f t="shared" si="60"/>
        <v>#VALUE!</v>
      </c>
      <c r="R157" s="43" t="e">
        <f t="shared" si="61"/>
        <v>#VALUE!</v>
      </c>
      <c r="S157" s="218" t="e">
        <f t="shared" si="43"/>
        <v>#VALUE!</v>
      </c>
      <c r="T157" s="218" t="e">
        <f t="shared" si="44"/>
        <v>#VALUE!</v>
      </c>
      <c r="U157" s="233" t="e">
        <f t="shared" si="62"/>
        <v>#VALUE!</v>
      </c>
      <c r="V157" s="233" t="e">
        <f t="shared" si="45"/>
        <v>#VALUE!</v>
      </c>
      <c r="W157" s="43" t="e">
        <f t="shared" si="63"/>
        <v>#VALUE!</v>
      </c>
      <c r="X157" s="43" t="e">
        <f t="shared" si="64"/>
        <v>#VALUE!</v>
      </c>
      <c r="Y157" s="43" t="e">
        <f t="shared" si="65"/>
        <v>#VALUE!</v>
      </c>
      <c r="Z157" s="43" t="e">
        <f t="shared" si="66"/>
        <v>#VALUE!</v>
      </c>
      <c r="AA157" s="233" t="e">
        <f t="shared" si="46"/>
        <v>#VALUE!</v>
      </c>
      <c r="AB157" s="233" t="e">
        <f t="shared" si="67"/>
        <v>#VALUE!</v>
      </c>
      <c r="AC157" s="43" t="e">
        <f t="shared" si="68"/>
        <v>#VALUE!</v>
      </c>
      <c r="AD157" s="43" t="e">
        <f t="shared" si="47"/>
        <v>#VALUE!</v>
      </c>
      <c r="AE157" s="43" t="e">
        <f t="shared" si="69"/>
        <v>#VALUE!</v>
      </c>
      <c r="AF157" s="43" t="e">
        <f t="shared" si="48"/>
        <v>#VALUE!</v>
      </c>
      <c r="AG157" s="43" t="e">
        <f t="shared" si="49"/>
        <v>#VALUE!</v>
      </c>
      <c r="AH157" s="43" t="e">
        <f t="shared" si="70"/>
        <v>#VALUE!</v>
      </c>
      <c r="AI157" s="43" t="e">
        <f t="shared" si="50"/>
        <v>#VALUE!</v>
      </c>
      <c r="AJ157" s="43" t="e">
        <f t="shared" si="71"/>
        <v>#VALUE!</v>
      </c>
      <c r="AK157" s="8" t="e">
        <f t="shared" si="74"/>
        <v>#VALUE!</v>
      </c>
      <c r="AL157" s="44" t="e">
        <f t="shared" si="75"/>
        <v>#VALUE!</v>
      </c>
      <c r="AZ157" s="8"/>
    </row>
    <row r="158" spans="1:52" ht="15" x14ac:dyDescent="0.15">
      <c r="A158" s="42"/>
      <c r="B158" s="43" t="e">
        <f t="shared" ref="B158:D189" si="77">AF157</f>
        <v>#VALUE!</v>
      </c>
      <c r="C158" s="43" t="e">
        <f t="shared" si="77"/>
        <v>#VALUE!</v>
      </c>
      <c r="D158" s="43" t="e">
        <f t="shared" si="77"/>
        <v>#VALUE!</v>
      </c>
      <c r="E158" s="43" t="e">
        <f t="shared" si="72"/>
        <v>#VALUE!</v>
      </c>
      <c r="F158" s="43" t="e">
        <f t="shared" si="52"/>
        <v>#VALUE!</v>
      </c>
      <c r="G158" s="43" t="e">
        <f t="shared" si="53"/>
        <v>#VALUE!</v>
      </c>
      <c r="H158" s="27" t="e">
        <f t="shared" si="73"/>
        <v>#VALUE!</v>
      </c>
      <c r="I158" s="229" t="e">
        <f t="shared" si="54"/>
        <v>#VALUE!</v>
      </c>
      <c r="J158" s="230" t="e">
        <f t="shared" si="76"/>
        <v>#VALUE!</v>
      </c>
      <c r="K158" s="43" t="e">
        <f t="shared" si="55"/>
        <v>#VALUE!</v>
      </c>
      <c r="L158" s="218" t="e">
        <f t="shared" si="56"/>
        <v>#VALUE!</v>
      </c>
      <c r="M158" s="218" t="e">
        <f t="shared" si="42"/>
        <v>#VALUE!</v>
      </c>
      <c r="N158" s="43" t="e">
        <f t="shared" si="57"/>
        <v>#VALUE!</v>
      </c>
      <c r="O158" s="43" t="e">
        <f t="shared" si="58"/>
        <v>#VALUE!</v>
      </c>
      <c r="P158" s="231" t="e">
        <f t="shared" si="59"/>
        <v>#VALUE!</v>
      </c>
      <c r="Q158" s="43" t="e">
        <f t="shared" si="60"/>
        <v>#VALUE!</v>
      </c>
      <c r="R158" s="43" t="e">
        <f t="shared" si="61"/>
        <v>#VALUE!</v>
      </c>
      <c r="S158" s="218" t="e">
        <f t="shared" si="43"/>
        <v>#VALUE!</v>
      </c>
      <c r="T158" s="218" t="e">
        <f t="shared" si="44"/>
        <v>#VALUE!</v>
      </c>
      <c r="U158" s="233" t="e">
        <f t="shared" si="62"/>
        <v>#VALUE!</v>
      </c>
      <c r="V158" s="233" t="e">
        <f t="shared" si="45"/>
        <v>#VALUE!</v>
      </c>
      <c r="W158" s="43" t="e">
        <f t="shared" si="63"/>
        <v>#VALUE!</v>
      </c>
      <c r="X158" s="43" t="e">
        <f t="shared" si="64"/>
        <v>#VALUE!</v>
      </c>
      <c r="Y158" s="43" t="e">
        <f t="shared" si="65"/>
        <v>#VALUE!</v>
      </c>
      <c r="Z158" s="43" t="e">
        <f t="shared" si="66"/>
        <v>#VALUE!</v>
      </c>
      <c r="AA158" s="233" t="e">
        <f t="shared" si="46"/>
        <v>#VALUE!</v>
      </c>
      <c r="AB158" s="233" t="e">
        <f t="shared" si="67"/>
        <v>#VALUE!</v>
      </c>
      <c r="AC158" s="43" t="e">
        <f t="shared" ref="AC158:AC189" si="78">delta_z(N158,S158,H158,AE157,AB158)</f>
        <v>#VALUE!</v>
      </c>
      <c r="AD158" s="43" t="e">
        <f t="shared" si="47"/>
        <v>#VALUE!</v>
      </c>
      <c r="AE158" s="43" t="e">
        <f t="shared" si="69"/>
        <v>#VALUE!</v>
      </c>
      <c r="AF158" s="43" t="e">
        <f t="shared" si="48"/>
        <v>#VALUE!</v>
      </c>
      <c r="AG158" s="43" t="e">
        <f t="shared" si="49"/>
        <v>#VALUE!</v>
      </c>
      <c r="AH158" s="43" t="e">
        <f t="shared" si="70"/>
        <v>#VALUE!</v>
      </c>
      <c r="AI158" s="43" t="e">
        <f t="shared" si="50"/>
        <v>#VALUE!</v>
      </c>
      <c r="AJ158" s="43" t="e">
        <f t="shared" si="71"/>
        <v>#VALUE!</v>
      </c>
      <c r="AK158" s="8" t="e">
        <f t="shared" si="74"/>
        <v>#VALUE!</v>
      </c>
      <c r="AL158" s="44" t="e">
        <f t="shared" si="75"/>
        <v>#VALUE!</v>
      </c>
      <c r="AZ158" s="8"/>
    </row>
    <row r="159" spans="1:52" ht="15" x14ac:dyDescent="0.15">
      <c r="A159" s="42"/>
      <c r="B159" s="43" t="e">
        <f t="shared" si="77"/>
        <v>#VALUE!</v>
      </c>
      <c r="C159" s="43" t="e">
        <f t="shared" si="77"/>
        <v>#VALUE!</v>
      </c>
      <c r="D159" s="43" t="e">
        <f t="shared" si="77"/>
        <v>#VALUE!</v>
      </c>
      <c r="E159" s="43" t="e">
        <f t="shared" si="72"/>
        <v>#VALUE!</v>
      </c>
      <c r="F159" s="43" t="e">
        <f t="shared" si="52"/>
        <v>#VALUE!</v>
      </c>
      <c r="G159" s="43" t="e">
        <f t="shared" si="53"/>
        <v>#VALUE!</v>
      </c>
      <c r="H159" s="27" t="e">
        <f t="shared" ref="H159:H190" si="79">dv(S158)</f>
        <v>#VALUE!</v>
      </c>
      <c r="I159" s="229" t="e">
        <f t="shared" si="54"/>
        <v>#VALUE!</v>
      </c>
      <c r="J159" s="230" t="e">
        <f t="shared" si="76"/>
        <v>#VALUE!</v>
      </c>
      <c r="K159" s="43" t="e">
        <f t="shared" si="55"/>
        <v>#VALUE!</v>
      </c>
      <c r="L159" s="218" t="e">
        <f t="shared" si="56"/>
        <v>#VALUE!</v>
      </c>
      <c r="M159" s="218" t="e">
        <f t="shared" si="42"/>
        <v>#VALUE!</v>
      </c>
      <c r="N159" s="43" t="e">
        <f t="shared" si="57"/>
        <v>#VALUE!</v>
      </c>
      <c r="O159" s="43" t="e">
        <f t="shared" si="58"/>
        <v>#VALUE!</v>
      </c>
      <c r="P159" s="231" t="e">
        <f t="shared" si="59"/>
        <v>#VALUE!</v>
      </c>
      <c r="Q159" s="43" t="e">
        <f t="shared" si="60"/>
        <v>#VALUE!</v>
      </c>
      <c r="R159" s="43" t="e">
        <f t="shared" si="61"/>
        <v>#VALUE!</v>
      </c>
      <c r="S159" s="218" t="e">
        <f t="shared" si="43"/>
        <v>#VALUE!</v>
      </c>
      <c r="T159" s="218" t="e">
        <f t="shared" si="44"/>
        <v>#VALUE!</v>
      </c>
      <c r="U159" s="233" t="e">
        <f t="shared" si="62"/>
        <v>#VALUE!</v>
      </c>
      <c r="V159" s="233" t="e">
        <f t="shared" si="45"/>
        <v>#VALUE!</v>
      </c>
      <c r="W159" s="43" t="e">
        <f t="shared" si="63"/>
        <v>#VALUE!</v>
      </c>
      <c r="X159" s="43" t="e">
        <f t="shared" si="64"/>
        <v>#VALUE!</v>
      </c>
      <c r="Y159" s="43" t="e">
        <f t="shared" si="65"/>
        <v>#VALUE!</v>
      </c>
      <c r="Z159" s="43" t="e">
        <f t="shared" si="66"/>
        <v>#VALUE!</v>
      </c>
      <c r="AA159" s="233" t="e">
        <f t="shared" si="46"/>
        <v>#VALUE!</v>
      </c>
      <c r="AB159" s="233" t="e">
        <f t="shared" si="67"/>
        <v>#VALUE!</v>
      </c>
      <c r="AC159" s="43" t="e">
        <f t="shared" si="78"/>
        <v>#VALUE!</v>
      </c>
      <c r="AD159" s="43" t="e">
        <f t="shared" si="47"/>
        <v>#VALUE!</v>
      </c>
      <c r="AE159" s="43" t="e">
        <f t="shared" si="69"/>
        <v>#VALUE!</v>
      </c>
      <c r="AF159" s="43" t="e">
        <f t="shared" si="48"/>
        <v>#VALUE!</v>
      </c>
      <c r="AG159" s="43" t="e">
        <f t="shared" si="49"/>
        <v>#VALUE!</v>
      </c>
      <c r="AH159" s="43" t="e">
        <f t="shared" si="70"/>
        <v>#VALUE!</v>
      </c>
      <c r="AI159" s="43" t="e">
        <f t="shared" si="50"/>
        <v>#VALUE!</v>
      </c>
      <c r="AJ159" s="43" t="e">
        <f t="shared" si="71"/>
        <v>#VALUE!</v>
      </c>
      <c r="AK159" s="8" t="e">
        <f t="shared" si="74"/>
        <v>#VALUE!</v>
      </c>
      <c r="AL159" s="44" t="e">
        <f t="shared" si="75"/>
        <v>#VALUE!</v>
      </c>
      <c r="AZ159" s="8"/>
    </row>
    <row r="160" spans="1:52" ht="15" x14ac:dyDescent="0.15">
      <c r="A160" s="42"/>
      <c r="B160" s="43" t="e">
        <f t="shared" si="77"/>
        <v>#VALUE!</v>
      </c>
      <c r="C160" s="43" t="e">
        <f t="shared" si="77"/>
        <v>#VALUE!</v>
      </c>
      <c r="D160" s="43" t="e">
        <f t="shared" si="77"/>
        <v>#VALUE!</v>
      </c>
      <c r="E160" s="43" t="e">
        <f t="shared" si="72"/>
        <v>#VALUE!</v>
      </c>
      <c r="F160" s="43" t="e">
        <f t="shared" si="52"/>
        <v>#VALUE!</v>
      </c>
      <c r="G160" s="43" t="e">
        <f t="shared" si="53"/>
        <v>#VALUE!</v>
      </c>
      <c r="H160" s="27" t="e">
        <f t="shared" si="79"/>
        <v>#VALUE!</v>
      </c>
      <c r="I160" s="229" t="e">
        <f t="shared" si="54"/>
        <v>#VALUE!</v>
      </c>
      <c r="J160" s="230" t="e">
        <f t="shared" si="76"/>
        <v>#VALUE!</v>
      </c>
      <c r="K160" s="43" t="e">
        <f t="shared" si="55"/>
        <v>#VALUE!</v>
      </c>
      <c r="L160" s="218" t="e">
        <f t="shared" si="56"/>
        <v>#VALUE!</v>
      </c>
      <c r="M160" s="218" t="e">
        <f t="shared" si="42"/>
        <v>#VALUE!</v>
      </c>
      <c r="N160" s="43" t="e">
        <f t="shared" si="57"/>
        <v>#VALUE!</v>
      </c>
      <c r="O160" s="43" t="e">
        <f t="shared" si="58"/>
        <v>#VALUE!</v>
      </c>
      <c r="P160" s="231" t="e">
        <f t="shared" si="59"/>
        <v>#VALUE!</v>
      </c>
      <c r="Q160" s="43" t="e">
        <f t="shared" si="60"/>
        <v>#VALUE!</v>
      </c>
      <c r="R160" s="43" t="e">
        <f t="shared" si="61"/>
        <v>#VALUE!</v>
      </c>
      <c r="S160" s="218" t="e">
        <f t="shared" si="43"/>
        <v>#VALUE!</v>
      </c>
      <c r="T160" s="218" t="e">
        <f t="shared" si="44"/>
        <v>#VALUE!</v>
      </c>
      <c r="U160" s="233" t="e">
        <f t="shared" si="62"/>
        <v>#VALUE!</v>
      </c>
      <c r="V160" s="233" t="e">
        <f t="shared" si="45"/>
        <v>#VALUE!</v>
      </c>
      <c r="W160" s="43" t="e">
        <f t="shared" si="63"/>
        <v>#VALUE!</v>
      </c>
      <c r="X160" s="43" t="e">
        <f t="shared" si="64"/>
        <v>#VALUE!</v>
      </c>
      <c r="Y160" s="43" t="e">
        <f t="shared" si="65"/>
        <v>#VALUE!</v>
      </c>
      <c r="Z160" s="43" t="e">
        <f t="shared" si="66"/>
        <v>#VALUE!</v>
      </c>
      <c r="AA160" s="233" t="e">
        <f t="shared" si="46"/>
        <v>#VALUE!</v>
      </c>
      <c r="AB160" s="233" t="e">
        <f t="shared" si="67"/>
        <v>#VALUE!</v>
      </c>
      <c r="AC160" s="43" t="e">
        <f t="shared" si="78"/>
        <v>#VALUE!</v>
      </c>
      <c r="AD160" s="43" t="e">
        <f t="shared" si="47"/>
        <v>#VALUE!</v>
      </c>
      <c r="AE160" s="43" t="e">
        <f t="shared" si="69"/>
        <v>#VALUE!</v>
      </c>
      <c r="AF160" s="43" t="e">
        <f t="shared" si="48"/>
        <v>#VALUE!</v>
      </c>
      <c r="AG160" s="43" t="e">
        <f t="shared" si="49"/>
        <v>#VALUE!</v>
      </c>
      <c r="AH160" s="43" t="e">
        <f t="shared" si="70"/>
        <v>#VALUE!</v>
      </c>
      <c r="AI160" s="43" t="e">
        <f t="shared" si="50"/>
        <v>#VALUE!</v>
      </c>
      <c r="AJ160" s="43" t="e">
        <f t="shared" si="71"/>
        <v>#VALUE!</v>
      </c>
      <c r="AK160" s="8" t="e">
        <f t="shared" si="74"/>
        <v>#VALUE!</v>
      </c>
      <c r="AL160" s="44" t="e">
        <f t="shared" si="75"/>
        <v>#VALUE!</v>
      </c>
      <c r="AZ160" s="8"/>
    </row>
    <row r="161" spans="1:52" ht="15" x14ac:dyDescent="0.15">
      <c r="A161" s="42"/>
      <c r="B161" s="43" t="e">
        <f t="shared" si="77"/>
        <v>#VALUE!</v>
      </c>
      <c r="C161" s="43" t="e">
        <f t="shared" si="77"/>
        <v>#VALUE!</v>
      </c>
      <c r="D161" s="43" t="e">
        <f t="shared" si="77"/>
        <v>#VALUE!</v>
      </c>
      <c r="E161" s="43" t="e">
        <f t="shared" si="72"/>
        <v>#VALUE!</v>
      </c>
      <c r="F161" s="43" t="e">
        <f t="shared" si="52"/>
        <v>#VALUE!</v>
      </c>
      <c r="G161" s="43" t="e">
        <f t="shared" si="53"/>
        <v>#VALUE!</v>
      </c>
      <c r="H161" s="27" t="e">
        <f t="shared" si="79"/>
        <v>#VALUE!</v>
      </c>
      <c r="I161" s="229" t="e">
        <f t="shared" si="54"/>
        <v>#VALUE!</v>
      </c>
      <c r="J161" s="230" t="e">
        <f t="shared" si="76"/>
        <v>#VALUE!</v>
      </c>
      <c r="K161" s="43" t="e">
        <f t="shared" si="55"/>
        <v>#VALUE!</v>
      </c>
      <c r="L161" s="218" t="e">
        <f t="shared" si="56"/>
        <v>#VALUE!</v>
      </c>
      <c r="M161" s="218" t="e">
        <f t="shared" si="42"/>
        <v>#VALUE!</v>
      </c>
      <c r="N161" s="43" t="e">
        <f t="shared" si="57"/>
        <v>#VALUE!</v>
      </c>
      <c r="O161" s="43" t="e">
        <f t="shared" si="58"/>
        <v>#VALUE!</v>
      </c>
      <c r="P161" s="231" t="e">
        <f t="shared" si="59"/>
        <v>#VALUE!</v>
      </c>
      <c r="Q161" s="43" t="e">
        <f t="shared" si="60"/>
        <v>#VALUE!</v>
      </c>
      <c r="R161" s="43" t="e">
        <f t="shared" si="61"/>
        <v>#VALUE!</v>
      </c>
      <c r="S161" s="218" t="e">
        <f t="shared" si="43"/>
        <v>#VALUE!</v>
      </c>
      <c r="T161" s="218" t="e">
        <f t="shared" si="44"/>
        <v>#VALUE!</v>
      </c>
      <c r="U161" s="233" t="e">
        <f t="shared" si="62"/>
        <v>#VALUE!</v>
      </c>
      <c r="V161" s="233" t="e">
        <f t="shared" si="45"/>
        <v>#VALUE!</v>
      </c>
      <c r="W161" s="43" t="e">
        <f t="shared" si="63"/>
        <v>#VALUE!</v>
      </c>
      <c r="X161" s="43" t="e">
        <f t="shared" si="64"/>
        <v>#VALUE!</v>
      </c>
      <c r="Y161" s="43" t="e">
        <f t="shared" si="65"/>
        <v>#VALUE!</v>
      </c>
      <c r="Z161" s="43" t="e">
        <f t="shared" si="66"/>
        <v>#VALUE!</v>
      </c>
      <c r="AA161" s="233" t="e">
        <f t="shared" si="46"/>
        <v>#VALUE!</v>
      </c>
      <c r="AB161" s="233" t="e">
        <f t="shared" si="67"/>
        <v>#VALUE!</v>
      </c>
      <c r="AC161" s="43" t="e">
        <f t="shared" si="78"/>
        <v>#VALUE!</v>
      </c>
      <c r="AD161" s="43" t="e">
        <f t="shared" si="47"/>
        <v>#VALUE!</v>
      </c>
      <c r="AE161" s="43" t="e">
        <f t="shared" si="69"/>
        <v>#VALUE!</v>
      </c>
      <c r="AF161" s="43" t="e">
        <f t="shared" si="48"/>
        <v>#VALUE!</v>
      </c>
      <c r="AG161" s="43" t="e">
        <f t="shared" si="49"/>
        <v>#VALUE!</v>
      </c>
      <c r="AH161" s="43" t="e">
        <f t="shared" si="70"/>
        <v>#VALUE!</v>
      </c>
      <c r="AI161" s="43" t="e">
        <f t="shared" si="50"/>
        <v>#VALUE!</v>
      </c>
      <c r="AJ161" s="43" t="e">
        <f t="shared" si="71"/>
        <v>#VALUE!</v>
      </c>
      <c r="AK161" s="8" t="e">
        <f t="shared" si="74"/>
        <v>#VALUE!</v>
      </c>
      <c r="AL161" s="44" t="e">
        <f t="shared" si="75"/>
        <v>#VALUE!</v>
      </c>
      <c r="AZ161" s="8"/>
    </row>
    <row r="162" spans="1:52" ht="15" x14ac:dyDescent="0.15">
      <c r="A162" s="42"/>
      <c r="B162" s="43" t="e">
        <f t="shared" si="77"/>
        <v>#VALUE!</v>
      </c>
      <c r="C162" s="43" t="e">
        <f t="shared" si="77"/>
        <v>#VALUE!</v>
      </c>
      <c r="D162" s="43" t="e">
        <f t="shared" si="77"/>
        <v>#VALUE!</v>
      </c>
      <c r="E162" s="43" t="e">
        <f t="shared" si="72"/>
        <v>#VALUE!</v>
      </c>
      <c r="F162" s="43" t="e">
        <f t="shared" si="52"/>
        <v>#VALUE!</v>
      </c>
      <c r="G162" s="43" t="e">
        <f t="shared" si="53"/>
        <v>#VALUE!</v>
      </c>
      <c r="H162" s="27" t="e">
        <f t="shared" si="79"/>
        <v>#VALUE!</v>
      </c>
      <c r="I162" s="229" t="e">
        <f t="shared" si="54"/>
        <v>#VALUE!</v>
      </c>
      <c r="J162" s="230" t="e">
        <f t="shared" si="76"/>
        <v>#VALUE!</v>
      </c>
      <c r="K162" s="43" t="e">
        <f t="shared" si="55"/>
        <v>#VALUE!</v>
      </c>
      <c r="L162" s="218" t="e">
        <f t="shared" si="56"/>
        <v>#VALUE!</v>
      </c>
      <c r="M162" s="218" t="e">
        <f t="shared" si="42"/>
        <v>#VALUE!</v>
      </c>
      <c r="N162" s="43" t="e">
        <f t="shared" si="57"/>
        <v>#VALUE!</v>
      </c>
      <c r="O162" s="43" t="e">
        <f t="shared" si="58"/>
        <v>#VALUE!</v>
      </c>
      <c r="P162" s="231" t="e">
        <f t="shared" si="59"/>
        <v>#VALUE!</v>
      </c>
      <c r="Q162" s="43" t="e">
        <f t="shared" si="60"/>
        <v>#VALUE!</v>
      </c>
      <c r="R162" s="43" t="e">
        <f t="shared" si="61"/>
        <v>#VALUE!</v>
      </c>
      <c r="S162" s="218" t="e">
        <f t="shared" si="43"/>
        <v>#VALUE!</v>
      </c>
      <c r="T162" s="218" t="e">
        <f t="shared" si="44"/>
        <v>#VALUE!</v>
      </c>
      <c r="U162" s="233" t="e">
        <f t="shared" si="62"/>
        <v>#VALUE!</v>
      </c>
      <c r="V162" s="233" t="e">
        <f t="shared" si="45"/>
        <v>#VALUE!</v>
      </c>
      <c r="W162" s="43" t="e">
        <f t="shared" si="63"/>
        <v>#VALUE!</v>
      </c>
      <c r="X162" s="43" t="e">
        <f t="shared" si="64"/>
        <v>#VALUE!</v>
      </c>
      <c r="Y162" s="43" t="e">
        <f t="shared" si="65"/>
        <v>#VALUE!</v>
      </c>
      <c r="Z162" s="43" t="e">
        <f t="shared" si="66"/>
        <v>#VALUE!</v>
      </c>
      <c r="AA162" s="233" t="e">
        <f t="shared" si="46"/>
        <v>#VALUE!</v>
      </c>
      <c r="AB162" s="233" t="e">
        <f t="shared" si="67"/>
        <v>#VALUE!</v>
      </c>
      <c r="AC162" s="43" t="e">
        <f t="shared" si="78"/>
        <v>#VALUE!</v>
      </c>
      <c r="AD162" s="43" t="e">
        <f t="shared" si="47"/>
        <v>#VALUE!</v>
      </c>
      <c r="AE162" s="43" t="e">
        <f t="shared" si="69"/>
        <v>#VALUE!</v>
      </c>
      <c r="AF162" s="43" t="e">
        <f t="shared" si="48"/>
        <v>#VALUE!</v>
      </c>
      <c r="AG162" s="43" t="e">
        <f t="shared" si="49"/>
        <v>#VALUE!</v>
      </c>
      <c r="AH162" s="43" t="e">
        <f t="shared" si="70"/>
        <v>#VALUE!</v>
      </c>
      <c r="AI162" s="43" t="e">
        <f t="shared" si="50"/>
        <v>#VALUE!</v>
      </c>
      <c r="AJ162" s="43" t="e">
        <f t="shared" si="71"/>
        <v>#VALUE!</v>
      </c>
      <c r="AK162" s="8" t="e">
        <f t="shared" si="74"/>
        <v>#VALUE!</v>
      </c>
      <c r="AL162" s="44" t="e">
        <f t="shared" si="75"/>
        <v>#VALUE!</v>
      </c>
      <c r="AZ162" s="8"/>
    </row>
    <row r="163" spans="1:52" ht="15" x14ac:dyDescent="0.15">
      <c r="A163" s="42"/>
      <c r="B163" s="43" t="e">
        <f t="shared" si="77"/>
        <v>#VALUE!</v>
      </c>
      <c r="C163" s="43" t="e">
        <f t="shared" si="77"/>
        <v>#VALUE!</v>
      </c>
      <c r="D163" s="43" t="e">
        <f t="shared" si="77"/>
        <v>#VALUE!</v>
      </c>
      <c r="E163" s="43" t="e">
        <f t="shared" si="72"/>
        <v>#VALUE!</v>
      </c>
      <c r="F163" s="43" t="e">
        <f t="shared" si="52"/>
        <v>#VALUE!</v>
      </c>
      <c r="G163" s="43" t="e">
        <f t="shared" si="53"/>
        <v>#VALUE!</v>
      </c>
      <c r="H163" s="27" t="e">
        <f t="shared" si="79"/>
        <v>#VALUE!</v>
      </c>
      <c r="I163" s="229" t="e">
        <f t="shared" si="54"/>
        <v>#VALUE!</v>
      </c>
      <c r="J163" s="230" t="e">
        <f t="shared" si="76"/>
        <v>#VALUE!</v>
      </c>
      <c r="K163" s="43" t="e">
        <f t="shared" si="55"/>
        <v>#VALUE!</v>
      </c>
      <c r="L163" s="218" t="e">
        <f t="shared" si="56"/>
        <v>#VALUE!</v>
      </c>
      <c r="M163" s="218" t="e">
        <f t="shared" si="42"/>
        <v>#VALUE!</v>
      </c>
      <c r="N163" s="43" t="e">
        <f t="shared" si="57"/>
        <v>#VALUE!</v>
      </c>
      <c r="O163" s="43" t="e">
        <f t="shared" si="58"/>
        <v>#VALUE!</v>
      </c>
      <c r="P163" s="231" t="e">
        <f t="shared" si="59"/>
        <v>#VALUE!</v>
      </c>
      <c r="Q163" s="43" t="e">
        <f t="shared" si="60"/>
        <v>#VALUE!</v>
      </c>
      <c r="R163" s="43" t="e">
        <f t="shared" si="61"/>
        <v>#VALUE!</v>
      </c>
      <c r="S163" s="218" t="e">
        <f t="shared" si="43"/>
        <v>#VALUE!</v>
      </c>
      <c r="T163" s="218" t="e">
        <f t="shared" si="44"/>
        <v>#VALUE!</v>
      </c>
      <c r="U163" s="233" t="e">
        <f t="shared" si="62"/>
        <v>#VALUE!</v>
      </c>
      <c r="V163" s="233" t="e">
        <f t="shared" si="45"/>
        <v>#VALUE!</v>
      </c>
      <c r="W163" s="43" t="e">
        <f t="shared" si="63"/>
        <v>#VALUE!</v>
      </c>
      <c r="X163" s="43" t="e">
        <f t="shared" si="64"/>
        <v>#VALUE!</v>
      </c>
      <c r="Y163" s="43" t="e">
        <f t="shared" si="65"/>
        <v>#VALUE!</v>
      </c>
      <c r="Z163" s="43" t="e">
        <f t="shared" si="66"/>
        <v>#VALUE!</v>
      </c>
      <c r="AA163" s="233" t="e">
        <f t="shared" si="46"/>
        <v>#VALUE!</v>
      </c>
      <c r="AB163" s="233" t="e">
        <f t="shared" si="67"/>
        <v>#VALUE!</v>
      </c>
      <c r="AC163" s="43" t="e">
        <f t="shared" si="78"/>
        <v>#VALUE!</v>
      </c>
      <c r="AD163" s="43" t="e">
        <f t="shared" si="47"/>
        <v>#VALUE!</v>
      </c>
      <c r="AE163" s="43" t="e">
        <f t="shared" si="69"/>
        <v>#VALUE!</v>
      </c>
      <c r="AF163" s="43" t="e">
        <f t="shared" si="48"/>
        <v>#VALUE!</v>
      </c>
      <c r="AG163" s="43" t="e">
        <f t="shared" si="49"/>
        <v>#VALUE!</v>
      </c>
      <c r="AH163" s="43" t="e">
        <f t="shared" si="70"/>
        <v>#VALUE!</v>
      </c>
      <c r="AI163" s="43" t="e">
        <f t="shared" si="50"/>
        <v>#VALUE!</v>
      </c>
      <c r="AJ163" s="43" t="e">
        <f t="shared" si="71"/>
        <v>#VALUE!</v>
      </c>
      <c r="AK163" s="8" t="e">
        <f t="shared" si="74"/>
        <v>#VALUE!</v>
      </c>
      <c r="AL163" s="44" t="e">
        <f t="shared" si="75"/>
        <v>#VALUE!</v>
      </c>
      <c r="AZ163" s="8"/>
    </row>
    <row r="164" spans="1:52" ht="15" x14ac:dyDescent="0.15">
      <c r="A164" s="42"/>
      <c r="B164" s="43" t="e">
        <f t="shared" si="77"/>
        <v>#VALUE!</v>
      </c>
      <c r="C164" s="43" t="e">
        <f t="shared" si="77"/>
        <v>#VALUE!</v>
      </c>
      <c r="D164" s="43" t="e">
        <f t="shared" si="77"/>
        <v>#VALUE!</v>
      </c>
      <c r="E164" s="43" t="e">
        <f t="shared" si="72"/>
        <v>#VALUE!</v>
      </c>
      <c r="F164" s="43" t="e">
        <f t="shared" si="52"/>
        <v>#VALUE!</v>
      </c>
      <c r="G164" s="43" t="e">
        <f t="shared" si="53"/>
        <v>#VALUE!</v>
      </c>
      <c r="H164" s="27" t="e">
        <f t="shared" si="79"/>
        <v>#VALUE!</v>
      </c>
      <c r="I164" s="229" t="e">
        <f t="shared" si="54"/>
        <v>#VALUE!</v>
      </c>
      <c r="J164" s="230" t="e">
        <f t="shared" si="76"/>
        <v>#VALUE!</v>
      </c>
      <c r="K164" s="43" t="e">
        <f t="shared" si="55"/>
        <v>#VALUE!</v>
      </c>
      <c r="L164" s="218" t="e">
        <f t="shared" si="56"/>
        <v>#VALUE!</v>
      </c>
      <c r="M164" s="218" t="e">
        <f t="shared" si="42"/>
        <v>#VALUE!</v>
      </c>
      <c r="N164" s="43" t="e">
        <f t="shared" si="57"/>
        <v>#VALUE!</v>
      </c>
      <c r="O164" s="43" t="e">
        <f t="shared" si="58"/>
        <v>#VALUE!</v>
      </c>
      <c r="P164" s="231" t="e">
        <f t="shared" si="59"/>
        <v>#VALUE!</v>
      </c>
      <c r="Q164" s="43" t="e">
        <f t="shared" si="60"/>
        <v>#VALUE!</v>
      </c>
      <c r="R164" s="43" t="e">
        <f t="shared" si="61"/>
        <v>#VALUE!</v>
      </c>
      <c r="S164" s="218" t="e">
        <f t="shared" si="43"/>
        <v>#VALUE!</v>
      </c>
      <c r="T164" s="218" t="e">
        <f t="shared" si="44"/>
        <v>#VALUE!</v>
      </c>
      <c r="U164" s="233" t="e">
        <f t="shared" si="62"/>
        <v>#VALUE!</v>
      </c>
      <c r="V164" s="233" t="e">
        <f t="shared" si="45"/>
        <v>#VALUE!</v>
      </c>
      <c r="W164" s="43" t="e">
        <f t="shared" si="63"/>
        <v>#VALUE!</v>
      </c>
      <c r="X164" s="43" t="e">
        <f t="shared" si="64"/>
        <v>#VALUE!</v>
      </c>
      <c r="Y164" s="43" t="e">
        <f t="shared" si="65"/>
        <v>#VALUE!</v>
      </c>
      <c r="Z164" s="43" t="e">
        <f t="shared" si="66"/>
        <v>#VALUE!</v>
      </c>
      <c r="AA164" s="233" t="e">
        <f t="shared" si="46"/>
        <v>#VALUE!</v>
      </c>
      <c r="AB164" s="233" t="e">
        <f t="shared" si="67"/>
        <v>#VALUE!</v>
      </c>
      <c r="AC164" s="43" t="e">
        <f t="shared" si="78"/>
        <v>#VALUE!</v>
      </c>
      <c r="AD164" s="43" t="e">
        <f t="shared" si="47"/>
        <v>#VALUE!</v>
      </c>
      <c r="AE164" s="43" t="e">
        <f t="shared" si="69"/>
        <v>#VALUE!</v>
      </c>
      <c r="AF164" s="43" t="e">
        <f t="shared" si="48"/>
        <v>#VALUE!</v>
      </c>
      <c r="AG164" s="43" t="e">
        <f t="shared" si="49"/>
        <v>#VALUE!</v>
      </c>
      <c r="AH164" s="43" t="e">
        <f t="shared" si="70"/>
        <v>#VALUE!</v>
      </c>
      <c r="AI164" s="43" t="e">
        <f t="shared" si="50"/>
        <v>#VALUE!</v>
      </c>
      <c r="AJ164" s="43" t="e">
        <f t="shared" si="71"/>
        <v>#VALUE!</v>
      </c>
      <c r="AK164" s="8" t="e">
        <f t="shared" si="74"/>
        <v>#VALUE!</v>
      </c>
      <c r="AL164" s="44" t="e">
        <f t="shared" si="75"/>
        <v>#VALUE!</v>
      </c>
      <c r="AZ164" s="8"/>
    </row>
    <row r="165" spans="1:52" ht="15" x14ac:dyDescent="0.15">
      <c r="A165" s="42"/>
      <c r="B165" s="43" t="e">
        <f t="shared" si="77"/>
        <v>#VALUE!</v>
      </c>
      <c r="C165" s="43" t="e">
        <f t="shared" si="77"/>
        <v>#VALUE!</v>
      </c>
      <c r="D165" s="43" t="e">
        <f t="shared" si="77"/>
        <v>#VALUE!</v>
      </c>
      <c r="E165" s="43" t="e">
        <f t="shared" si="72"/>
        <v>#VALUE!</v>
      </c>
      <c r="F165" s="43" t="e">
        <f t="shared" si="52"/>
        <v>#VALUE!</v>
      </c>
      <c r="G165" s="43" t="e">
        <f t="shared" si="53"/>
        <v>#VALUE!</v>
      </c>
      <c r="H165" s="27" t="e">
        <f t="shared" si="79"/>
        <v>#VALUE!</v>
      </c>
      <c r="I165" s="229" t="e">
        <f t="shared" si="54"/>
        <v>#VALUE!</v>
      </c>
      <c r="J165" s="230" t="e">
        <f t="shared" si="76"/>
        <v>#VALUE!</v>
      </c>
      <c r="K165" s="43" t="e">
        <f t="shared" si="55"/>
        <v>#VALUE!</v>
      </c>
      <c r="L165" s="218" t="e">
        <f t="shared" si="56"/>
        <v>#VALUE!</v>
      </c>
      <c r="M165" s="218" t="e">
        <f t="shared" si="42"/>
        <v>#VALUE!</v>
      </c>
      <c r="N165" s="43" t="e">
        <f t="shared" si="57"/>
        <v>#VALUE!</v>
      </c>
      <c r="O165" s="43" t="e">
        <f t="shared" si="58"/>
        <v>#VALUE!</v>
      </c>
      <c r="P165" s="231" t="e">
        <f t="shared" si="59"/>
        <v>#VALUE!</v>
      </c>
      <c r="Q165" s="43" t="e">
        <f t="shared" si="60"/>
        <v>#VALUE!</v>
      </c>
      <c r="R165" s="43" t="e">
        <f t="shared" si="61"/>
        <v>#VALUE!</v>
      </c>
      <c r="S165" s="218" t="e">
        <f t="shared" si="43"/>
        <v>#VALUE!</v>
      </c>
      <c r="T165" s="218" t="e">
        <f t="shared" si="44"/>
        <v>#VALUE!</v>
      </c>
      <c r="U165" s="233" t="e">
        <f t="shared" si="62"/>
        <v>#VALUE!</v>
      </c>
      <c r="V165" s="233" t="e">
        <f t="shared" si="45"/>
        <v>#VALUE!</v>
      </c>
      <c r="W165" s="43" t="e">
        <f t="shared" si="63"/>
        <v>#VALUE!</v>
      </c>
      <c r="X165" s="43" t="e">
        <f t="shared" si="64"/>
        <v>#VALUE!</v>
      </c>
      <c r="Y165" s="43" t="e">
        <f t="shared" si="65"/>
        <v>#VALUE!</v>
      </c>
      <c r="Z165" s="43" t="e">
        <f t="shared" si="66"/>
        <v>#VALUE!</v>
      </c>
      <c r="AA165" s="233" t="e">
        <f t="shared" si="46"/>
        <v>#VALUE!</v>
      </c>
      <c r="AB165" s="233" t="e">
        <f t="shared" si="67"/>
        <v>#VALUE!</v>
      </c>
      <c r="AC165" s="43" t="e">
        <f t="shared" si="78"/>
        <v>#VALUE!</v>
      </c>
      <c r="AD165" s="43" t="e">
        <f t="shared" si="47"/>
        <v>#VALUE!</v>
      </c>
      <c r="AE165" s="43" t="e">
        <f t="shared" si="69"/>
        <v>#VALUE!</v>
      </c>
      <c r="AF165" s="43" t="e">
        <f t="shared" si="48"/>
        <v>#VALUE!</v>
      </c>
      <c r="AG165" s="43" t="e">
        <f t="shared" si="49"/>
        <v>#VALUE!</v>
      </c>
      <c r="AH165" s="43" t="e">
        <f t="shared" si="70"/>
        <v>#VALUE!</v>
      </c>
      <c r="AI165" s="43" t="e">
        <f t="shared" si="50"/>
        <v>#VALUE!</v>
      </c>
      <c r="AJ165" s="43" t="e">
        <f t="shared" si="71"/>
        <v>#VALUE!</v>
      </c>
      <c r="AK165" s="8" t="e">
        <f t="shared" si="74"/>
        <v>#VALUE!</v>
      </c>
      <c r="AL165" s="44" t="e">
        <f t="shared" si="75"/>
        <v>#VALUE!</v>
      </c>
      <c r="AZ165" s="8"/>
    </row>
    <row r="166" spans="1:52" ht="15" x14ac:dyDescent="0.15">
      <c r="A166" s="42"/>
      <c r="B166" s="43" t="e">
        <f t="shared" si="77"/>
        <v>#VALUE!</v>
      </c>
      <c r="C166" s="43" t="e">
        <f t="shared" si="77"/>
        <v>#VALUE!</v>
      </c>
      <c r="D166" s="43" t="e">
        <f t="shared" si="77"/>
        <v>#VALUE!</v>
      </c>
      <c r="E166" s="43" t="e">
        <f t="shared" si="72"/>
        <v>#VALUE!</v>
      </c>
      <c r="F166" s="43" t="e">
        <f t="shared" si="52"/>
        <v>#VALUE!</v>
      </c>
      <c r="G166" s="43" t="e">
        <f t="shared" si="53"/>
        <v>#VALUE!</v>
      </c>
      <c r="H166" s="27" t="e">
        <f t="shared" si="79"/>
        <v>#VALUE!</v>
      </c>
      <c r="I166" s="229" t="e">
        <f t="shared" si="54"/>
        <v>#VALUE!</v>
      </c>
      <c r="J166" s="230" t="e">
        <f t="shared" si="76"/>
        <v>#VALUE!</v>
      </c>
      <c r="K166" s="43" t="e">
        <f t="shared" si="55"/>
        <v>#VALUE!</v>
      </c>
      <c r="L166" s="218" t="e">
        <f t="shared" si="56"/>
        <v>#VALUE!</v>
      </c>
      <c r="M166" s="218" t="e">
        <f t="shared" si="42"/>
        <v>#VALUE!</v>
      </c>
      <c r="N166" s="43" t="e">
        <f t="shared" si="57"/>
        <v>#VALUE!</v>
      </c>
      <c r="O166" s="43" t="e">
        <f t="shared" si="58"/>
        <v>#VALUE!</v>
      </c>
      <c r="P166" s="231" t="e">
        <f t="shared" si="59"/>
        <v>#VALUE!</v>
      </c>
      <c r="Q166" s="43" t="e">
        <f t="shared" si="60"/>
        <v>#VALUE!</v>
      </c>
      <c r="R166" s="43" t="e">
        <f t="shared" si="61"/>
        <v>#VALUE!</v>
      </c>
      <c r="S166" s="218" t="e">
        <f t="shared" si="43"/>
        <v>#VALUE!</v>
      </c>
      <c r="T166" s="218" t="e">
        <f t="shared" si="44"/>
        <v>#VALUE!</v>
      </c>
      <c r="U166" s="233" t="e">
        <f t="shared" si="62"/>
        <v>#VALUE!</v>
      </c>
      <c r="V166" s="233" t="e">
        <f t="shared" si="45"/>
        <v>#VALUE!</v>
      </c>
      <c r="W166" s="43" t="e">
        <f t="shared" si="63"/>
        <v>#VALUE!</v>
      </c>
      <c r="X166" s="43" t="e">
        <f t="shared" si="64"/>
        <v>#VALUE!</v>
      </c>
      <c r="Y166" s="43" t="e">
        <f t="shared" si="65"/>
        <v>#VALUE!</v>
      </c>
      <c r="Z166" s="43" t="e">
        <f t="shared" si="66"/>
        <v>#VALUE!</v>
      </c>
      <c r="AA166" s="233" t="e">
        <f t="shared" si="46"/>
        <v>#VALUE!</v>
      </c>
      <c r="AB166" s="233" t="e">
        <f t="shared" si="67"/>
        <v>#VALUE!</v>
      </c>
      <c r="AC166" s="43" t="e">
        <f t="shared" si="78"/>
        <v>#VALUE!</v>
      </c>
      <c r="AD166" s="43" t="e">
        <f t="shared" si="47"/>
        <v>#VALUE!</v>
      </c>
      <c r="AE166" s="43" t="e">
        <f t="shared" si="69"/>
        <v>#VALUE!</v>
      </c>
      <c r="AF166" s="43" t="e">
        <f t="shared" si="48"/>
        <v>#VALUE!</v>
      </c>
      <c r="AG166" s="43" t="e">
        <f t="shared" si="49"/>
        <v>#VALUE!</v>
      </c>
      <c r="AH166" s="43" t="e">
        <f t="shared" si="70"/>
        <v>#VALUE!</v>
      </c>
      <c r="AI166" s="43" t="e">
        <f t="shared" si="50"/>
        <v>#VALUE!</v>
      </c>
      <c r="AJ166" s="43" t="e">
        <f t="shared" si="71"/>
        <v>#VALUE!</v>
      </c>
      <c r="AK166" s="8" t="e">
        <f t="shared" si="74"/>
        <v>#VALUE!</v>
      </c>
      <c r="AL166" s="44" t="e">
        <f t="shared" si="75"/>
        <v>#VALUE!</v>
      </c>
      <c r="AZ166" s="8"/>
    </row>
    <row r="167" spans="1:52" ht="15" x14ac:dyDescent="0.15">
      <c r="A167" s="42"/>
      <c r="B167" s="43" t="e">
        <f t="shared" si="77"/>
        <v>#VALUE!</v>
      </c>
      <c r="C167" s="43" t="e">
        <f t="shared" si="77"/>
        <v>#VALUE!</v>
      </c>
      <c r="D167" s="43" t="e">
        <f t="shared" si="77"/>
        <v>#VALUE!</v>
      </c>
      <c r="E167" s="43" t="e">
        <f t="shared" si="72"/>
        <v>#VALUE!</v>
      </c>
      <c r="F167" s="43" t="e">
        <f t="shared" si="52"/>
        <v>#VALUE!</v>
      </c>
      <c r="G167" s="43" t="e">
        <f t="shared" si="53"/>
        <v>#VALUE!</v>
      </c>
      <c r="H167" s="27" t="e">
        <f t="shared" si="79"/>
        <v>#VALUE!</v>
      </c>
      <c r="I167" s="229" t="e">
        <f t="shared" si="54"/>
        <v>#VALUE!</v>
      </c>
      <c r="J167" s="230" t="e">
        <f t="shared" si="76"/>
        <v>#VALUE!</v>
      </c>
      <c r="K167" s="43" t="e">
        <f t="shared" si="55"/>
        <v>#VALUE!</v>
      </c>
      <c r="L167" s="218" t="e">
        <f t="shared" si="56"/>
        <v>#VALUE!</v>
      </c>
      <c r="M167" s="218" t="e">
        <f t="shared" si="42"/>
        <v>#VALUE!</v>
      </c>
      <c r="N167" s="43" t="e">
        <f t="shared" si="57"/>
        <v>#VALUE!</v>
      </c>
      <c r="O167" s="43" t="e">
        <f t="shared" si="58"/>
        <v>#VALUE!</v>
      </c>
      <c r="P167" s="231" t="e">
        <f t="shared" si="59"/>
        <v>#VALUE!</v>
      </c>
      <c r="Q167" s="43" t="e">
        <f t="shared" si="60"/>
        <v>#VALUE!</v>
      </c>
      <c r="R167" s="43" t="e">
        <f t="shared" si="61"/>
        <v>#VALUE!</v>
      </c>
      <c r="S167" s="218" t="e">
        <f t="shared" si="43"/>
        <v>#VALUE!</v>
      </c>
      <c r="T167" s="218" t="e">
        <f t="shared" si="44"/>
        <v>#VALUE!</v>
      </c>
      <c r="U167" s="233" t="e">
        <f t="shared" si="62"/>
        <v>#VALUE!</v>
      </c>
      <c r="V167" s="233" t="e">
        <f t="shared" si="45"/>
        <v>#VALUE!</v>
      </c>
      <c r="W167" s="43" t="e">
        <f t="shared" si="63"/>
        <v>#VALUE!</v>
      </c>
      <c r="X167" s="43" t="e">
        <f t="shared" si="64"/>
        <v>#VALUE!</v>
      </c>
      <c r="Y167" s="43" t="e">
        <f t="shared" si="65"/>
        <v>#VALUE!</v>
      </c>
      <c r="Z167" s="43" t="e">
        <f t="shared" si="66"/>
        <v>#VALUE!</v>
      </c>
      <c r="AA167" s="233" t="e">
        <f t="shared" si="46"/>
        <v>#VALUE!</v>
      </c>
      <c r="AB167" s="233" t="e">
        <f t="shared" si="67"/>
        <v>#VALUE!</v>
      </c>
      <c r="AC167" s="43" t="e">
        <f t="shared" si="78"/>
        <v>#VALUE!</v>
      </c>
      <c r="AD167" s="43" t="e">
        <f t="shared" si="47"/>
        <v>#VALUE!</v>
      </c>
      <c r="AE167" s="43" t="e">
        <f t="shared" si="69"/>
        <v>#VALUE!</v>
      </c>
      <c r="AF167" s="43" t="e">
        <f t="shared" si="48"/>
        <v>#VALUE!</v>
      </c>
      <c r="AG167" s="43" t="e">
        <f t="shared" si="49"/>
        <v>#VALUE!</v>
      </c>
      <c r="AH167" s="43" t="e">
        <f t="shared" si="70"/>
        <v>#VALUE!</v>
      </c>
      <c r="AI167" s="43" t="e">
        <f t="shared" si="50"/>
        <v>#VALUE!</v>
      </c>
      <c r="AJ167" s="43" t="e">
        <f t="shared" si="71"/>
        <v>#VALUE!</v>
      </c>
      <c r="AK167" s="8" t="e">
        <f t="shared" si="74"/>
        <v>#VALUE!</v>
      </c>
      <c r="AL167" s="44" t="e">
        <f t="shared" si="75"/>
        <v>#VALUE!</v>
      </c>
      <c r="AZ167" s="8"/>
    </row>
    <row r="168" spans="1:52" ht="15" x14ac:dyDescent="0.15">
      <c r="A168" s="42"/>
      <c r="B168" s="43" t="e">
        <f t="shared" si="77"/>
        <v>#VALUE!</v>
      </c>
      <c r="C168" s="43" t="e">
        <f t="shared" si="77"/>
        <v>#VALUE!</v>
      </c>
      <c r="D168" s="43" t="e">
        <f t="shared" si="77"/>
        <v>#VALUE!</v>
      </c>
      <c r="E168" s="43" t="e">
        <f t="shared" si="72"/>
        <v>#VALUE!</v>
      </c>
      <c r="F168" s="43" t="e">
        <f t="shared" si="52"/>
        <v>#VALUE!</v>
      </c>
      <c r="G168" s="43" t="e">
        <f t="shared" si="53"/>
        <v>#VALUE!</v>
      </c>
      <c r="H168" s="27" t="e">
        <f t="shared" si="79"/>
        <v>#VALUE!</v>
      </c>
      <c r="I168" s="229" t="e">
        <f t="shared" si="54"/>
        <v>#VALUE!</v>
      </c>
      <c r="J168" s="230" t="e">
        <f t="shared" si="76"/>
        <v>#VALUE!</v>
      </c>
      <c r="K168" s="43" t="e">
        <f t="shared" si="55"/>
        <v>#VALUE!</v>
      </c>
      <c r="L168" s="218" t="e">
        <f t="shared" si="56"/>
        <v>#VALUE!</v>
      </c>
      <c r="M168" s="218" t="e">
        <f t="shared" si="42"/>
        <v>#VALUE!</v>
      </c>
      <c r="N168" s="43" t="e">
        <f t="shared" si="57"/>
        <v>#VALUE!</v>
      </c>
      <c r="O168" s="43" t="e">
        <f t="shared" si="58"/>
        <v>#VALUE!</v>
      </c>
      <c r="P168" s="231" t="e">
        <f t="shared" si="59"/>
        <v>#VALUE!</v>
      </c>
      <c r="Q168" s="43" t="e">
        <f t="shared" si="60"/>
        <v>#VALUE!</v>
      </c>
      <c r="R168" s="43" t="e">
        <f t="shared" si="61"/>
        <v>#VALUE!</v>
      </c>
      <c r="S168" s="218" t="e">
        <f t="shared" si="43"/>
        <v>#VALUE!</v>
      </c>
      <c r="T168" s="218" t="e">
        <f t="shared" si="44"/>
        <v>#VALUE!</v>
      </c>
      <c r="U168" s="233" t="e">
        <f t="shared" si="62"/>
        <v>#VALUE!</v>
      </c>
      <c r="V168" s="233" t="e">
        <f t="shared" si="45"/>
        <v>#VALUE!</v>
      </c>
      <c r="W168" s="43" t="e">
        <f t="shared" si="63"/>
        <v>#VALUE!</v>
      </c>
      <c r="X168" s="43" t="e">
        <f t="shared" si="64"/>
        <v>#VALUE!</v>
      </c>
      <c r="Y168" s="43" t="e">
        <f t="shared" si="65"/>
        <v>#VALUE!</v>
      </c>
      <c r="Z168" s="43" t="e">
        <f t="shared" si="66"/>
        <v>#VALUE!</v>
      </c>
      <c r="AA168" s="233" t="e">
        <f t="shared" si="46"/>
        <v>#VALUE!</v>
      </c>
      <c r="AB168" s="233" t="e">
        <f t="shared" si="67"/>
        <v>#VALUE!</v>
      </c>
      <c r="AC168" s="43" t="e">
        <f t="shared" si="78"/>
        <v>#VALUE!</v>
      </c>
      <c r="AD168" s="43" t="e">
        <f t="shared" si="47"/>
        <v>#VALUE!</v>
      </c>
      <c r="AE168" s="43" t="e">
        <f t="shared" si="69"/>
        <v>#VALUE!</v>
      </c>
      <c r="AF168" s="43" t="e">
        <f t="shared" si="48"/>
        <v>#VALUE!</v>
      </c>
      <c r="AG168" s="43" t="e">
        <f t="shared" si="49"/>
        <v>#VALUE!</v>
      </c>
      <c r="AH168" s="43" t="e">
        <f t="shared" si="70"/>
        <v>#VALUE!</v>
      </c>
      <c r="AI168" s="43" t="e">
        <f t="shared" si="50"/>
        <v>#VALUE!</v>
      </c>
      <c r="AJ168" s="43" t="e">
        <f t="shared" si="71"/>
        <v>#VALUE!</v>
      </c>
      <c r="AK168" s="8" t="e">
        <f t="shared" si="74"/>
        <v>#VALUE!</v>
      </c>
      <c r="AL168" s="44" t="e">
        <f t="shared" si="75"/>
        <v>#VALUE!</v>
      </c>
      <c r="AZ168" s="8"/>
    </row>
    <row r="169" spans="1:52" ht="15" x14ac:dyDescent="0.15">
      <c r="A169" s="42"/>
      <c r="B169" s="43" t="e">
        <f t="shared" si="77"/>
        <v>#VALUE!</v>
      </c>
      <c r="C169" s="43" t="e">
        <f t="shared" si="77"/>
        <v>#VALUE!</v>
      </c>
      <c r="D169" s="43" t="e">
        <f t="shared" si="77"/>
        <v>#VALUE!</v>
      </c>
      <c r="E169" s="43" t="e">
        <f t="shared" si="72"/>
        <v>#VALUE!</v>
      </c>
      <c r="F169" s="43" t="e">
        <f t="shared" si="52"/>
        <v>#VALUE!</v>
      </c>
      <c r="G169" s="43" t="e">
        <f t="shared" si="53"/>
        <v>#VALUE!</v>
      </c>
      <c r="H169" s="27" t="e">
        <f t="shared" si="79"/>
        <v>#VALUE!</v>
      </c>
      <c r="I169" s="229" t="e">
        <f t="shared" si="54"/>
        <v>#VALUE!</v>
      </c>
      <c r="J169" s="230" t="e">
        <f t="shared" si="76"/>
        <v>#VALUE!</v>
      </c>
      <c r="K169" s="43" t="e">
        <f t="shared" si="55"/>
        <v>#VALUE!</v>
      </c>
      <c r="L169" s="218" t="e">
        <f t="shared" si="56"/>
        <v>#VALUE!</v>
      </c>
      <c r="M169" s="218" t="e">
        <f t="shared" si="42"/>
        <v>#VALUE!</v>
      </c>
      <c r="N169" s="43" t="e">
        <f t="shared" si="57"/>
        <v>#VALUE!</v>
      </c>
      <c r="O169" s="43" t="e">
        <f t="shared" si="58"/>
        <v>#VALUE!</v>
      </c>
      <c r="P169" s="231" t="e">
        <f t="shared" si="59"/>
        <v>#VALUE!</v>
      </c>
      <c r="Q169" s="43" t="e">
        <f t="shared" si="60"/>
        <v>#VALUE!</v>
      </c>
      <c r="R169" s="43" t="e">
        <f t="shared" si="61"/>
        <v>#VALUE!</v>
      </c>
      <c r="S169" s="218" t="e">
        <f t="shared" si="43"/>
        <v>#VALUE!</v>
      </c>
      <c r="T169" s="218" t="e">
        <f t="shared" si="44"/>
        <v>#VALUE!</v>
      </c>
      <c r="U169" s="233" t="e">
        <f t="shared" si="62"/>
        <v>#VALUE!</v>
      </c>
      <c r="V169" s="233" t="e">
        <f t="shared" si="45"/>
        <v>#VALUE!</v>
      </c>
      <c r="W169" s="43" t="e">
        <f t="shared" si="63"/>
        <v>#VALUE!</v>
      </c>
      <c r="X169" s="43" t="e">
        <f t="shared" si="64"/>
        <v>#VALUE!</v>
      </c>
      <c r="Y169" s="43" t="e">
        <f t="shared" si="65"/>
        <v>#VALUE!</v>
      </c>
      <c r="Z169" s="43" t="e">
        <f t="shared" si="66"/>
        <v>#VALUE!</v>
      </c>
      <c r="AA169" s="233" t="e">
        <f t="shared" si="46"/>
        <v>#VALUE!</v>
      </c>
      <c r="AB169" s="233" t="e">
        <f t="shared" si="67"/>
        <v>#VALUE!</v>
      </c>
      <c r="AC169" s="43" t="e">
        <f t="shared" si="78"/>
        <v>#VALUE!</v>
      </c>
      <c r="AD169" s="43" t="e">
        <f t="shared" si="47"/>
        <v>#VALUE!</v>
      </c>
      <c r="AE169" s="43" t="e">
        <f t="shared" si="69"/>
        <v>#VALUE!</v>
      </c>
      <c r="AF169" s="43" t="e">
        <f t="shared" si="48"/>
        <v>#VALUE!</v>
      </c>
      <c r="AG169" s="43" t="e">
        <f t="shared" si="49"/>
        <v>#VALUE!</v>
      </c>
      <c r="AH169" s="43" t="e">
        <f t="shared" si="70"/>
        <v>#VALUE!</v>
      </c>
      <c r="AI169" s="43" t="e">
        <f t="shared" si="50"/>
        <v>#VALUE!</v>
      </c>
      <c r="AJ169" s="43" t="e">
        <f t="shared" si="71"/>
        <v>#VALUE!</v>
      </c>
      <c r="AK169" s="8" t="e">
        <f t="shared" si="74"/>
        <v>#VALUE!</v>
      </c>
      <c r="AL169" s="44" t="e">
        <f t="shared" si="75"/>
        <v>#VALUE!</v>
      </c>
      <c r="AZ169" s="8"/>
    </row>
    <row r="170" spans="1:52" ht="15" x14ac:dyDescent="0.15">
      <c r="A170" s="42"/>
      <c r="B170" s="43" t="e">
        <f t="shared" si="77"/>
        <v>#VALUE!</v>
      </c>
      <c r="C170" s="43" t="e">
        <f t="shared" si="77"/>
        <v>#VALUE!</v>
      </c>
      <c r="D170" s="43" t="e">
        <f t="shared" si="77"/>
        <v>#VALUE!</v>
      </c>
      <c r="E170" s="43" t="e">
        <f t="shared" si="72"/>
        <v>#VALUE!</v>
      </c>
      <c r="F170" s="43" t="e">
        <f t="shared" si="52"/>
        <v>#VALUE!</v>
      </c>
      <c r="G170" s="43" t="e">
        <f t="shared" si="53"/>
        <v>#VALUE!</v>
      </c>
      <c r="H170" s="27" t="e">
        <f t="shared" si="79"/>
        <v>#VALUE!</v>
      </c>
      <c r="I170" s="229" t="e">
        <f t="shared" si="54"/>
        <v>#VALUE!</v>
      </c>
      <c r="J170" s="230" t="e">
        <f t="shared" si="76"/>
        <v>#VALUE!</v>
      </c>
      <c r="K170" s="43" t="e">
        <f t="shared" si="55"/>
        <v>#VALUE!</v>
      </c>
      <c r="L170" s="218" t="e">
        <f t="shared" si="56"/>
        <v>#VALUE!</v>
      </c>
      <c r="M170" s="218" t="e">
        <f t="shared" si="42"/>
        <v>#VALUE!</v>
      </c>
      <c r="N170" s="43" t="e">
        <f t="shared" si="57"/>
        <v>#VALUE!</v>
      </c>
      <c r="O170" s="43" t="e">
        <f t="shared" si="58"/>
        <v>#VALUE!</v>
      </c>
      <c r="P170" s="231" t="e">
        <f t="shared" si="59"/>
        <v>#VALUE!</v>
      </c>
      <c r="Q170" s="43" t="e">
        <f t="shared" si="60"/>
        <v>#VALUE!</v>
      </c>
      <c r="R170" s="43" t="e">
        <f t="shared" si="61"/>
        <v>#VALUE!</v>
      </c>
      <c r="S170" s="218" t="e">
        <f t="shared" si="43"/>
        <v>#VALUE!</v>
      </c>
      <c r="T170" s="218" t="e">
        <f t="shared" si="44"/>
        <v>#VALUE!</v>
      </c>
      <c r="U170" s="233" t="e">
        <f t="shared" si="62"/>
        <v>#VALUE!</v>
      </c>
      <c r="V170" s="233" t="e">
        <f t="shared" si="45"/>
        <v>#VALUE!</v>
      </c>
      <c r="W170" s="43" t="e">
        <f t="shared" si="63"/>
        <v>#VALUE!</v>
      </c>
      <c r="X170" s="43" t="e">
        <f t="shared" si="64"/>
        <v>#VALUE!</v>
      </c>
      <c r="Y170" s="43" t="e">
        <f t="shared" si="65"/>
        <v>#VALUE!</v>
      </c>
      <c r="Z170" s="43" t="e">
        <f t="shared" si="66"/>
        <v>#VALUE!</v>
      </c>
      <c r="AA170" s="233" t="e">
        <f t="shared" si="46"/>
        <v>#VALUE!</v>
      </c>
      <c r="AB170" s="233" t="e">
        <f t="shared" si="67"/>
        <v>#VALUE!</v>
      </c>
      <c r="AC170" s="43" t="e">
        <f t="shared" si="78"/>
        <v>#VALUE!</v>
      </c>
      <c r="AD170" s="43" t="e">
        <f t="shared" si="47"/>
        <v>#VALUE!</v>
      </c>
      <c r="AE170" s="43" t="e">
        <f t="shared" si="69"/>
        <v>#VALUE!</v>
      </c>
      <c r="AF170" s="43" t="e">
        <f t="shared" si="48"/>
        <v>#VALUE!</v>
      </c>
      <c r="AG170" s="43" t="e">
        <f t="shared" si="49"/>
        <v>#VALUE!</v>
      </c>
      <c r="AH170" s="43" t="e">
        <f t="shared" si="70"/>
        <v>#VALUE!</v>
      </c>
      <c r="AI170" s="43" t="e">
        <f t="shared" si="50"/>
        <v>#VALUE!</v>
      </c>
      <c r="AJ170" s="43" t="e">
        <f t="shared" si="71"/>
        <v>#VALUE!</v>
      </c>
      <c r="AK170" s="8" t="e">
        <f t="shared" si="74"/>
        <v>#VALUE!</v>
      </c>
      <c r="AL170" s="44" t="e">
        <f t="shared" si="75"/>
        <v>#VALUE!</v>
      </c>
      <c r="AZ170" s="8"/>
    </row>
    <row r="171" spans="1:52" ht="15" x14ac:dyDescent="0.15">
      <c r="A171" s="42"/>
      <c r="B171" s="43" t="e">
        <f t="shared" si="77"/>
        <v>#VALUE!</v>
      </c>
      <c r="C171" s="43" t="e">
        <f t="shared" si="77"/>
        <v>#VALUE!</v>
      </c>
      <c r="D171" s="43" t="e">
        <f t="shared" si="77"/>
        <v>#VALUE!</v>
      </c>
      <c r="E171" s="43" t="e">
        <f t="shared" si="72"/>
        <v>#VALUE!</v>
      </c>
      <c r="F171" s="43" t="e">
        <f t="shared" si="52"/>
        <v>#VALUE!</v>
      </c>
      <c r="G171" s="43" t="e">
        <f t="shared" si="53"/>
        <v>#VALUE!</v>
      </c>
      <c r="H171" s="27" t="e">
        <f t="shared" si="79"/>
        <v>#VALUE!</v>
      </c>
      <c r="I171" s="229" t="e">
        <f t="shared" si="54"/>
        <v>#VALUE!</v>
      </c>
      <c r="J171" s="230" t="e">
        <f t="shared" si="76"/>
        <v>#VALUE!</v>
      </c>
      <c r="K171" s="43" t="e">
        <f t="shared" si="55"/>
        <v>#VALUE!</v>
      </c>
      <c r="L171" s="218" t="e">
        <f t="shared" si="56"/>
        <v>#VALUE!</v>
      </c>
      <c r="M171" s="218" t="e">
        <f t="shared" si="42"/>
        <v>#VALUE!</v>
      </c>
      <c r="N171" s="43" t="e">
        <f t="shared" si="57"/>
        <v>#VALUE!</v>
      </c>
      <c r="O171" s="43" t="e">
        <f t="shared" si="58"/>
        <v>#VALUE!</v>
      </c>
      <c r="P171" s="231" t="e">
        <f t="shared" si="59"/>
        <v>#VALUE!</v>
      </c>
      <c r="Q171" s="43" t="e">
        <f t="shared" si="60"/>
        <v>#VALUE!</v>
      </c>
      <c r="R171" s="43" t="e">
        <f t="shared" si="61"/>
        <v>#VALUE!</v>
      </c>
      <c r="S171" s="218" t="e">
        <f t="shared" si="43"/>
        <v>#VALUE!</v>
      </c>
      <c r="T171" s="218" t="e">
        <f t="shared" si="44"/>
        <v>#VALUE!</v>
      </c>
      <c r="U171" s="233" t="e">
        <f t="shared" si="62"/>
        <v>#VALUE!</v>
      </c>
      <c r="V171" s="233" t="e">
        <f t="shared" si="45"/>
        <v>#VALUE!</v>
      </c>
      <c r="W171" s="43" t="e">
        <f t="shared" si="63"/>
        <v>#VALUE!</v>
      </c>
      <c r="X171" s="43" t="e">
        <f t="shared" si="64"/>
        <v>#VALUE!</v>
      </c>
      <c r="Y171" s="43" t="e">
        <f t="shared" si="65"/>
        <v>#VALUE!</v>
      </c>
      <c r="Z171" s="43" t="e">
        <f t="shared" si="66"/>
        <v>#VALUE!</v>
      </c>
      <c r="AA171" s="233" t="e">
        <f t="shared" si="46"/>
        <v>#VALUE!</v>
      </c>
      <c r="AB171" s="233" t="e">
        <f t="shared" si="67"/>
        <v>#VALUE!</v>
      </c>
      <c r="AC171" s="43" t="e">
        <f t="shared" si="78"/>
        <v>#VALUE!</v>
      </c>
      <c r="AD171" s="43" t="e">
        <f t="shared" si="47"/>
        <v>#VALUE!</v>
      </c>
      <c r="AE171" s="43" t="e">
        <f t="shared" si="69"/>
        <v>#VALUE!</v>
      </c>
      <c r="AF171" s="43" t="e">
        <f t="shared" si="48"/>
        <v>#VALUE!</v>
      </c>
      <c r="AG171" s="43" t="e">
        <f t="shared" si="49"/>
        <v>#VALUE!</v>
      </c>
      <c r="AH171" s="43" t="e">
        <f t="shared" si="70"/>
        <v>#VALUE!</v>
      </c>
      <c r="AI171" s="43" t="e">
        <f t="shared" si="50"/>
        <v>#VALUE!</v>
      </c>
      <c r="AJ171" s="43" t="e">
        <f t="shared" si="71"/>
        <v>#VALUE!</v>
      </c>
      <c r="AK171" s="8" t="e">
        <f t="shared" si="74"/>
        <v>#VALUE!</v>
      </c>
      <c r="AL171" s="44" t="e">
        <f t="shared" si="75"/>
        <v>#VALUE!</v>
      </c>
      <c r="AZ171" s="8"/>
    </row>
    <row r="172" spans="1:52" ht="15" x14ac:dyDescent="0.15">
      <c r="A172" s="42"/>
      <c r="B172" s="43" t="e">
        <f t="shared" si="77"/>
        <v>#VALUE!</v>
      </c>
      <c r="C172" s="43" t="e">
        <f t="shared" si="77"/>
        <v>#VALUE!</v>
      </c>
      <c r="D172" s="43" t="e">
        <f t="shared" si="77"/>
        <v>#VALUE!</v>
      </c>
      <c r="E172" s="43" t="e">
        <f t="shared" si="72"/>
        <v>#VALUE!</v>
      </c>
      <c r="F172" s="43" t="e">
        <f t="shared" si="52"/>
        <v>#VALUE!</v>
      </c>
      <c r="G172" s="43" t="e">
        <f t="shared" si="53"/>
        <v>#VALUE!</v>
      </c>
      <c r="H172" s="27" t="e">
        <f t="shared" si="79"/>
        <v>#VALUE!</v>
      </c>
      <c r="I172" s="229" t="e">
        <f t="shared" si="54"/>
        <v>#VALUE!</v>
      </c>
      <c r="J172" s="230" t="e">
        <f t="shared" si="76"/>
        <v>#VALUE!</v>
      </c>
      <c r="K172" s="43" t="e">
        <f t="shared" si="55"/>
        <v>#VALUE!</v>
      </c>
      <c r="L172" s="218" t="e">
        <f t="shared" si="56"/>
        <v>#VALUE!</v>
      </c>
      <c r="M172" s="218" t="e">
        <f t="shared" si="42"/>
        <v>#VALUE!</v>
      </c>
      <c r="N172" s="43" t="e">
        <f t="shared" si="57"/>
        <v>#VALUE!</v>
      </c>
      <c r="O172" s="43" t="e">
        <f t="shared" si="58"/>
        <v>#VALUE!</v>
      </c>
      <c r="P172" s="231" t="e">
        <f t="shared" si="59"/>
        <v>#VALUE!</v>
      </c>
      <c r="Q172" s="43" t="e">
        <f t="shared" si="60"/>
        <v>#VALUE!</v>
      </c>
      <c r="R172" s="43" t="e">
        <f t="shared" si="61"/>
        <v>#VALUE!</v>
      </c>
      <c r="S172" s="218" t="e">
        <f t="shared" si="43"/>
        <v>#VALUE!</v>
      </c>
      <c r="T172" s="218" t="e">
        <f t="shared" si="44"/>
        <v>#VALUE!</v>
      </c>
      <c r="U172" s="233" t="e">
        <f t="shared" si="62"/>
        <v>#VALUE!</v>
      </c>
      <c r="V172" s="233" t="e">
        <f t="shared" si="45"/>
        <v>#VALUE!</v>
      </c>
      <c r="W172" s="43" t="e">
        <f t="shared" si="63"/>
        <v>#VALUE!</v>
      </c>
      <c r="X172" s="43" t="e">
        <f t="shared" si="64"/>
        <v>#VALUE!</v>
      </c>
      <c r="Y172" s="43" t="e">
        <f t="shared" si="65"/>
        <v>#VALUE!</v>
      </c>
      <c r="Z172" s="43" t="e">
        <f t="shared" si="66"/>
        <v>#VALUE!</v>
      </c>
      <c r="AA172" s="233" t="e">
        <f t="shared" si="46"/>
        <v>#VALUE!</v>
      </c>
      <c r="AB172" s="233" t="e">
        <f t="shared" si="67"/>
        <v>#VALUE!</v>
      </c>
      <c r="AC172" s="43" t="e">
        <f t="shared" si="78"/>
        <v>#VALUE!</v>
      </c>
      <c r="AD172" s="43" t="e">
        <f t="shared" si="47"/>
        <v>#VALUE!</v>
      </c>
      <c r="AE172" s="43" t="e">
        <f t="shared" si="69"/>
        <v>#VALUE!</v>
      </c>
      <c r="AF172" s="43" t="e">
        <f t="shared" si="48"/>
        <v>#VALUE!</v>
      </c>
      <c r="AG172" s="43" t="e">
        <f t="shared" si="49"/>
        <v>#VALUE!</v>
      </c>
      <c r="AH172" s="43" t="e">
        <f t="shared" si="70"/>
        <v>#VALUE!</v>
      </c>
      <c r="AI172" s="43" t="e">
        <f t="shared" si="50"/>
        <v>#VALUE!</v>
      </c>
      <c r="AJ172" s="43" t="e">
        <f t="shared" si="71"/>
        <v>#VALUE!</v>
      </c>
      <c r="AK172" s="8" t="e">
        <f t="shared" si="74"/>
        <v>#VALUE!</v>
      </c>
      <c r="AL172" s="44" t="e">
        <f t="shared" si="75"/>
        <v>#VALUE!</v>
      </c>
      <c r="AZ172" s="8"/>
    </row>
    <row r="173" spans="1:52" ht="15" x14ac:dyDescent="0.15">
      <c r="A173" s="42"/>
      <c r="B173" s="43" t="e">
        <f t="shared" si="77"/>
        <v>#VALUE!</v>
      </c>
      <c r="C173" s="43" t="e">
        <f t="shared" si="77"/>
        <v>#VALUE!</v>
      </c>
      <c r="D173" s="43" t="e">
        <f t="shared" si="77"/>
        <v>#VALUE!</v>
      </c>
      <c r="E173" s="43" t="e">
        <f t="shared" si="72"/>
        <v>#VALUE!</v>
      </c>
      <c r="F173" s="43" t="e">
        <f t="shared" si="52"/>
        <v>#VALUE!</v>
      </c>
      <c r="G173" s="43" t="e">
        <f t="shared" si="53"/>
        <v>#VALUE!</v>
      </c>
      <c r="H173" s="27" t="e">
        <f t="shared" si="79"/>
        <v>#VALUE!</v>
      </c>
      <c r="I173" s="229" t="e">
        <f t="shared" si="54"/>
        <v>#VALUE!</v>
      </c>
      <c r="J173" s="230" t="e">
        <f t="shared" si="76"/>
        <v>#VALUE!</v>
      </c>
      <c r="K173" s="43" t="e">
        <f t="shared" si="55"/>
        <v>#VALUE!</v>
      </c>
      <c r="L173" s="218" t="e">
        <f t="shared" si="56"/>
        <v>#VALUE!</v>
      </c>
      <c r="M173" s="218" t="e">
        <f t="shared" si="42"/>
        <v>#VALUE!</v>
      </c>
      <c r="N173" s="43" t="e">
        <f t="shared" si="57"/>
        <v>#VALUE!</v>
      </c>
      <c r="O173" s="43" t="e">
        <f t="shared" si="58"/>
        <v>#VALUE!</v>
      </c>
      <c r="P173" s="231" t="e">
        <f t="shared" si="59"/>
        <v>#VALUE!</v>
      </c>
      <c r="Q173" s="43" t="e">
        <f t="shared" si="60"/>
        <v>#VALUE!</v>
      </c>
      <c r="R173" s="43" t="e">
        <f t="shared" si="61"/>
        <v>#VALUE!</v>
      </c>
      <c r="S173" s="218" t="e">
        <f t="shared" si="43"/>
        <v>#VALUE!</v>
      </c>
      <c r="T173" s="218" t="e">
        <f t="shared" si="44"/>
        <v>#VALUE!</v>
      </c>
      <c r="U173" s="233" t="e">
        <f t="shared" si="62"/>
        <v>#VALUE!</v>
      </c>
      <c r="V173" s="233" t="e">
        <f t="shared" si="45"/>
        <v>#VALUE!</v>
      </c>
      <c r="W173" s="43" t="e">
        <f t="shared" si="63"/>
        <v>#VALUE!</v>
      </c>
      <c r="X173" s="43" t="e">
        <f t="shared" si="64"/>
        <v>#VALUE!</v>
      </c>
      <c r="Y173" s="43" t="e">
        <f t="shared" si="65"/>
        <v>#VALUE!</v>
      </c>
      <c r="Z173" s="43" t="e">
        <f t="shared" si="66"/>
        <v>#VALUE!</v>
      </c>
      <c r="AA173" s="233" t="e">
        <f t="shared" si="46"/>
        <v>#VALUE!</v>
      </c>
      <c r="AB173" s="233" t="e">
        <f t="shared" si="67"/>
        <v>#VALUE!</v>
      </c>
      <c r="AC173" s="43" t="e">
        <f t="shared" si="78"/>
        <v>#VALUE!</v>
      </c>
      <c r="AD173" s="43" t="e">
        <f t="shared" si="47"/>
        <v>#VALUE!</v>
      </c>
      <c r="AE173" s="43" t="e">
        <f t="shared" si="69"/>
        <v>#VALUE!</v>
      </c>
      <c r="AF173" s="43" t="e">
        <f t="shared" si="48"/>
        <v>#VALUE!</v>
      </c>
      <c r="AG173" s="43" t="e">
        <f t="shared" si="49"/>
        <v>#VALUE!</v>
      </c>
      <c r="AH173" s="43" t="e">
        <f t="shared" si="70"/>
        <v>#VALUE!</v>
      </c>
      <c r="AI173" s="43" t="e">
        <f t="shared" si="50"/>
        <v>#VALUE!</v>
      </c>
      <c r="AJ173" s="43" t="e">
        <f t="shared" si="71"/>
        <v>#VALUE!</v>
      </c>
      <c r="AK173" s="8" t="e">
        <f t="shared" si="74"/>
        <v>#VALUE!</v>
      </c>
      <c r="AL173" s="44" t="e">
        <f t="shared" si="75"/>
        <v>#VALUE!</v>
      </c>
      <c r="AZ173" s="8"/>
    </row>
    <row r="174" spans="1:52" ht="15" x14ac:dyDescent="0.15">
      <c r="A174" s="42"/>
      <c r="B174" s="43" t="e">
        <f t="shared" si="77"/>
        <v>#VALUE!</v>
      </c>
      <c r="C174" s="43" t="e">
        <f t="shared" si="77"/>
        <v>#VALUE!</v>
      </c>
      <c r="D174" s="43" t="e">
        <f t="shared" si="77"/>
        <v>#VALUE!</v>
      </c>
      <c r="E174" s="43" t="e">
        <f t="shared" si="72"/>
        <v>#VALUE!</v>
      </c>
      <c r="F174" s="43" t="e">
        <f t="shared" si="52"/>
        <v>#VALUE!</v>
      </c>
      <c r="G174" s="43" t="e">
        <f t="shared" si="53"/>
        <v>#VALUE!</v>
      </c>
      <c r="H174" s="27" t="e">
        <f t="shared" si="79"/>
        <v>#VALUE!</v>
      </c>
      <c r="I174" s="229" t="e">
        <f t="shared" si="54"/>
        <v>#VALUE!</v>
      </c>
      <c r="J174" s="230" t="e">
        <f t="shared" si="76"/>
        <v>#VALUE!</v>
      </c>
      <c r="K174" s="43" t="e">
        <f t="shared" si="55"/>
        <v>#VALUE!</v>
      </c>
      <c r="L174" s="218" t="e">
        <f t="shared" si="56"/>
        <v>#VALUE!</v>
      </c>
      <c r="M174" s="218" t="e">
        <f t="shared" si="42"/>
        <v>#VALUE!</v>
      </c>
      <c r="N174" s="43" t="e">
        <f t="shared" si="57"/>
        <v>#VALUE!</v>
      </c>
      <c r="O174" s="43" t="e">
        <f t="shared" si="58"/>
        <v>#VALUE!</v>
      </c>
      <c r="P174" s="231" t="e">
        <f t="shared" si="59"/>
        <v>#VALUE!</v>
      </c>
      <c r="Q174" s="43" t="e">
        <f t="shared" si="60"/>
        <v>#VALUE!</v>
      </c>
      <c r="R174" s="43" t="e">
        <f t="shared" si="61"/>
        <v>#VALUE!</v>
      </c>
      <c r="S174" s="218" t="e">
        <f t="shared" si="43"/>
        <v>#VALUE!</v>
      </c>
      <c r="T174" s="218" t="e">
        <f t="shared" si="44"/>
        <v>#VALUE!</v>
      </c>
      <c r="U174" s="233" t="e">
        <f t="shared" si="62"/>
        <v>#VALUE!</v>
      </c>
      <c r="V174" s="233" t="e">
        <f t="shared" si="45"/>
        <v>#VALUE!</v>
      </c>
      <c r="W174" s="43" t="e">
        <f t="shared" si="63"/>
        <v>#VALUE!</v>
      </c>
      <c r="X174" s="43" t="e">
        <f t="shared" si="64"/>
        <v>#VALUE!</v>
      </c>
      <c r="Y174" s="43" t="e">
        <f t="shared" si="65"/>
        <v>#VALUE!</v>
      </c>
      <c r="Z174" s="43" t="e">
        <f t="shared" si="66"/>
        <v>#VALUE!</v>
      </c>
      <c r="AA174" s="233" t="e">
        <f t="shared" si="46"/>
        <v>#VALUE!</v>
      </c>
      <c r="AB174" s="233" t="e">
        <f t="shared" si="67"/>
        <v>#VALUE!</v>
      </c>
      <c r="AC174" s="43" t="e">
        <f t="shared" si="78"/>
        <v>#VALUE!</v>
      </c>
      <c r="AD174" s="43" t="e">
        <f t="shared" si="47"/>
        <v>#VALUE!</v>
      </c>
      <c r="AE174" s="43" t="e">
        <f t="shared" si="69"/>
        <v>#VALUE!</v>
      </c>
      <c r="AF174" s="43" t="e">
        <f t="shared" si="48"/>
        <v>#VALUE!</v>
      </c>
      <c r="AG174" s="43" t="e">
        <f t="shared" si="49"/>
        <v>#VALUE!</v>
      </c>
      <c r="AH174" s="43" t="e">
        <f t="shared" si="70"/>
        <v>#VALUE!</v>
      </c>
      <c r="AI174" s="43" t="e">
        <f t="shared" si="50"/>
        <v>#VALUE!</v>
      </c>
      <c r="AJ174" s="43" t="e">
        <f t="shared" si="71"/>
        <v>#VALUE!</v>
      </c>
      <c r="AK174" s="8" t="e">
        <f t="shared" si="74"/>
        <v>#VALUE!</v>
      </c>
      <c r="AL174" s="44" t="e">
        <f t="shared" si="75"/>
        <v>#VALUE!</v>
      </c>
      <c r="AZ174" s="8"/>
    </row>
    <row r="175" spans="1:52" ht="15" x14ac:dyDescent="0.15">
      <c r="A175" s="42"/>
      <c r="B175" s="43" t="e">
        <f t="shared" si="77"/>
        <v>#VALUE!</v>
      </c>
      <c r="C175" s="43" t="e">
        <f t="shared" si="77"/>
        <v>#VALUE!</v>
      </c>
      <c r="D175" s="43" t="e">
        <f t="shared" si="77"/>
        <v>#VALUE!</v>
      </c>
      <c r="E175" s="43" t="e">
        <f t="shared" si="72"/>
        <v>#VALUE!</v>
      </c>
      <c r="F175" s="43" t="e">
        <f t="shared" si="52"/>
        <v>#VALUE!</v>
      </c>
      <c r="G175" s="43" t="e">
        <f t="shared" si="53"/>
        <v>#VALUE!</v>
      </c>
      <c r="H175" s="27" t="e">
        <f t="shared" si="79"/>
        <v>#VALUE!</v>
      </c>
      <c r="I175" s="229" t="e">
        <f t="shared" si="54"/>
        <v>#VALUE!</v>
      </c>
      <c r="J175" s="230" t="e">
        <f t="shared" si="76"/>
        <v>#VALUE!</v>
      </c>
      <c r="K175" s="43" t="e">
        <f t="shared" si="55"/>
        <v>#VALUE!</v>
      </c>
      <c r="L175" s="218" t="e">
        <f t="shared" si="56"/>
        <v>#VALUE!</v>
      </c>
      <c r="M175" s="218" t="e">
        <f t="shared" si="42"/>
        <v>#VALUE!</v>
      </c>
      <c r="N175" s="43" t="e">
        <f t="shared" si="57"/>
        <v>#VALUE!</v>
      </c>
      <c r="O175" s="43" t="e">
        <f t="shared" si="58"/>
        <v>#VALUE!</v>
      </c>
      <c r="P175" s="231" t="e">
        <f t="shared" si="59"/>
        <v>#VALUE!</v>
      </c>
      <c r="Q175" s="43" t="e">
        <f t="shared" si="60"/>
        <v>#VALUE!</v>
      </c>
      <c r="R175" s="43" t="e">
        <f t="shared" si="61"/>
        <v>#VALUE!</v>
      </c>
      <c r="S175" s="218" t="e">
        <f t="shared" si="43"/>
        <v>#VALUE!</v>
      </c>
      <c r="T175" s="218" t="e">
        <f t="shared" si="44"/>
        <v>#VALUE!</v>
      </c>
      <c r="U175" s="233" t="e">
        <f t="shared" si="62"/>
        <v>#VALUE!</v>
      </c>
      <c r="V175" s="233" t="e">
        <f t="shared" si="45"/>
        <v>#VALUE!</v>
      </c>
      <c r="W175" s="43" t="e">
        <f t="shared" si="63"/>
        <v>#VALUE!</v>
      </c>
      <c r="X175" s="43" t="e">
        <f t="shared" si="64"/>
        <v>#VALUE!</v>
      </c>
      <c r="Y175" s="43" t="e">
        <f t="shared" si="65"/>
        <v>#VALUE!</v>
      </c>
      <c r="Z175" s="43" t="e">
        <f t="shared" si="66"/>
        <v>#VALUE!</v>
      </c>
      <c r="AA175" s="233" t="e">
        <f t="shared" si="46"/>
        <v>#VALUE!</v>
      </c>
      <c r="AB175" s="233" t="e">
        <f t="shared" si="67"/>
        <v>#VALUE!</v>
      </c>
      <c r="AC175" s="43" t="e">
        <f t="shared" si="78"/>
        <v>#VALUE!</v>
      </c>
      <c r="AD175" s="43" t="e">
        <f t="shared" si="47"/>
        <v>#VALUE!</v>
      </c>
      <c r="AE175" s="43" t="e">
        <f t="shared" si="69"/>
        <v>#VALUE!</v>
      </c>
      <c r="AF175" s="43" t="e">
        <f t="shared" si="48"/>
        <v>#VALUE!</v>
      </c>
      <c r="AG175" s="43" t="e">
        <f t="shared" si="49"/>
        <v>#VALUE!</v>
      </c>
      <c r="AH175" s="43" t="e">
        <f t="shared" si="70"/>
        <v>#VALUE!</v>
      </c>
      <c r="AI175" s="43" t="e">
        <f t="shared" si="50"/>
        <v>#VALUE!</v>
      </c>
      <c r="AJ175" s="43" t="e">
        <f t="shared" si="71"/>
        <v>#VALUE!</v>
      </c>
      <c r="AK175" s="8" t="e">
        <f t="shared" si="74"/>
        <v>#VALUE!</v>
      </c>
      <c r="AL175" s="44" t="e">
        <f t="shared" si="75"/>
        <v>#VALUE!</v>
      </c>
      <c r="AZ175" s="8"/>
    </row>
    <row r="176" spans="1:52" ht="15" x14ac:dyDescent="0.15">
      <c r="A176" s="42"/>
      <c r="B176" s="43" t="e">
        <f t="shared" si="77"/>
        <v>#VALUE!</v>
      </c>
      <c r="C176" s="43" t="e">
        <f t="shared" si="77"/>
        <v>#VALUE!</v>
      </c>
      <c r="D176" s="43" t="e">
        <f t="shared" si="77"/>
        <v>#VALUE!</v>
      </c>
      <c r="E176" s="43" t="e">
        <f t="shared" si="72"/>
        <v>#VALUE!</v>
      </c>
      <c r="F176" s="43" t="e">
        <f t="shared" si="52"/>
        <v>#VALUE!</v>
      </c>
      <c r="G176" s="43" t="e">
        <f t="shared" si="53"/>
        <v>#VALUE!</v>
      </c>
      <c r="H176" s="27" t="e">
        <f t="shared" si="79"/>
        <v>#VALUE!</v>
      </c>
      <c r="I176" s="229" t="e">
        <f t="shared" si="54"/>
        <v>#VALUE!</v>
      </c>
      <c r="J176" s="230" t="e">
        <f t="shared" si="76"/>
        <v>#VALUE!</v>
      </c>
      <c r="K176" s="43" t="e">
        <f t="shared" si="55"/>
        <v>#VALUE!</v>
      </c>
      <c r="L176" s="218" t="e">
        <f t="shared" si="56"/>
        <v>#VALUE!</v>
      </c>
      <c r="M176" s="218" t="e">
        <f t="shared" si="42"/>
        <v>#VALUE!</v>
      </c>
      <c r="N176" s="43" t="e">
        <f t="shared" si="57"/>
        <v>#VALUE!</v>
      </c>
      <c r="O176" s="43" t="e">
        <f t="shared" si="58"/>
        <v>#VALUE!</v>
      </c>
      <c r="P176" s="231" t="e">
        <f t="shared" si="59"/>
        <v>#VALUE!</v>
      </c>
      <c r="Q176" s="43" t="e">
        <f t="shared" si="60"/>
        <v>#VALUE!</v>
      </c>
      <c r="R176" s="43" t="e">
        <f t="shared" si="61"/>
        <v>#VALUE!</v>
      </c>
      <c r="S176" s="218" t="e">
        <f t="shared" si="43"/>
        <v>#VALUE!</v>
      </c>
      <c r="T176" s="218" t="e">
        <f t="shared" si="44"/>
        <v>#VALUE!</v>
      </c>
      <c r="U176" s="233" t="e">
        <f t="shared" si="62"/>
        <v>#VALUE!</v>
      </c>
      <c r="V176" s="233" t="e">
        <f t="shared" si="45"/>
        <v>#VALUE!</v>
      </c>
      <c r="W176" s="43" t="e">
        <f t="shared" si="63"/>
        <v>#VALUE!</v>
      </c>
      <c r="X176" s="43" t="e">
        <f t="shared" si="64"/>
        <v>#VALUE!</v>
      </c>
      <c r="Y176" s="43" t="e">
        <f t="shared" si="65"/>
        <v>#VALUE!</v>
      </c>
      <c r="Z176" s="43" t="e">
        <f t="shared" si="66"/>
        <v>#VALUE!</v>
      </c>
      <c r="AA176" s="233" t="e">
        <f t="shared" si="46"/>
        <v>#VALUE!</v>
      </c>
      <c r="AB176" s="233" t="e">
        <f t="shared" si="67"/>
        <v>#VALUE!</v>
      </c>
      <c r="AC176" s="43" t="e">
        <f t="shared" si="78"/>
        <v>#VALUE!</v>
      </c>
      <c r="AD176" s="43" t="e">
        <f t="shared" si="47"/>
        <v>#VALUE!</v>
      </c>
      <c r="AE176" s="43" t="e">
        <f t="shared" si="69"/>
        <v>#VALUE!</v>
      </c>
      <c r="AF176" s="43" t="e">
        <f t="shared" si="48"/>
        <v>#VALUE!</v>
      </c>
      <c r="AG176" s="43" t="e">
        <f t="shared" si="49"/>
        <v>#VALUE!</v>
      </c>
      <c r="AH176" s="43" t="e">
        <f t="shared" si="70"/>
        <v>#VALUE!</v>
      </c>
      <c r="AI176" s="43" t="e">
        <f t="shared" si="50"/>
        <v>#VALUE!</v>
      </c>
      <c r="AJ176" s="43" t="e">
        <f t="shared" si="71"/>
        <v>#VALUE!</v>
      </c>
      <c r="AK176" s="8" t="e">
        <f t="shared" si="74"/>
        <v>#VALUE!</v>
      </c>
      <c r="AL176" s="44" t="e">
        <f t="shared" si="75"/>
        <v>#VALUE!</v>
      </c>
      <c r="AZ176" s="8"/>
    </row>
    <row r="177" spans="1:52" ht="15" x14ac:dyDescent="0.15">
      <c r="A177" s="42"/>
      <c r="B177" s="43" t="e">
        <f t="shared" si="77"/>
        <v>#VALUE!</v>
      </c>
      <c r="C177" s="43" t="e">
        <f t="shared" si="77"/>
        <v>#VALUE!</v>
      </c>
      <c r="D177" s="43" t="e">
        <f t="shared" si="77"/>
        <v>#VALUE!</v>
      </c>
      <c r="E177" s="43" t="e">
        <f t="shared" si="72"/>
        <v>#VALUE!</v>
      </c>
      <c r="F177" s="43" t="e">
        <f t="shared" si="52"/>
        <v>#VALUE!</v>
      </c>
      <c r="G177" s="43" t="e">
        <f t="shared" si="53"/>
        <v>#VALUE!</v>
      </c>
      <c r="H177" s="27" t="e">
        <f t="shared" si="79"/>
        <v>#VALUE!</v>
      </c>
      <c r="I177" s="229" t="e">
        <f t="shared" si="54"/>
        <v>#VALUE!</v>
      </c>
      <c r="J177" s="230" t="e">
        <f t="shared" si="76"/>
        <v>#VALUE!</v>
      </c>
      <c r="K177" s="43" t="e">
        <f t="shared" si="55"/>
        <v>#VALUE!</v>
      </c>
      <c r="L177" s="218" t="e">
        <f t="shared" si="56"/>
        <v>#VALUE!</v>
      </c>
      <c r="M177" s="218" t="e">
        <f t="shared" si="42"/>
        <v>#VALUE!</v>
      </c>
      <c r="N177" s="43" t="e">
        <f t="shared" si="57"/>
        <v>#VALUE!</v>
      </c>
      <c r="O177" s="43" t="e">
        <f t="shared" si="58"/>
        <v>#VALUE!</v>
      </c>
      <c r="P177" s="231" t="e">
        <f t="shared" si="59"/>
        <v>#VALUE!</v>
      </c>
      <c r="Q177" s="43" t="e">
        <f t="shared" si="60"/>
        <v>#VALUE!</v>
      </c>
      <c r="R177" s="43" t="e">
        <f t="shared" si="61"/>
        <v>#VALUE!</v>
      </c>
      <c r="S177" s="218" t="e">
        <f t="shared" si="43"/>
        <v>#VALUE!</v>
      </c>
      <c r="T177" s="218" t="e">
        <f t="shared" si="44"/>
        <v>#VALUE!</v>
      </c>
      <c r="U177" s="233" t="e">
        <f t="shared" si="62"/>
        <v>#VALUE!</v>
      </c>
      <c r="V177" s="233" t="e">
        <f t="shared" si="45"/>
        <v>#VALUE!</v>
      </c>
      <c r="W177" s="43" t="e">
        <f t="shared" si="63"/>
        <v>#VALUE!</v>
      </c>
      <c r="X177" s="43" t="e">
        <f t="shared" si="64"/>
        <v>#VALUE!</v>
      </c>
      <c r="Y177" s="43" t="e">
        <f t="shared" si="65"/>
        <v>#VALUE!</v>
      </c>
      <c r="Z177" s="43" t="e">
        <f t="shared" si="66"/>
        <v>#VALUE!</v>
      </c>
      <c r="AA177" s="233" t="e">
        <f t="shared" si="46"/>
        <v>#VALUE!</v>
      </c>
      <c r="AB177" s="233" t="e">
        <f t="shared" si="67"/>
        <v>#VALUE!</v>
      </c>
      <c r="AC177" s="43" t="e">
        <f t="shared" si="78"/>
        <v>#VALUE!</v>
      </c>
      <c r="AD177" s="43" t="e">
        <f t="shared" si="47"/>
        <v>#VALUE!</v>
      </c>
      <c r="AE177" s="43" t="e">
        <f t="shared" si="69"/>
        <v>#VALUE!</v>
      </c>
      <c r="AF177" s="43" t="e">
        <f t="shared" si="48"/>
        <v>#VALUE!</v>
      </c>
      <c r="AG177" s="43" t="e">
        <f t="shared" si="49"/>
        <v>#VALUE!</v>
      </c>
      <c r="AH177" s="43" t="e">
        <f t="shared" si="70"/>
        <v>#VALUE!</v>
      </c>
      <c r="AI177" s="43" t="e">
        <f t="shared" si="50"/>
        <v>#VALUE!</v>
      </c>
      <c r="AJ177" s="43" t="e">
        <f t="shared" si="71"/>
        <v>#VALUE!</v>
      </c>
      <c r="AK177" s="8" t="e">
        <f t="shared" si="74"/>
        <v>#VALUE!</v>
      </c>
      <c r="AL177" s="44" t="e">
        <f t="shared" si="75"/>
        <v>#VALUE!</v>
      </c>
      <c r="AZ177" s="8"/>
    </row>
    <row r="178" spans="1:52" ht="15" x14ac:dyDescent="0.15">
      <c r="A178" s="42"/>
      <c r="B178" s="43" t="e">
        <f t="shared" si="77"/>
        <v>#VALUE!</v>
      </c>
      <c r="C178" s="43" t="e">
        <f t="shared" si="77"/>
        <v>#VALUE!</v>
      </c>
      <c r="D178" s="43" t="e">
        <f t="shared" si="77"/>
        <v>#VALUE!</v>
      </c>
      <c r="E178" s="43" t="e">
        <f t="shared" si="72"/>
        <v>#VALUE!</v>
      </c>
      <c r="F178" s="43" t="e">
        <f t="shared" si="52"/>
        <v>#VALUE!</v>
      </c>
      <c r="G178" s="43" t="e">
        <f t="shared" si="53"/>
        <v>#VALUE!</v>
      </c>
      <c r="H178" s="27" t="e">
        <f t="shared" si="79"/>
        <v>#VALUE!</v>
      </c>
      <c r="I178" s="229" t="e">
        <f t="shared" si="54"/>
        <v>#VALUE!</v>
      </c>
      <c r="J178" s="230" t="e">
        <f t="shared" si="76"/>
        <v>#VALUE!</v>
      </c>
      <c r="K178" s="43" t="e">
        <f t="shared" si="55"/>
        <v>#VALUE!</v>
      </c>
      <c r="L178" s="218" t="e">
        <f t="shared" si="56"/>
        <v>#VALUE!</v>
      </c>
      <c r="M178" s="218" t="e">
        <f t="shared" si="42"/>
        <v>#VALUE!</v>
      </c>
      <c r="N178" s="43" t="e">
        <f t="shared" si="57"/>
        <v>#VALUE!</v>
      </c>
      <c r="O178" s="43" t="e">
        <f t="shared" si="58"/>
        <v>#VALUE!</v>
      </c>
      <c r="P178" s="231" t="e">
        <f t="shared" si="59"/>
        <v>#VALUE!</v>
      </c>
      <c r="Q178" s="43" t="e">
        <f t="shared" si="60"/>
        <v>#VALUE!</v>
      </c>
      <c r="R178" s="43" t="e">
        <f t="shared" si="61"/>
        <v>#VALUE!</v>
      </c>
      <c r="S178" s="218" t="e">
        <f t="shared" si="43"/>
        <v>#VALUE!</v>
      </c>
      <c r="T178" s="218" t="e">
        <f t="shared" si="44"/>
        <v>#VALUE!</v>
      </c>
      <c r="U178" s="233" t="e">
        <f t="shared" si="62"/>
        <v>#VALUE!</v>
      </c>
      <c r="V178" s="233" t="e">
        <f t="shared" si="45"/>
        <v>#VALUE!</v>
      </c>
      <c r="W178" s="43" t="e">
        <f t="shared" si="63"/>
        <v>#VALUE!</v>
      </c>
      <c r="X178" s="43" t="e">
        <f t="shared" si="64"/>
        <v>#VALUE!</v>
      </c>
      <c r="Y178" s="43" t="e">
        <f t="shared" si="65"/>
        <v>#VALUE!</v>
      </c>
      <c r="Z178" s="43" t="e">
        <f t="shared" si="66"/>
        <v>#VALUE!</v>
      </c>
      <c r="AA178" s="233" t="e">
        <f t="shared" si="46"/>
        <v>#VALUE!</v>
      </c>
      <c r="AB178" s="233" t="e">
        <f t="shared" si="67"/>
        <v>#VALUE!</v>
      </c>
      <c r="AC178" s="43" t="e">
        <f t="shared" si="78"/>
        <v>#VALUE!</v>
      </c>
      <c r="AD178" s="43" t="e">
        <f t="shared" si="47"/>
        <v>#VALUE!</v>
      </c>
      <c r="AE178" s="43" t="e">
        <f t="shared" si="69"/>
        <v>#VALUE!</v>
      </c>
      <c r="AF178" s="43" t="e">
        <f t="shared" si="48"/>
        <v>#VALUE!</v>
      </c>
      <c r="AG178" s="43" t="e">
        <f t="shared" si="49"/>
        <v>#VALUE!</v>
      </c>
      <c r="AH178" s="43" t="e">
        <f t="shared" si="70"/>
        <v>#VALUE!</v>
      </c>
      <c r="AI178" s="43" t="e">
        <f t="shared" si="50"/>
        <v>#VALUE!</v>
      </c>
      <c r="AJ178" s="43" t="e">
        <f t="shared" si="71"/>
        <v>#VALUE!</v>
      </c>
      <c r="AK178" s="8" t="e">
        <f t="shared" si="74"/>
        <v>#VALUE!</v>
      </c>
      <c r="AL178" s="44" t="e">
        <f t="shared" si="75"/>
        <v>#VALUE!</v>
      </c>
      <c r="AZ178" s="8"/>
    </row>
    <row r="179" spans="1:52" ht="15" x14ac:dyDescent="0.15">
      <c r="A179" s="42"/>
      <c r="B179" s="43" t="e">
        <f t="shared" si="77"/>
        <v>#VALUE!</v>
      </c>
      <c r="C179" s="43" t="e">
        <f t="shared" si="77"/>
        <v>#VALUE!</v>
      </c>
      <c r="D179" s="43" t="e">
        <f t="shared" si="77"/>
        <v>#VALUE!</v>
      </c>
      <c r="E179" s="43" t="e">
        <f t="shared" si="72"/>
        <v>#VALUE!</v>
      </c>
      <c r="F179" s="43" t="e">
        <f t="shared" si="52"/>
        <v>#VALUE!</v>
      </c>
      <c r="G179" s="43" t="e">
        <f t="shared" si="53"/>
        <v>#VALUE!</v>
      </c>
      <c r="H179" s="27" t="e">
        <f t="shared" si="79"/>
        <v>#VALUE!</v>
      </c>
      <c r="I179" s="229" t="e">
        <f t="shared" si="54"/>
        <v>#VALUE!</v>
      </c>
      <c r="J179" s="230" t="e">
        <f t="shared" si="76"/>
        <v>#VALUE!</v>
      </c>
      <c r="K179" s="43" t="e">
        <f t="shared" si="55"/>
        <v>#VALUE!</v>
      </c>
      <c r="L179" s="218" t="e">
        <f t="shared" si="56"/>
        <v>#VALUE!</v>
      </c>
      <c r="M179" s="218" t="e">
        <f t="shared" si="42"/>
        <v>#VALUE!</v>
      </c>
      <c r="N179" s="43" t="e">
        <f t="shared" si="57"/>
        <v>#VALUE!</v>
      </c>
      <c r="O179" s="43" t="e">
        <f t="shared" si="58"/>
        <v>#VALUE!</v>
      </c>
      <c r="P179" s="231" t="e">
        <f t="shared" si="59"/>
        <v>#VALUE!</v>
      </c>
      <c r="Q179" s="43" t="e">
        <f t="shared" si="60"/>
        <v>#VALUE!</v>
      </c>
      <c r="R179" s="43" t="e">
        <f t="shared" si="61"/>
        <v>#VALUE!</v>
      </c>
      <c r="S179" s="218" t="e">
        <f t="shared" si="43"/>
        <v>#VALUE!</v>
      </c>
      <c r="T179" s="218" t="e">
        <f t="shared" si="44"/>
        <v>#VALUE!</v>
      </c>
      <c r="U179" s="233" t="e">
        <f t="shared" si="62"/>
        <v>#VALUE!</v>
      </c>
      <c r="V179" s="233" t="e">
        <f t="shared" si="45"/>
        <v>#VALUE!</v>
      </c>
      <c r="W179" s="43" t="e">
        <f t="shared" si="63"/>
        <v>#VALUE!</v>
      </c>
      <c r="X179" s="43" t="e">
        <f t="shared" si="64"/>
        <v>#VALUE!</v>
      </c>
      <c r="Y179" s="43" t="e">
        <f t="shared" si="65"/>
        <v>#VALUE!</v>
      </c>
      <c r="Z179" s="43" t="e">
        <f t="shared" si="66"/>
        <v>#VALUE!</v>
      </c>
      <c r="AA179" s="233" t="e">
        <f t="shared" si="46"/>
        <v>#VALUE!</v>
      </c>
      <c r="AB179" s="233" t="e">
        <f t="shared" si="67"/>
        <v>#VALUE!</v>
      </c>
      <c r="AC179" s="43" t="e">
        <f t="shared" si="78"/>
        <v>#VALUE!</v>
      </c>
      <c r="AD179" s="43" t="e">
        <f t="shared" si="47"/>
        <v>#VALUE!</v>
      </c>
      <c r="AE179" s="43" t="e">
        <f t="shared" si="69"/>
        <v>#VALUE!</v>
      </c>
      <c r="AF179" s="43" t="e">
        <f t="shared" si="48"/>
        <v>#VALUE!</v>
      </c>
      <c r="AG179" s="43" t="e">
        <f t="shared" si="49"/>
        <v>#VALUE!</v>
      </c>
      <c r="AH179" s="43" t="e">
        <f t="shared" si="70"/>
        <v>#VALUE!</v>
      </c>
      <c r="AI179" s="43" t="e">
        <f t="shared" si="50"/>
        <v>#VALUE!</v>
      </c>
      <c r="AJ179" s="43" t="e">
        <f t="shared" si="71"/>
        <v>#VALUE!</v>
      </c>
      <c r="AK179" s="8" t="e">
        <f t="shared" si="74"/>
        <v>#VALUE!</v>
      </c>
      <c r="AL179" s="44" t="e">
        <f t="shared" si="75"/>
        <v>#VALUE!</v>
      </c>
      <c r="AZ179" s="8"/>
    </row>
    <row r="180" spans="1:52" ht="15" x14ac:dyDescent="0.15">
      <c r="A180" s="42"/>
      <c r="B180" s="43" t="e">
        <f t="shared" si="77"/>
        <v>#VALUE!</v>
      </c>
      <c r="C180" s="43" t="e">
        <f t="shared" si="77"/>
        <v>#VALUE!</v>
      </c>
      <c r="D180" s="43" t="e">
        <f t="shared" si="77"/>
        <v>#VALUE!</v>
      </c>
      <c r="E180" s="43" t="e">
        <f t="shared" si="72"/>
        <v>#VALUE!</v>
      </c>
      <c r="F180" s="43" t="e">
        <f t="shared" si="52"/>
        <v>#VALUE!</v>
      </c>
      <c r="G180" s="43" t="e">
        <f t="shared" si="53"/>
        <v>#VALUE!</v>
      </c>
      <c r="H180" s="27" t="e">
        <f t="shared" si="79"/>
        <v>#VALUE!</v>
      </c>
      <c r="I180" s="229" t="e">
        <f t="shared" si="54"/>
        <v>#VALUE!</v>
      </c>
      <c r="J180" s="230" t="e">
        <f t="shared" si="76"/>
        <v>#VALUE!</v>
      </c>
      <c r="K180" s="43" t="e">
        <f t="shared" si="55"/>
        <v>#VALUE!</v>
      </c>
      <c r="L180" s="218" t="e">
        <f t="shared" si="56"/>
        <v>#VALUE!</v>
      </c>
      <c r="M180" s="218" t="e">
        <f t="shared" si="42"/>
        <v>#VALUE!</v>
      </c>
      <c r="N180" s="43" t="e">
        <f t="shared" si="57"/>
        <v>#VALUE!</v>
      </c>
      <c r="O180" s="43" t="e">
        <f t="shared" si="58"/>
        <v>#VALUE!</v>
      </c>
      <c r="P180" s="231" t="e">
        <f t="shared" si="59"/>
        <v>#VALUE!</v>
      </c>
      <c r="Q180" s="43" t="e">
        <f t="shared" si="60"/>
        <v>#VALUE!</v>
      </c>
      <c r="R180" s="43" t="e">
        <f t="shared" si="61"/>
        <v>#VALUE!</v>
      </c>
      <c r="S180" s="218" t="e">
        <f t="shared" si="43"/>
        <v>#VALUE!</v>
      </c>
      <c r="T180" s="218" t="e">
        <f t="shared" si="44"/>
        <v>#VALUE!</v>
      </c>
      <c r="U180" s="233" t="e">
        <f t="shared" si="62"/>
        <v>#VALUE!</v>
      </c>
      <c r="V180" s="233" t="e">
        <f t="shared" si="45"/>
        <v>#VALUE!</v>
      </c>
      <c r="W180" s="43" t="e">
        <f t="shared" si="63"/>
        <v>#VALUE!</v>
      </c>
      <c r="X180" s="43" t="e">
        <f t="shared" si="64"/>
        <v>#VALUE!</v>
      </c>
      <c r="Y180" s="43" t="e">
        <f t="shared" si="65"/>
        <v>#VALUE!</v>
      </c>
      <c r="Z180" s="43" t="e">
        <f t="shared" si="66"/>
        <v>#VALUE!</v>
      </c>
      <c r="AA180" s="233" t="e">
        <f t="shared" si="46"/>
        <v>#VALUE!</v>
      </c>
      <c r="AB180" s="233" t="e">
        <f t="shared" si="67"/>
        <v>#VALUE!</v>
      </c>
      <c r="AC180" s="43" t="e">
        <f t="shared" si="78"/>
        <v>#VALUE!</v>
      </c>
      <c r="AD180" s="43" t="e">
        <f t="shared" si="47"/>
        <v>#VALUE!</v>
      </c>
      <c r="AE180" s="43" t="e">
        <f t="shared" si="69"/>
        <v>#VALUE!</v>
      </c>
      <c r="AF180" s="43" t="e">
        <f t="shared" si="48"/>
        <v>#VALUE!</v>
      </c>
      <c r="AG180" s="43" t="e">
        <f t="shared" si="49"/>
        <v>#VALUE!</v>
      </c>
      <c r="AH180" s="43" t="e">
        <f t="shared" si="70"/>
        <v>#VALUE!</v>
      </c>
      <c r="AI180" s="43" t="e">
        <f t="shared" si="50"/>
        <v>#VALUE!</v>
      </c>
      <c r="AJ180" s="43" t="e">
        <f t="shared" si="71"/>
        <v>#VALUE!</v>
      </c>
      <c r="AK180" s="8" t="e">
        <f t="shared" si="74"/>
        <v>#VALUE!</v>
      </c>
      <c r="AL180" s="44" t="e">
        <f t="shared" si="75"/>
        <v>#VALUE!</v>
      </c>
      <c r="AZ180" s="8"/>
    </row>
    <row r="181" spans="1:52" ht="15" x14ac:dyDescent="0.15">
      <c r="A181" s="42"/>
      <c r="B181" s="43" t="e">
        <f t="shared" si="77"/>
        <v>#VALUE!</v>
      </c>
      <c r="C181" s="43" t="e">
        <f t="shared" si="77"/>
        <v>#VALUE!</v>
      </c>
      <c r="D181" s="43" t="e">
        <f t="shared" si="77"/>
        <v>#VALUE!</v>
      </c>
      <c r="E181" s="43" t="e">
        <f t="shared" si="72"/>
        <v>#VALUE!</v>
      </c>
      <c r="F181" s="43" t="e">
        <f t="shared" si="52"/>
        <v>#VALUE!</v>
      </c>
      <c r="G181" s="43" t="e">
        <f t="shared" si="53"/>
        <v>#VALUE!</v>
      </c>
      <c r="H181" s="27" t="e">
        <f t="shared" si="79"/>
        <v>#VALUE!</v>
      </c>
      <c r="I181" s="229" t="e">
        <f t="shared" si="54"/>
        <v>#VALUE!</v>
      </c>
      <c r="J181" s="230" t="e">
        <f t="shared" si="76"/>
        <v>#VALUE!</v>
      </c>
      <c r="K181" s="43" t="e">
        <f t="shared" si="55"/>
        <v>#VALUE!</v>
      </c>
      <c r="L181" s="218" t="e">
        <f t="shared" si="56"/>
        <v>#VALUE!</v>
      </c>
      <c r="M181" s="218" t="e">
        <f t="shared" si="42"/>
        <v>#VALUE!</v>
      </c>
      <c r="N181" s="43" t="e">
        <f t="shared" si="57"/>
        <v>#VALUE!</v>
      </c>
      <c r="O181" s="43" t="e">
        <f t="shared" si="58"/>
        <v>#VALUE!</v>
      </c>
      <c r="P181" s="231" t="e">
        <f t="shared" si="59"/>
        <v>#VALUE!</v>
      </c>
      <c r="Q181" s="43" t="e">
        <f t="shared" si="60"/>
        <v>#VALUE!</v>
      </c>
      <c r="R181" s="43" t="e">
        <f t="shared" si="61"/>
        <v>#VALUE!</v>
      </c>
      <c r="S181" s="218" t="e">
        <f t="shared" si="43"/>
        <v>#VALUE!</v>
      </c>
      <c r="T181" s="218" t="e">
        <f t="shared" si="44"/>
        <v>#VALUE!</v>
      </c>
      <c r="U181" s="233" t="e">
        <f t="shared" si="62"/>
        <v>#VALUE!</v>
      </c>
      <c r="V181" s="233" t="e">
        <f t="shared" si="45"/>
        <v>#VALUE!</v>
      </c>
      <c r="W181" s="43" t="e">
        <f t="shared" si="63"/>
        <v>#VALUE!</v>
      </c>
      <c r="X181" s="43" t="e">
        <f t="shared" si="64"/>
        <v>#VALUE!</v>
      </c>
      <c r="Y181" s="43" t="e">
        <f t="shared" si="65"/>
        <v>#VALUE!</v>
      </c>
      <c r="Z181" s="43" t="e">
        <f t="shared" si="66"/>
        <v>#VALUE!</v>
      </c>
      <c r="AA181" s="233" t="e">
        <f t="shared" si="46"/>
        <v>#VALUE!</v>
      </c>
      <c r="AB181" s="233" t="e">
        <f t="shared" si="67"/>
        <v>#VALUE!</v>
      </c>
      <c r="AC181" s="43" t="e">
        <f t="shared" si="78"/>
        <v>#VALUE!</v>
      </c>
      <c r="AD181" s="43" t="e">
        <f t="shared" si="47"/>
        <v>#VALUE!</v>
      </c>
      <c r="AE181" s="43" t="e">
        <f t="shared" si="69"/>
        <v>#VALUE!</v>
      </c>
      <c r="AF181" s="43" t="e">
        <f t="shared" si="48"/>
        <v>#VALUE!</v>
      </c>
      <c r="AG181" s="43" t="e">
        <f t="shared" si="49"/>
        <v>#VALUE!</v>
      </c>
      <c r="AH181" s="43" t="e">
        <f t="shared" si="70"/>
        <v>#VALUE!</v>
      </c>
      <c r="AI181" s="43" t="e">
        <f t="shared" si="50"/>
        <v>#VALUE!</v>
      </c>
      <c r="AJ181" s="43" t="e">
        <f t="shared" si="71"/>
        <v>#VALUE!</v>
      </c>
      <c r="AK181" s="8" t="e">
        <f t="shared" si="74"/>
        <v>#VALUE!</v>
      </c>
      <c r="AL181" s="44" t="e">
        <f t="shared" si="75"/>
        <v>#VALUE!</v>
      </c>
      <c r="AZ181" s="8"/>
    </row>
    <row r="182" spans="1:52" ht="15" x14ac:dyDescent="0.15">
      <c r="A182" s="42"/>
      <c r="B182" s="43" t="e">
        <f t="shared" si="77"/>
        <v>#VALUE!</v>
      </c>
      <c r="C182" s="43" t="e">
        <f t="shared" si="77"/>
        <v>#VALUE!</v>
      </c>
      <c r="D182" s="43" t="e">
        <f t="shared" si="77"/>
        <v>#VALUE!</v>
      </c>
      <c r="E182" s="43" t="e">
        <f t="shared" si="72"/>
        <v>#VALUE!</v>
      </c>
      <c r="F182" s="43" t="e">
        <f t="shared" si="52"/>
        <v>#VALUE!</v>
      </c>
      <c r="G182" s="43" t="e">
        <f t="shared" si="53"/>
        <v>#VALUE!</v>
      </c>
      <c r="H182" s="27" t="e">
        <f t="shared" si="79"/>
        <v>#VALUE!</v>
      </c>
      <c r="I182" s="229" t="e">
        <f t="shared" si="54"/>
        <v>#VALUE!</v>
      </c>
      <c r="J182" s="230" t="e">
        <f t="shared" si="76"/>
        <v>#VALUE!</v>
      </c>
      <c r="K182" s="43" t="e">
        <f t="shared" si="55"/>
        <v>#VALUE!</v>
      </c>
      <c r="L182" s="218" t="e">
        <f t="shared" si="56"/>
        <v>#VALUE!</v>
      </c>
      <c r="M182" s="218" t="e">
        <f t="shared" si="42"/>
        <v>#VALUE!</v>
      </c>
      <c r="N182" s="43" t="e">
        <f t="shared" si="57"/>
        <v>#VALUE!</v>
      </c>
      <c r="O182" s="43" t="e">
        <f t="shared" si="58"/>
        <v>#VALUE!</v>
      </c>
      <c r="P182" s="231" t="e">
        <f t="shared" si="59"/>
        <v>#VALUE!</v>
      </c>
      <c r="Q182" s="43" t="e">
        <f t="shared" si="60"/>
        <v>#VALUE!</v>
      </c>
      <c r="R182" s="43" t="e">
        <f t="shared" si="61"/>
        <v>#VALUE!</v>
      </c>
      <c r="S182" s="218" t="e">
        <f t="shared" si="43"/>
        <v>#VALUE!</v>
      </c>
      <c r="T182" s="218" t="e">
        <f t="shared" si="44"/>
        <v>#VALUE!</v>
      </c>
      <c r="U182" s="233" t="e">
        <f t="shared" si="62"/>
        <v>#VALUE!</v>
      </c>
      <c r="V182" s="233" t="e">
        <f t="shared" si="45"/>
        <v>#VALUE!</v>
      </c>
      <c r="W182" s="43" t="e">
        <f t="shared" si="63"/>
        <v>#VALUE!</v>
      </c>
      <c r="X182" s="43" t="e">
        <f t="shared" si="64"/>
        <v>#VALUE!</v>
      </c>
      <c r="Y182" s="43" t="e">
        <f t="shared" si="65"/>
        <v>#VALUE!</v>
      </c>
      <c r="Z182" s="43" t="e">
        <f t="shared" si="66"/>
        <v>#VALUE!</v>
      </c>
      <c r="AA182" s="233" t="e">
        <f t="shared" si="46"/>
        <v>#VALUE!</v>
      </c>
      <c r="AB182" s="233" t="e">
        <f t="shared" si="67"/>
        <v>#VALUE!</v>
      </c>
      <c r="AC182" s="43" t="e">
        <f t="shared" si="78"/>
        <v>#VALUE!</v>
      </c>
      <c r="AD182" s="43" t="e">
        <f t="shared" si="47"/>
        <v>#VALUE!</v>
      </c>
      <c r="AE182" s="43" t="e">
        <f t="shared" si="69"/>
        <v>#VALUE!</v>
      </c>
      <c r="AF182" s="43" t="e">
        <f t="shared" si="48"/>
        <v>#VALUE!</v>
      </c>
      <c r="AG182" s="43" t="e">
        <f t="shared" si="49"/>
        <v>#VALUE!</v>
      </c>
      <c r="AH182" s="43" t="e">
        <f t="shared" si="70"/>
        <v>#VALUE!</v>
      </c>
      <c r="AI182" s="43" t="e">
        <f t="shared" si="50"/>
        <v>#VALUE!</v>
      </c>
      <c r="AJ182" s="43" t="e">
        <f t="shared" si="71"/>
        <v>#VALUE!</v>
      </c>
      <c r="AK182" s="8" t="e">
        <f t="shared" si="74"/>
        <v>#VALUE!</v>
      </c>
      <c r="AL182" s="44" t="e">
        <f t="shared" si="75"/>
        <v>#VALUE!</v>
      </c>
      <c r="AZ182" s="8"/>
    </row>
    <row r="183" spans="1:52" ht="15" x14ac:dyDescent="0.15">
      <c r="A183" s="42"/>
      <c r="B183" s="43" t="e">
        <f t="shared" si="77"/>
        <v>#VALUE!</v>
      </c>
      <c r="C183" s="43" t="e">
        <f t="shared" si="77"/>
        <v>#VALUE!</v>
      </c>
      <c r="D183" s="43" t="e">
        <f t="shared" si="77"/>
        <v>#VALUE!</v>
      </c>
      <c r="E183" s="43" t="e">
        <f t="shared" si="72"/>
        <v>#VALUE!</v>
      </c>
      <c r="F183" s="43" t="e">
        <f t="shared" si="52"/>
        <v>#VALUE!</v>
      </c>
      <c r="G183" s="43" t="e">
        <f t="shared" si="53"/>
        <v>#VALUE!</v>
      </c>
      <c r="H183" s="27" t="e">
        <f t="shared" si="79"/>
        <v>#VALUE!</v>
      </c>
      <c r="I183" s="229" t="e">
        <f t="shared" si="54"/>
        <v>#VALUE!</v>
      </c>
      <c r="J183" s="230" t="e">
        <f t="shared" si="76"/>
        <v>#VALUE!</v>
      </c>
      <c r="K183" s="43" t="e">
        <f t="shared" si="55"/>
        <v>#VALUE!</v>
      </c>
      <c r="L183" s="218" t="e">
        <f t="shared" si="56"/>
        <v>#VALUE!</v>
      </c>
      <c r="M183" s="218" t="e">
        <f t="shared" si="42"/>
        <v>#VALUE!</v>
      </c>
      <c r="N183" s="43" t="e">
        <f t="shared" si="57"/>
        <v>#VALUE!</v>
      </c>
      <c r="O183" s="43" t="e">
        <f t="shared" si="58"/>
        <v>#VALUE!</v>
      </c>
      <c r="P183" s="231" t="e">
        <f t="shared" si="59"/>
        <v>#VALUE!</v>
      </c>
      <c r="Q183" s="43" t="e">
        <f t="shared" si="60"/>
        <v>#VALUE!</v>
      </c>
      <c r="R183" s="43" t="e">
        <f t="shared" si="61"/>
        <v>#VALUE!</v>
      </c>
      <c r="S183" s="218" t="e">
        <f t="shared" si="43"/>
        <v>#VALUE!</v>
      </c>
      <c r="T183" s="218" t="e">
        <f t="shared" si="44"/>
        <v>#VALUE!</v>
      </c>
      <c r="U183" s="233" t="e">
        <f t="shared" si="62"/>
        <v>#VALUE!</v>
      </c>
      <c r="V183" s="233" t="e">
        <f t="shared" si="45"/>
        <v>#VALUE!</v>
      </c>
      <c r="W183" s="43" t="e">
        <f t="shared" si="63"/>
        <v>#VALUE!</v>
      </c>
      <c r="X183" s="43" t="e">
        <f t="shared" si="64"/>
        <v>#VALUE!</v>
      </c>
      <c r="Y183" s="43" t="e">
        <f t="shared" si="65"/>
        <v>#VALUE!</v>
      </c>
      <c r="Z183" s="43" t="e">
        <f t="shared" si="66"/>
        <v>#VALUE!</v>
      </c>
      <c r="AA183" s="233" t="e">
        <f t="shared" si="46"/>
        <v>#VALUE!</v>
      </c>
      <c r="AB183" s="233" t="e">
        <f t="shared" si="67"/>
        <v>#VALUE!</v>
      </c>
      <c r="AC183" s="43" t="e">
        <f t="shared" si="78"/>
        <v>#VALUE!</v>
      </c>
      <c r="AD183" s="43" t="e">
        <f t="shared" si="47"/>
        <v>#VALUE!</v>
      </c>
      <c r="AE183" s="43" t="e">
        <f t="shared" si="69"/>
        <v>#VALUE!</v>
      </c>
      <c r="AF183" s="43" t="e">
        <f t="shared" si="48"/>
        <v>#VALUE!</v>
      </c>
      <c r="AG183" s="43" t="e">
        <f t="shared" si="49"/>
        <v>#VALUE!</v>
      </c>
      <c r="AH183" s="43" t="e">
        <f t="shared" si="70"/>
        <v>#VALUE!</v>
      </c>
      <c r="AI183" s="43" t="e">
        <f t="shared" si="50"/>
        <v>#VALUE!</v>
      </c>
      <c r="AJ183" s="43" t="e">
        <f t="shared" si="71"/>
        <v>#VALUE!</v>
      </c>
      <c r="AK183" s="8" t="e">
        <f t="shared" si="74"/>
        <v>#VALUE!</v>
      </c>
      <c r="AL183" s="44" t="e">
        <f t="shared" si="75"/>
        <v>#VALUE!</v>
      </c>
      <c r="AZ183" s="8"/>
    </row>
    <row r="184" spans="1:52" ht="15" x14ac:dyDescent="0.15">
      <c r="A184" s="42"/>
      <c r="B184" s="43" t="e">
        <f t="shared" si="77"/>
        <v>#VALUE!</v>
      </c>
      <c r="C184" s="43" t="e">
        <f t="shared" si="77"/>
        <v>#VALUE!</v>
      </c>
      <c r="D184" s="43" t="e">
        <f t="shared" si="77"/>
        <v>#VALUE!</v>
      </c>
      <c r="E184" s="43" t="e">
        <f t="shared" si="72"/>
        <v>#VALUE!</v>
      </c>
      <c r="F184" s="43" t="e">
        <f t="shared" si="52"/>
        <v>#VALUE!</v>
      </c>
      <c r="G184" s="43" t="e">
        <f t="shared" si="53"/>
        <v>#VALUE!</v>
      </c>
      <c r="H184" s="27" t="e">
        <f t="shared" si="79"/>
        <v>#VALUE!</v>
      </c>
      <c r="I184" s="229" t="e">
        <f t="shared" si="54"/>
        <v>#VALUE!</v>
      </c>
      <c r="J184" s="230" t="e">
        <f t="shared" si="76"/>
        <v>#VALUE!</v>
      </c>
      <c r="K184" s="43" t="e">
        <f t="shared" si="55"/>
        <v>#VALUE!</v>
      </c>
      <c r="L184" s="218" t="e">
        <f t="shared" si="56"/>
        <v>#VALUE!</v>
      </c>
      <c r="M184" s="218" t="e">
        <f t="shared" si="42"/>
        <v>#VALUE!</v>
      </c>
      <c r="N184" s="43" t="e">
        <f t="shared" si="57"/>
        <v>#VALUE!</v>
      </c>
      <c r="O184" s="43" t="e">
        <f t="shared" si="58"/>
        <v>#VALUE!</v>
      </c>
      <c r="P184" s="231" t="e">
        <f t="shared" si="59"/>
        <v>#VALUE!</v>
      </c>
      <c r="Q184" s="43" t="e">
        <f t="shared" si="60"/>
        <v>#VALUE!</v>
      </c>
      <c r="R184" s="43" t="e">
        <f t="shared" si="61"/>
        <v>#VALUE!</v>
      </c>
      <c r="S184" s="218" t="e">
        <f t="shared" si="43"/>
        <v>#VALUE!</v>
      </c>
      <c r="T184" s="218" t="e">
        <f t="shared" si="44"/>
        <v>#VALUE!</v>
      </c>
      <c r="U184" s="233" t="e">
        <f t="shared" si="62"/>
        <v>#VALUE!</v>
      </c>
      <c r="V184" s="233" t="e">
        <f t="shared" si="45"/>
        <v>#VALUE!</v>
      </c>
      <c r="W184" s="43" t="e">
        <f t="shared" si="63"/>
        <v>#VALUE!</v>
      </c>
      <c r="X184" s="43" t="e">
        <f t="shared" si="64"/>
        <v>#VALUE!</v>
      </c>
      <c r="Y184" s="43" t="e">
        <f t="shared" si="65"/>
        <v>#VALUE!</v>
      </c>
      <c r="Z184" s="43" t="e">
        <f t="shared" si="66"/>
        <v>#VALUE!</v>
      </c>
      <c r="AA184" s="233" t="e">
        <f t="shared" si="46"/>
        <v>#VALUE!</v>
      </c>
      <c r="AB184" s="233" t="e">
        <f t="shared" si="67"/>
        <v>#VALUE!</v>
      </c>
      <c r="AC184" s="43" t="e">
        <f t="shared" si="78"/>
        <v>#VALUE!</v>
      </c>
      <c r="AD184" s="43" t="e">
        <f t="shared" si="47"/>
        <v>#VALUE!</v>
      </c>
      <c r="AE184" s="43" t="e">
        <f t="shared" si="69"/>
        <v>#VALUE!</v>
      </c>
      <c r="AF184" s="43" t="e">
        <f t="shared" si="48"/>
        <v>#VALUE!</v>
      </c>
      <c r="AG184" s="43" t="e">
        <f t="shared" si="49"/>
        <v>#VALUE!</v>
      </c>
      <c r="AH184" s="43" t="e">
        <f t="shared" si="70"/>
        <v>#VALUE!</v>
      </c>
      <c r="AI184" s="43" t="e">
        <f t="shared" si="50"/>
        <v>#VALUE!</v>
      </c>
      <c r="AJ184" s="43" t="e">
        <f t="shared" si="71"/>
        <v>#VALUE!</v>
      </c>
      <c r="AK184" s="8" t="e">
        <f t="shared" si="74"/>
        <v>#VALUE!</v>
      </c>
      <c r="AL184" s="44" t="e">
        <f t="shared" si="75"/>
        <v>#VALUE!</v>
      </c>
      <c r="AZ184" s="8"/>
    </row>
    <row r="185" spans="1:52" ht="15" x14ac:dyDescent="0.15">
      <c r="A185" s="42"/>
      <c r="B185" s="43" t="e">
        <f t="shared" si="77"/>
        <v>#VALUE!</v>
      </c>
      <c r="C185" s="43" t="e">
        <f t="shared" si="77"/>
        <v>#VALUE!</v>
      </c>
      <c r="D185" s="43" t="e">
        <f t="shared" si="77"/>
        <v>#VALUE!</v>
      </c>
      <c r="E185" s="43" t="e">
        <f t="shared" si="72"/>
        <v>#VALUE!</v>
      </c>
      <c r="F185" s="43" t="e">
        <f t="shared" si="52"/>
        <v>#VALUE!</v>
      </c>
      <c r="G185" s="43" t="e">
        <f t="shared" si="53"/>
        <v>#VALUE!</v>
      </c>
      <c r="H185" s="27" t="e">
        <f t="shared" si="79"/>
        <v>#VALUE!</v>
      </c>
      <c r="I185" s="229" t="e">
        <f t="shared" si="54"/>
        <v>#VALUE!</v>
      </c>
      <c r="J185" s="230" t="e">
        <f t="shared" si="76"/>
        <v>#VALUE!</v>
      </c>
      <c r="K185" s="43" t="e">
        <f t="shared" si="55"/>
        <v>#VALUE!</v>
      </c>
      <c r="L185" s="218" t="e">
        <f t="shared" si="56"/>
        <v>#VALUE!</v>
      </c>
      <c r="M185" s="218" t="e">
        <f t="shared" si="42"/>
        <v>#VALUE!</v>
      </c>
      <c r="N185" s="43" t="e">
        <f t="shared" si="57"/>
        <v>#VALUE!</v>
      </c>
      <c r="O185" s="43" t="e">
        <f t="shared" si="58"/>
        <v>#VALUE!</v>
      </c>
      <c r="P185" s="231" t="e">
        <f t="shared" si="59"/>
        <v>#VALUE!</v>
      </c>
      <c r="Q185" s="43" t="e">
        <f t="shared" si="60"/>
        <v>#VALUE!</v>
      </c>
      <c r="R185" s="43" t="e">
        <f t="shared" si="61"/>
        <v>#VALUE!</v>
      </c>
      <c r="S185" s="218" t="e">
        <f t="shared" si="43"/>
        <v>#VALUE!</v>
      </c>
      <c r="T185" s="218" t="e">
        <f t="shared" si="44"/>
        <v>#VALUE!</v>
      </c>
      <c r="U185" s="233" t="e">
        <f t="shared" si="62"/>
        <v>#VALUE!</v>
      </c>
      <c r="V185" s="233" t="e">
        <f t="shared" si="45"/>
        <v>#VALUE!</v>
      </c>
      <c r="W185" s="43" t="e">
        <f t="shared" si="63"/>
        <v>#VALUE!</v>
      </c>
      <c r="X185" s="43" t="e">
        <f t="shared" si="64"/>
        <v>#VALUE!</v>
      </c>
      <c r="Y185" s="43" t="e">
        <f t="shared" si="65"/>
        <v>#VALUE!</v>
      </c>
      <c r="Z185" s="43" t="e">
        <f t="shared" si="66"/>
        <v>#VALUE!</v>
      </c>
      <c r="AA185" s="233" t="e">
        <f t="shared" si="46"/>
        <v>#VALUE!</v>
      </c>
      <c r="AB185" s="233" t="e">
        <f t="shared" si="67"/>
        <v>#VALUE!</v>
      </c>
      <c r="AC185" s="43" t="e">
        <f t="shared" si="78"/>
        <v>#VALUE!</v>
      </c>
      <c r="AD185" s="43" t="e">
        <f t="shared" si="47"/>
        <v>#VALUE!</v>
      </c>
      <c r="AE185" s="43" t="e">
        <f t="shared" si="69"/>
        <v>#VALUE!</v>
      </c>
      <c r="AF185" s="43" t="e">
        <f t="shared" si="48"/>
        <v>#VALUE!</v>
      </c>
      <c r="AG185" s="43" t="e">
        <f t="shared" si="49"/>
        <v>#VALUE!</v>
      </c>
      <c r="AH185" s="43" t="e">
        <f t="shared" si="70"/>
        <v>#VALUE!</v>
      </c>
      <c r="AI185" s="43" t="e">
        <f t="shared" si="50"/>
        <v>#VALUE!</v>
      </c>
      <c r="AJ185" s="43" t="e">
        <f t="shared" si="71"/>
        <v>#VALUE!</v>
      </c>
      <c r="AK185" s="8" t="e">
        <f t="shared" si="74"/>
        <v>#VALUE!</v>
      </c>
      <c r="AL185" s="44" t="e">
        <f t="shared" si="75"/>
        <v>#VALUE!</v>
      </c>
      <c r="AZ185" s="8"/>
    </row>
    <row r="186" spans="1:52" ht="15" x14ac:dyDescent="0.15">
      <c r="A186" s="42"/>
      <c r="B186" s="43" t="e">
        <f t="shared" si="77"/>
        <v>#VALUE!</v>
      </c>
      <c r="C186" s="43" t="e">
        <f t="shared" si="77"/>
        <v>#VALUE!</v>
      </c>
      <c r="D186" s="43" t="e">
        <f t="shared" si="77"/>
        <v>#VALUE!</v>
      </c>
      <c r="E186" s="43" t="e">
        <f t="shared" si="72"/>
        <v>#VALUE!</v>
      </c>
      <c r="F186" s="43" t="e">
        <f t="shared" si="52"/>
        <v>#VALUE!</v>
      </c>
      <c r="G186" s="43" t="e">
        <f t="shared" si="53"/>
        <v>#VALUE!</v>
      </c>
      <c r="H186" s="27" t="e">
        <f t="shared" si="79"/>
        <v>#VALUE!</v>
      </c>
      <c r="I186" s="229" t="e">
        <f t="shared" si="54"/>
        <v>#VALUE!</v>
      </c>
      <c r="J186" s="230" t="e">
        <f t="shared" si="76"/>
        <v>#VALUE!</v>
      </c>
      <c r="K186" s="43" t="e">
        <f t="shared" si="55"/>
        <v>#VALUE!</v>
      </c>
      <c r="L186" s="218" t="e">
        <f t="shared" si="56"/>
        <v>#VALUE!</v>
      </c>
      <c r="M186" s="218" t="e">
        <f t="shared" si="42"/>
        <v>#VALUE!</v>
      </c>
      <c r="N186" s="43" t="e">
        <f t="shared" si="57"/>
        <v>#VALUE!</v>
      </c>
      <c r="O186" s="43" t="e">
        <f t="shared" si="58"/>
        <v>#VALUE!</v>
      </c>
      <c r="P186" s="231" t="e">
        <f t="shared" si="59"/>
        <v>#VALUE!</v>
      </c>
      <c r="Q186" s="43" t="e">
        <f t="shared" si="60"/>
        <v>#VALUE!</v>
      </c>
      <c r="R186" s="43" t="e">
        <f t="shared" si="61"/>
        <v>#VALUE!</v>
      </c>
      <c r="S186" s="218" t="e">
        <f t="shared" si="43"/>
        <v>#VALUE!</v>
      </c>
      <c r="T186" s="218" t="e">
        <f t="shared" si="44"/>
        <v>#VALUE!</v>
      </c>
      <c r="U186" s="233" t="e">
        <f t="shared" si="62"/>
        <v>#VALUE!</v>
      </c>
      <c r="V186" s="233" t="e">
        <f t="shared" si="45"/>
        <v>#VALUE!</v>
      </c>
      <c r="W186" s="43" t="e">
        <f t="shared" si="63"/>
        <v>#VALUE!</v>
      </c>
      <c r="X186" s="43" t="e">
        <f t="shared" si="64"/>
        <v>#VALUE!</v>
      </c>
      <c r="Y186" s="43" t="e">
        <f t="shared" si="65"/>
        <v>#VALUE!</v>
      </c>
      <c r="Z186" s="43" t="e">
        <f t="shared" si="66"/>
        <v>#VALUE!</v>
      </c>
      <c r="AA186" s="233" t="e">
        <f t="shared" si="46"/>
        <v>#VALUE!</v>
      </c>
      <c r="AB186" s="233" t="e">
        <f t="shared" si="67"/>
        <v>#VALUE!</v>
      </c>
      <c r="AC186" s="43" t="e">
        <f t="shared" si="78"/>
        <v>#VALUE!</v>
      </c>
      <c r="AD186" s="43" t="e">
        <f t="shared" si="47"/>
        <v>#VALUE!</v>
      </c>
      <c r="AE186" s="43" t="e">
        <f t="shared" si="69"/>
        <v>#VALUE!</v>
      </c>
      <c r="AF186" s="43" t="e">
        <f t="shared" si="48"/>
        <v>#VALUE!</v>
      </c>
      <c r="AG186" s="43" t="e">
        <f t="shared" si="49"/>
        <v>#VALUE!</v>
      </c>
      <c r="AH186" s="43" t="e">
        <f t="shared" si="70"/>
        <v>#VALUE!</v>
      </c>
      <c r="AI186" s="43" t="e">
        <f t="shared" si="50"/>
        <v>#VALUE!</v>
      </c>
      <c r="AJ186" s="43" t="e">
        <f t="shared" si="71"/>
        <v>#VALUE!</v>
      </c>
      <c r="AK186" s="8" t="e">
        <f t="shared" si="74"/>
        <v>#VALUE!</v>
      </c>
      <c r="AL186" s="44" t="e">
        <f t="shared" si="75"/>
        <v>#VALUE!</v>
      </c>
      <c r="AZ186" s="8"/>
    </row>
    <row r="187" spans="1:52" ht="15" x14ac:dyDescent="0.15">
      <c r="A187" s="42"/>
      <c r="B187" s="43" t="e">
        <f t="shared" si="77"/>
        <v>#VALUE!</v>
      </c>
      <c r="C187" s="43" t="e">
        <f t="shared" si="77"/>
        <v>#VALUE!</v>
      </c>
      <c r="D187" s="43" t="e">
        <f t="shared" si="77"/>
        <v>#VALUE!</v>
      </c>
      <c r="E187" s="43" t="e">
        <f t="shared" si="72"/>
        <v>#VALUE!</v>
      </c>
      <c r="F187" s="43" t="e">
        <f t="shared" si="52"/>
        <v>#VALUE!</v>
      </c>
      <c r="G187" s="43" t="e">
        <f t="shared" si="53"/>
        <v>#VALUE!</v>
      </c>
      <c r="H187" s="27" t="e">
        <f t="shared" si="79"/>
        <v>#VALUE!</v>
      </c>
      <c r="I187" s="229" t="e">
        <f t="shared" si="54"/>
        <v>#VALUE!</v>
      </c>
      <c r="J187" s="230" t="e">
        <f t="shared" si="76"/>
        <v>#VALUE!</v>
      </c>
      <c r="K187" s="43" t="e">
        <f t="shared" si="55"/>
        <v>#VALUE!</v>
      </c>
      <c r="L187" s="218" t="e">
        <f t="shared" si="56"/>
        <v>#VALUE!</v>
      </c>
      <c r="M187" s="218" t="e">
        <f t="shared" si="42"/>
        <v>#VALUE!</v>
      </c>
      <c r="N187" s="43" t="e">
        <f t="shared" si="57"/>
        <v>#VALUE!</v>
      </c>
      <c r="O187" s="43" t="e">
        <f t="shared" si="58"/>
        <v>#VALUE!</v>
      </c>
      <c r="P187" s="231" t="e">
        <f t="shared" si="59"/>
        <v>#VALUE!</v>
      </c>
      <c r="Q187" s="43" t="e">
        <f t="shared" si="60"/>
        <v>#VALUE!</v>
      </c>
      <c r="R187" s="43" t="e">
        <f t="shared" si="61"/>
        <v>#VALUE!</v>
      </c>
      <c r="S187" s="218" t="e">
        <f t="shared" si="43"/>
        <v>#VALUE!</v>
      </c>
      <c r="T187" s="218" t="e">
        <f t="shared" si="44"/>
        <v>#VALUE!</v>
      </c>
      <c r="U187" s="233" t="e">
        <f t="shared" si="62"/>
        <v>#VALUE!</v>
      </c>
      <c r="V187" s="233" t="e">
        <f t="shared" si="45"/>
        <v>#VALUE!</v>
      </c>
      <c r="W187" s="43" t="e">
        <f t="shared" si="63"/>
        <v>#VALUE!</v>
      </c>
      <c r="X187" s="43" t="e">
        <f t="shared" si="64"/>
        <v>#VALUE!</v>
      </c>
      <c r="Y187" s="43" t="e">
        <f t="shared" si="65"/>
        <v>#VALUE!</v>
      </c>
      <c r="Z187" s="43" t="e">
        <f t="shared" si="66"/>
        <v>#VALUE!</v>
      </c>
      <c r="AA187" s="233" t="e">
        <f t="shared" si="46"/>
        <v>#VALUE!</v>
      </c>
      <c r="AB187" s="233" t="e">
        <f t="shared" si="67"/>
        <v>#VALUE!</v>
      </c>
      <c r="AC187" s="43" t="e">
        <f t="shared" si="78"/>
        <v>#VALUE!</v>
      </c>
      <c r="AD187" s="43" t="e">
        <f t="shared" si="47"/>
        <v>#VALUE!</v>
      </c>
      <c r="AE187" s="43" t="e">
        <f t="shared" si="69"/>
        <v>#VALUE!</v>
      </c>
      <c r="AF187" s="43" t="e">
        <f t="shared" si="48"/>
        <v>#VALUE!</v>
      </c>
      <c r="AG187" s="43" t="e">
        <f t="shared" si="49"/>
        <v>#VALUE!</v>
      </c>
      <c r="AH187" s="43" t="e">
        <f t="shared" si="70"/>
        <v>#VALUE!</v>
      </c>
      <c r="AI187" s="43" t="e">
        <f t="shared" si="50"/>
        <v>#VALUE!</v>
      </c>
      <c r="AJ187" s="43" t="e">
        <f t="shared" si="71"/>
        <v>#VALUE!</v>
      </c>
      <c r="AK187" s="8" t="e">
        <f t="shared" si="74"/>
        <v>#VALUE!</v>
      </c>
      <c r="AL187" s="44" t="e">
        <f t="shared" si="75"/>
        <v>#VALUE!</v>
      </c>
      <c r="AZ187" s="8"/>
    </row>
    <row r="188" spans="1:52" ht="15" x14ac:dyDescent="0.15">
      <c r="A188" s="42"/>
      <c r="B188" s="43" t="e">
        <f t="shared" si="77"/>
        <v>#VALUE!</v>
      </c>
      <c r="C188" s="43" t="e">
        <f t="shared" si="77"/>
        <v>#VALUE!</v>
      </c>
      <c r="D188" s="43" t="e">
        <f t="shared" si="77"/>
        <v>#VALUE!</v>
      </c>
      <c r="E188" s="43" t="e">
        <f t="shared" si="72"/>
        <v>#VALUE!</v>
      </c>
      <c r="F188" s="43" t="e">
        <f t="shared" si="52"/>
        <v>#VALUE!</v>
      </c>
      <c r="G188" s="43" t="e">
        <f t="shared" si="53"/>
        <v>#VALUE!</v>
      </c>
      <c r="H188" s="27" t="e">
        <f t="shared" si="79"/>
        <v>#VALUE!</v>
      </c>
      <c r="I188" s="229" t="e">
        <f t="shared" si="54"/>
        <v>#VALUE!</v>
      </c>
      <c r="J188" s="230" t="e">
        <f t="shared" si="76"/>
        <v>#VALUE!</v>
      </c>
      <c r="K188" s="43" t="e">
        <f t="shared" si="55"/>
        <v>#VALUE!</v>
      </c>
      <c r="L188" s="218" t="e">
        <f t="shared" si="56"/>
        <v>#VALUE!</v>
      </c>
      <c r="M188" s="218" t="e">
        <f t="shared" si="42"/>
        <v>#VALUE!</v>
      </c>
      <c r="N188" s="43" t="e">
        <f t="shared" si="57"/>
        <v>#VALUE!</v>
      </c>
      <c r="O188" s="43" t="e">
        <f t="shared" si="58"/>
        <v>#VALUE!</v>
      </c>
      <c r="P188" s="231" t="e">
        <f t="shared" si="59"/>
        <v>#VALUE!</v>
      </c>
      <c r="Q188" s="43" t="e">
        <f t="shared" si="60"/>
        <v>#VALUE!</v>
      </c>
      <c r="R188" s="43" t="e">
        <f t="shared" si="61"/>
        <v>#VALUE!</v>
      </c>
      <c r="S188" s="218" t="e">
        <f t="shared" si="43"/>
        <v>#VALUE!</v>
      </c>
      <c r="T188" s="218" t="e">
        <f t="shared" si="44"/>
        <v>#VALUE!</v>
      </c>
      <c r="U188" s="233" t="e">
        <f t="shared" si="62"/>
        <v>#VALUE!</v>
      </c>
      <c r="V188" s="233" t="e">
        <f t="shared" si="45"/>
        <v>#VALUE!</v>
      </c>
      <c r="W188" s="43" t="e">
        <f t="shared" si="63"/>
        <v>#VALUE!</v>
      </c>
      <c r="X188" s="43" t="e">
        <f t="shared" si="64"/>
        <v>#VALUE!</v>
      </c>
      <c r="Y188" s="43" t="e">
        <f t="shared" si="65"/>
        <v>#VALUE!</v>
      </c>
      <c r="Z188" s="43" t="e">
        <f t="shared" si="66"/>
        <v>#VALUE!</v>
      </c>
      <c r="AA188" s="233" t="e">
        <f t="shared" si="46"/>
        <v>#VALUE!</v>
      </c>
      <c r="AB188" s="233" t="e">
        <f t="shared" si="67"/>
        <v>#VALUE!</v>
      </c>
      <c r="AC188" s="43" t="e">
        <f t="shared" si="78"/>
        <v>#VALUE!</v>
      </c>
      <c r="AD188" s="43" t="e">
        <f t="shared" si="47"/>
        <v>#VALUE!</v>
      </c>
      <c r="AE188" s="43" t="e">
        <f t="shared" si="69"/>
        <v>#VALUE!</v>
      </c>
      <c r="AF188" s="43" t="e">
        <f t="shared" si="48"/>
        <v>#VALUE!</v>
      </c>
      <c r="AG188" s="43" t="e">
        <f t="shared" si="49"/>
        <v>#VALUE!</v>
      </c>
      <c r="AH188" s="43" t="e">
        <f t="shared" si="70"/>
        <v>#VALUE!</v>
      </c>
      <c r="AI188" s="43" t="e">
        <f t="shared" si="50"/>
        <v>#VALUE!</v>
      </c>
      <c r="AJ188" s="43" t="e">
        <f t="shared" si="71"/>
        <v>#VALUE!</v>
      </c>
      <c r="AK188" s="8" t="e">
        <f t="shared" si="74"/>
        <v>#VALUE!</v>
      </c>
      <c r="AL188" s="44" t="e">
        <f t="shared" si="75"/>
        <v>#VALUE!</v>
      </c>
      <c r="AZ188" s="8"/>
    </row>
    <row r="189" spans="1:52" ht="15" x14ac:dyDescent="0.15">
      <c r="A189" s="42"/>
      <c r="B189" s="43" t="e">
        <f t="shared" si="77"/>
        <v>#VALUE!</v>
      </c>
      <c r="C189" s="43" t="e">
        <f t="shared" si="77"/>
        <v>#VALUE!</v>
      </c>
      <c r="D189" s="43" t="e">
        <f t="shared" si="77"/>
        <v>#VALUE!</v>
      </c>
      <c r="E189" s="43" t="e">
        <f t="shared" si="72"/>
        <v>#VALUE!</v>
      </c>
      <c r="F189" s="43" t="e">
        <f t="shared" si="52"/>
        <v>#VALUE!</v>
      </c>
      <c r="G189" s="43" t="e">
        <f t="shared" si="53"/>
        <v>#VALUE!</v>
      </c>
      <c r="H189" s="27" t="e">
        <f t="shared" si="79"/>
        <v>#VALUE!</v>
      </c>
      <c r="I189" s="229" t="e">
        <f t="shared" si="54"/>
        <v>#VALUE!</v>
      </c>
      <c r="J189" s="230" t="e">
        <f t="shared" si="76"/>
        <v>#VALUE!</v>
      </c>
      <c r="K189" s="43" t="e">
        <f t="shared" si="55"/>
        <v>#VALUE!</v>
      </c>
      <c r="L189" s="218" t="e">
        <f t="shared" si="56"/>
        <v>#VALUE!</v>
      </c>
      <c r="M189" s="218" t="e">
        <f t="shared" ref="M189:M208" si="80">(D189+L189)/2</f>
        <v>#VALUE!</v>
      </c>
      <c r="N189" s="43" t="e">
        <f t="shared" si="57"/>
        <v>#VALUE!</v>
      </c>
      <c r="O189" s="43" t="e">
        <f t="shared" si="58"/>
        <v>#VALUE!</v>
      </c>
      <c r="P189" s="231" t="e">
        <f t="shared" si="59"/>
        <v>#VALUE!</v>
      </c>
      <c r="Q189" s="43" t="e">
        <f t="shared" si="60"/>
        <v>#VALUE!</v>
      </c>
      <c r="R189" s="43" t="e">
        <f t="shared" si="61"/>
        <v>#VALUE!</v>
      </c>
      <c r="S189" s="218" t="e">
        <f t="shared" ref="S189:S208" si="81">Q189/O189/R189</f>
        <v>#VALUE!</v>
      </c>
      <c r="T189" s="218" t="e">
        <f t="shared" ref="T189:T208" si="82">N189/(1-S189)</f>
        <v>#VALUE!</v>
      </c>
      <c r="U189" s="233" t="e">
        <f t="shared" si="62"/>
        <v>#VALUE!</v>
      </c>
      <c r="V189" s="233" t="e">
        <f t="shared" ref="V189:V208" si="83">(D189+U189)/2</f>
        <v>#VALUE!</v>
      </c>
      <c r="W189" s="43" t="e">
        <f t="shared" si="63"/>
        <v>#VALUE!</v>
      </c>
      <c r="X189" s="43" t="e">
        <f t="shared" si="64"/>
        <v>#VALUE!</v>
      </c>
      <c r="Y189" s="43" t="e">
        <f t="shared" si="65"/>
        <v>#VALUE!</v>
      </c>
      <c r="Z189" s="43" t="e">
        <f t="shared" si="66"/>
        <v>#VALUE!</v>
      </c>
      <c r="AA189" s="233" t="e">
        <f t="shared" ref="AA189:AA208" si="84">X189/O189/Z189</f>
        <v>#VALUE!</v>
      </c>
      <c r="AB189" s="233" t="e">
        <f t="shared" si="67"/>
        <v>#VALUE!</v>
      </c>
      <c r="AC189" s="43" t="e">
        <f t="shared" si="78"/>
        <v>#VALUE!</v>
      </c>
      <c r="AD189" s="43" t="e">
        <f t="shared" ref="AD189:AD208" si="85">H189/AC189*K189</f>
        <v>#VALUE!</v>
      </c>
      <c r="AE189" s="43" t="e">
        <f t="shared" si="69"/>
        <v>#VALUE!</v>
      </c>
      <c r="AF189" s="43" t="e">
        <f t="shared" ref="AF189:AF208" si="86">B189-(AC189-N189)</f>
        <v>#VALUE!</v>
      </c>
      <c r="AG189" s="43" t="e">
        <f t="shared" ref="AG189:AG208" si="87">C189-AC189</f>
        <v>#VALUE!</v>
      </c>
      <c r="AH189" s="43" t="e">
        <f t="shared" si="70"/>
        <v>#VALUE!</v>
      </c>
      <c r="AI189" s="43" t="e">
        <f t="shared" ref="AI189:AI208" si="88">AC189/R189*1000000</f>
        <v>#VALUE!</v>
      </c>
      <c r="AJ189" s="43" t="e">
        <f t="shared" si="71"/>
        <v>#VALUE!</v>
      </c>
      <c r="AK189" s="8" t="e">
        <f t="shared" si="74"/>
        <v>#VALUE!</v>
      </c>
      <c r="AL189" s="44" t="e">
        <f t="shared" si="75"/>
        <v>#VALUE!</v>
      </c>
      <c r="AZ189" s="8"/>
    </row>
    <row r="190" spans="1:52" ht="15" x14ac:dyDescent="0.15">
      <c r="A190" s="42"/>
      <c r="B190" s="43" t="e">
        <f t="shared" ref="B190:D208" si="89">AF189</f>
        <v>#VALUE!</v>
      </c>
      <c r="C190" s="43" t="e">
        <f t="shared" si="89"/>
        <v>#VALUE!</v>
      </c>
      <c r="D190" s="43" t="e">
        <f t="shared" si="89"/>
        <v>#VALUE!</v>
      </c>
      <c r="E190" s="43" t="e">
        <f t="shared" si="72"/>
        <v>#VALUE!</v>
      </c>
      <c r="F190" s="43" t="e">
        <f t="shared" ref="F190:F208" si="90">(E190+E189)/2</f>
        <v>#VALUE!</v>
      </c>
      <c r="G190" s="43" t="e">
        <f t="shared" ref="G190:G208" si="91">F190*$S$53*$C$55*(B190-C190+N190)^1.5</f>
        <v>#VALUE!</v>
      </c>
      <c r="H190" s="27" t="e">
        <f t="shared" si="79"/>
        <v>#VALUE!</v>
      </c>
      <c r="I190" s="229" t="e">
        <f t="shared" ref="I190:I208" si="92">(B190-C190)*B$19</f>
        <v>#VALUE!</v>
      </c>
      <c r="J190" s="230" t="e">
        <f t="shared" si="76"/>
        <v>#VALUE!</v>
      </c>
      <c r="K190" s="43" t="e">
        <f t="shared" ref="K190:K208" si="93">IF((1-S189-0.015)&gt;0,1,-1)</f>
        <v>#VALUE!</v>
      </c>
      <c r="L190" s="218" t="e">
        <f t="shared" ref="L190:L208" si="94">D190+K190*H190</f>
        <v>#VALUE!</v>
      </c>
      <c r="M190" s="218" t="e">
        <f t="shared" si="80"/>
        <v>#VALUE!</v>
      </c>
      <c r="N190" s="43" t="e">
        <f t="shared" ref="N190:N208" si="95">2*($P$53*M190/$S$52/$S$51)^2-(B190-C190)*2</f>
        <v>#VALUE!</v>
      </c>
      <c r="O190" s="43" t="e">
        <f t="shared" ref="O190:O208" si="96">wh(B190,$F$51,$F$52,$F$53)</f>
        <v>#VALUE!</v>
      </c>
      <c r="P190" s="231" t="e">
        <f t="shared" ref="P190:P208" si="97">$C$54*$L$55*$L$55*M190*M190/(($B$19*(B190-C190))^0.333)*1000</f>
        <v>#VALUE!</v>
      </c>
      <c r="Q190" s="43" t="e">
        <f t="shared" ref="Q190:Q208" si="98">M190/$S$54*(B190-C190+N190/2)*E190-$C$53</f>
        <v>#VALUE!</v>
      </c>
      <c r="R190" s="43" t="e">
        <f t="shared" ref="R190:R208" si="99">rate1(1,$L$52,$L$51,$L$54,L190,$L$53,$L$50,P190)</f>
        <v>#VALUE!</v>
      </c>
      <c r="S190" s="218" t="e">
        <f t="shared" si="81"/>
        <v>#VALUE!</v>
      </c>
      <c r="T190" s="218" t="e">
        <f t="shared" si="82"/>
        <v>#VALUE!</v>
      </c>
      <c r="U190" s="233" t="e">
        <f t="shared" ref="U190:U208" si="100">D190-K190*H190</f>
        <v>#VALUE!</v>
      </c>
      <c r="V190" s="233" t="e">
        <f t="shared" si="83"/>
        <v>#VALUE!</v>
      </c>
      <c r="W190" s="43" t="e">
        <f t="shared" ref="W190:W208" si="101">2*($P$53*V190/$S$52/$S$51)^2-(B190-C190)*2</f>
        <v>#VALUE!</v>
      </c>
      <c r="X190" s="43" t="e">
        <f t="shared" ref="X190:X208" si="102">V190/$S$54*(B190-C190+W190/2)*F190-$C$53</f>
        <v>#VALUE!</v>
      </c>
      <c r="Y190" s="43" t="e">
        <f t="shared" ref="Y190:Y208" si="103">$C$54*$L$55*$L$55*V190*V190/(($B$19*(B190-C190))^0.333)*1000</f>
        <v>#VALUE!</v>
      </c>
      <c r="Z190" s="43" t="e">
        <f t="shared" ref="Z190:Z208" si="104">rate1(1,$L$52,$L$51,$L$54,U190,$L$53,$L$50,Y190)</f>
        <v>#VALUE!</v>
      </c>
      <c r="AA190" s="233" t="e">
        <f t="shared" si="84"/>
        <v>#VALUE!</v>
      </c>
      <c r="AB190" s="233" t="e">
        <f t="shared" ref="AB190:AB208" si="105">W190/(1-AA190)</f>
        <v>#VALUE!</v>
      </c>
      <c r="AC190" s="43" t="e">
        <f t="shared" ref="AC190:AC208" si="106">delta_z(N190,S190,H190,AE189,AB190)</f>
        <v>#VALUE!</v>
      </c>
      <c r="AD190" s="43" t="e">
        <f t="shared" si="85"/>
        <v>#VALUE!</v>
      </c>
      <c r="AE190" s="43" t="e">
        <f t="shared" ref="AE190:AE208" si="107">(AD190-AD189)/(AC190+AC189)*2</f>
        <v>#VALUE!</v>
      </c>
      <c r="AF190" s="43" t="e">
        <f t="shared" si="86"/>
        <v>#VALUE!</v>
      </c>
      <c r="AG190" s="43" t="e">
        <f t="shared" si="87"/>
        <v>#VALUE!</v>
      </c>
      <c r="AH190" s="43" t="e">
        <f t="shared" ref="AH190:AH208" si="108">$S$54*$S$53*$C$55*SQRT(AF190-AG190)</f>
        <v>#VALUE!</v>
      </c>
      <c r="AI190" s="43" t="e">
        <f t="shared" si="88"/>
        <v>#VALUE!</v>
      </c>
      <c r="AJ190" s="43" t="e">
        <f t="shared" ref="AJ190:AJ208" si="109">AJ189+AI190/3600</f>
        <v>#VALUE!</v>
      </c>
      <c r="AK190" s="8" t="e">
        <f t="shared" si="74"/>
        <v>#VALUE!</v>
      </c>
      <c r="AL190" s="44" t="e">
        <f t="shared" si="75"/>
        <v>#VALUE!</v>
      </c>
      <c r="AZ190" s="8"/>
    </row>
    <row r="191" spans="1:52" ht="15" x14ac:dyDescent="0.15">
      <c r="A191" s="42"/>
      <c r="B191" s="43" t="e">
        <f t="shared" si="89"/>
        <v>#VALUE!</v>
      </c>
      <c r="C191" s="43" t="e">
        <f t="shared" si="89"/>
        <v>#VALUE!</v>
      </c>
      <c r="D191" s="43" t="e">
        <f t="shared" si="89"/>
        <v>#VALUE!</v>
      </c>
      <c r="E191" s="43" t="e">
        <f t="shared" ref="E191:E208" si="110">CalBreachWidth(C191,B191,I191,E190)</f>
        <v>#VALUE!</v>
      </c>
      <c r="F191" s="43" t="e">
        <f t="shared" si="90"/>
        <v>#VALUE!</v>
      </c>
      <c r="G191" s="43" t="e">
        <f t="shared" si="91"/>
        <v>#VALUE!</v>
      </c>
      <c r="H191" s="27" t="e">
        <f t="shared" ref="H191:H208" si="111">dv(S190)</f>
        <v>#VALUE!</v>
      </c>
      <c r="I191" s="229" t="e">
        <f t="shared" si="92"/>
        <v>#VALUE!</v>
      </c>
      <c r="J191" s="230" t="e">
        <f t="shared" si="76"/>
        <v>#VALUE!</v>
      </c>
      <c r="K191" s="43" t="e">
        <f t="shared" si="93"/>
        <v>#VALUE!</v>
      </c>
      <c r="L191" s="218" t="e">
        <f t="shared" si="94"/>
        <v>#VALUE!</v>
      </c>
      <c r="M191" s="218" t="e">
        <f t="shared" si="80"/>
        <v>#VALUE!</v>
      </c>
      <c r="N191" s="43" t="e">
        <f t="shared" si="95"/>
        <v>#VALUE!</v>
      </c>
      <c r="O191" s="43" t="e">
        <f t="shared" si="96"/>
        <v>#VALUE!</v>
      </c>
      <c r="P191" s="231" t="e">
        <f t="shared" si="97"/>
        <v>#VALUE!</v>
      </c>
      <c r="Q191" s="43" t="e">
        <f t="shared" si="98"/>
        <v>#VALUE!</v>
      </c>
      <c r="R191" s="43" t="e">
        <f t="shared" si="99"/>
        <v>#VALUE!</v>
      </c>
      <c r="S191" s="218" t="e">
        <f t="shared" si="81"/>
        <v>#VALUE!</v>
      </c>
      <c r="T191" s="218" t="e">
        <f t="shared" si="82"/>
        <v>#VALUE!</v>
      </c>
      <c r="U191" s="233" t="e">
        <f t="shared" si="100"/>
        <v>#VALUE!</v>
      </c>
      <c r="V191" s="233" t="e">
        <f t="shared" si="83"/>
        <v>#VALUE!</v>
      </c>
      <c r="W191" s="43" t="e">
        <f t="shared" si="101"/>
        <v>#VALUE!</v>
      </c>
      <c r="X191" s="43" t="e">
        <f t="shared" si="102"/>
        <v>#VALUE!</v>
      </c>
      <c r="Y191" s="43" t="e">
        <f t="shared" si="103"/>
        <v>#VALUE!</v>
      </c>
      <c r="Z191" s="43" t="e">
        <f t="shared" si="104"/>
        <v>#VALUE!</v>
      </c>
      <c r="AA191" s="233" t="e">
        <f t="shared" si="84"/>
        <v>#VALUE!</v>
      </c>
      <c r="AB191" s="233" t="e">
        <f t="shared" si="105"/>
        <v>#VALUE!</v>
      </c>
      <c r="AC191" s="43" t="e">
        <f t="shared" si="106"/>
        <v>#VALUE!</v>
      </c>
      <c r="AD191" s="43" t="e">
        <f t="shared" si="85"/>
        <v>#VALUE!</v>
      </c>
      <c r="AE191" s="43" t="e">
        <f t="shared" si="107"/>
        <v>#VALUE!</v>
      </c>
      <c r="AF191" s="43" t="e">
        <f t="shared" si="86"/>
        <v>#VALUE!</v>
      </c>
      <c r="AG191" s="43" t="e">
        <f t="shared" si="87"/>
        <v>#VALUE!</v>
      </c>
      <c r="AH191" s="43" t="e">
        <f t="shared" si="108"/>
        <v>#VALUE!</v>
      </c>
      <c r="AI191" s="43" t="e">
        <f t="shared" si="88"/>
        <v>#VALUE!</v>
      </c>
      <c r="AJ191" s="43" t="e">
        <f t="shared" si="109"/>
        <v>#VALUE!</v>
      </c>
      <c r="AK191" s="8" t="e">
        <f t="shared" ref="AK191:AK208" si="112">AK190+AI191*G190/1000000</f>
        <v>#VALUE!</v>
      </c>
      <c r="AL191" s="44" t="e">
        <f t="shared" ref="AL191:AL208" si="113">AL190+AI191*J191/1000000</f>
        <v>#VALUE!</v>
      </c>
      <c r="AZ191" s="8"/>
    </row>
    <row r="192" spans="1:52" ht="15" x14ac:dyDescent="0.15">
      <c r="A192" s="42"/>
      <c r="B192" s="43" t="e">
        <f t="shared" si="89"/>
        <v>#VALUE!</v>
      </c>
      <c r="C192" s="43" t="e">
        <f t="shared" si="89"/>
        <v>#VALUE!</v>
      </c>
      <c r="D192" s="43" t="e">
        <f t="shared" si="89"/>
        <v>#VALUE!</v>
      </c>
      <c r="E192" s="43" t="e">
        <f t="shared" si="110"/>
        <v>#VALUE!</v>
      </c>
      <c r="F192" s="43" t="e">
        <f t="shared" si="90"/>
        <v>#VALUE!</v>
      </c>
      <c r="G192" s="43" t="e">
        <f t="shared" si="91"/>
        <v>#VALUE!</v>
      </c>
      <c r="H192" s="27" t="e">
        <f t="shared" si="111"/>
        <v>#VALUE!</v>
      </c>
      <c r="I192" s="229" t="e">
        <f t="shared" si="92"/>
        <v>#VALUE!</v>
      </c>
      <c r="J192" s="230" t="e">
        <f t="shared" ref="J192:J208" si="114">IF(H192&gt;0, $B$7,"")</f>
        <v>#VALUE!</v>
      </c>
      <c r="K192" s="43" t="e">
        <f t="shared" si="93"/>
        <v>#VALUE!</v>
      </c>
      <c r="L192" s="218" t="e">
        <f t="shared" si="94"/>
        <v>#VALUE!</v>
      </c>
      <c r="M192" s="218" t="e">
        <f t="shared" si="80"/>
        <v>#VALUE!</v>
      </c>
      <c r="N192" s="43" t="e">
        <f t="shared" si="95"/>
        <v>#VALUE!</v>
      </c>
      <c r="O192" s="43" t="e">
        <f t="shared" si="96"/>
        <v>#VALUE!</v>
      </c>
      <c r="P192" s="231" t="e">
        <f t="shared" si="97"/>
        <v>#VALUE!</v>
      </c>
      <c r="Q192" s="43" t="e">
        <f t="shared" si="98"/>
        <v>#VALUE!</v>
      </c>
      <c r="R192" s="43" t="e">
        <f t="shared" si="99"/>
        <v>#VALUE!</v>
      </c>
      <c r="S192" s="218" t="e">
        <f t="shared" si="81"/>
        <v>#VALUE!</v>
      </c>
      <c r="T192" s="218" t="e">
        <f t="shared" si="82"/>
        <v>#VALUE!</v>
      </c>
      <c r="U192" s="233" t="e">
        <f t="shared" si="100"/>
        <v>#VALUE!</v>
      </c>
      <c r="V192" s="233" t="e">
        <f t="shared" si="83"/>
        <v>#VALUE!</v>
      </c>
      <c r="W192" s="43" t="e">
        <f t="shared" si="101"/>
        <v>#VALUE!</v>
      </c>
      <c r="X192" s="43" t="e">
        <f t="shared" si="102"/>
        <v>#VALUE!</v>
      </c>
      <c r="Y192" s="43" t="e">
        <f t="shared" si="103"/>
        <v>#VALUE!</v>
      </c>
      <c r="Z192" s="43" t="e">
        <f t="shared" si="104"/>
        <v>#VALUE!</v>
      </c>
      <c r="AA192" s="233" t="e">
        <f t="shared" si="84"/>
        <v>#VALUE!</v>
      </c>
      <c r="AB192" s="233" t="e">
        <f t="shared" si="105"/>
        <v>#VALUE!</v>
      </c>
      <c r="AC192" s="43" t="e">
        <f t="shared" si="106"/>
        <v>#VALUE!</v>
      </c>
      <c r="AD192" s="43" t="e">
        <f t="shared" si="85"/>
        <v>#VALUE!</v>
      </c>
      <c r="AE192" s="43" t="e">
        <f t="shared" si="107"/>
        <v>#VALUE!</v>
      </c>
      <c r="AF192" s="43" t="e">
        <f t="shared" si="86"/>
        <v>#VALUE!</v>
      </c>
      <c r="AG192" s="43" t="e">
        <f t="shared" si="87"/>
        <v>#VALUE!</v>
      </c>
      <c r="AH192" s="43" t="e">
        <f t="shared" si="108"/>
        <v>#VALUE!</v>
      </c>
      <c r="AI192" s="43" t="e">
        <f t="shared" si="88"/>
        <v>#VALUE!</v>
      </c>
      <c r="AJ192" s="43" t="e">
        <f t="shared" si="109"/>
        <v>#VALUE!</v>
      </c>
      <c r="AK192" s="8" t="e">
        <f t="shared" si="112"/>
        <v>#VALUE!</v>
      </c>
      <c r="AL192" s="44" t="e">
        <f t="shared" si="113"/>
        <v>#VALUE!</v>
      </c>
      <c r="AZ192" s="8"/>
    </row>
    <row r="193" spans="1:52" ht="15" x14ac:dyDescent="0.15">
      <c r="A193" s="42"/>
      <c r="B193" s="43" t="e">
        <f t="shared" si="89"/>
        <v>#VALUE!</v>
      </c>
      <c r="C193" s="43" t="e">
        <f t="shared" si="89"/>
        <v>#VALUE!</v>
      </c>
      <c r="D193" s="43" t="e">
        <f t="shared" si="89"/>
        <v>#VALUE!</v>
      </c>
      <c r="E193" s="43" t="e">
        <f t="shared" si="110"/>
        <v>#VALUE!</v>
      </c>
      <c r="F193" s="43" t="e">
        <f t="shared" si="90"/>
        <v>#VALUE!</v>
      </c>
      <c r="G193" s="43" t="e">
        <f t="shared" si="91"/>
        <v>#VALUE!</v>
      </c>
      <c r="H193" s="27" t="e">
        <f t="shared" si="111"/>
        <v>#VALUE!</v>
      </c>
      <c r="I193" s="229" t="e">
        <f t="shared" si="92"/>
        <v>#VALUE!</v>
      </c>
      <c r="J193" s="230" t="e">
        <f t="shared" si="114"/>
        <v>#VALUE!</v>
      </c>
      <c r="K193" s="43" t="e">
        <f t="shared" si="93"/>
        <v>#VALUE!</v>
      </c>
      <c r="L193" s="218" t="e">
        <f t="shared" si="94"/>
        <v>#VALUE!</v>
      </c>
      <c r="M193" s="218" t="e">
        <f t="shared" si="80"/>
        <v>#VALUE!</v>
      </c>
      <c r="N193" s="43" t="e">
        <f t="shared" si="95"/>
        <v>#VALUE!</v>
      </c>
      <c r="O193" s="43" t="e">
        <f t="shared" si="96"/>
        <v>#VALUE!</v>
      </c>
      <c r="P193" s="231" t="e">
        <f t="shared" si="97"/>
        <v>#VALUE!</v>
      </c>
      <c r="Q193" s="43" t="e">
        <f t="shared" si="98"/>
        <v>#VALUE!</v>
      </c>
      <c r="R193" s="43" t="e">
        <f t="shared" si="99"/>
        <v>#VALUE!</v>
      </c>
      <c r="S193" s="218" t="e">
        <f t="shared" si="81"/>
        <v>#VALUE!</v>
      </c>
      <c r="T193" s="218" t="e">
        <f t="shared" si="82"/>
        <v>#VALUE!</v>
      </c>
      <c r="U193" s="233" t="e">
        <f t="shared" si="100"/>
        <v>#VALUE!</v>
      </c>
      <c r="V193" s="233" t="e">
        <f t="shared" si="83"/>
        <v>#VALUE!</v>
      </c>
      <c r="W193" s="43" t="e">
        <f t="shared" si="101"/>
        <v>#VALUE!</v>
      </c>
      <c r="X193" s="43" t="e">
        <f t="shared" si="102"/>
        <v>#VALUE!</v>
      </c>
      <c r="Y193" s="43" t="e">
        <f t="shared" si="103"/>
        <v>#VALUE!</v>
      </c>
      <c r="Z193" s="43" t="e">
        <f t="shared" si="104"/>
        <v>#VALUE!</v>
      </c>
      <c r="AA193" s="233" t="e">
        <f t="shared" si="84"/>
        <v>#VALUE!</v>
      </c>
      <c r="AB193" s="233" t="e">
        <f t="shared" si="105"/>
        <v>#VALUE!</v>
      </c>
      <c r="AC193" s="43" t="e">
        <f t="shared" si="106"/>
        <v>#VALUE!</v>
      </c>
      <c r="AD193" s="43" t="e">
        <f t="shared" si="85"/>
        <v>#VALUE!</v>
      </c>
      <c r="AE193" s="43" t="e">
        <f t="shared" si="107"/>
        <v>#VALUE!</v>
      </c>
      <c r="AF193" s="43" t="e">
        <f t="shared" si="86"/>
        <v>#VALUE!</v>
      </c>
      <c r="AG193" s="43" t="e">
        <f t="shared" si="87"/>
        <v>#VALUE!</v>
      </c>
      <c r="AH193" s="43" t="e">
        <f t="shared" si="108"/>
        <v>#VALUE!</v>
      </c>
      <c r="AI193" s="43" t="e">
        <f t="shared" si="88"/>
        <v>#VALUE!</v>
      </c>
      <c r="AJ193" s="43" t="e">
        <f t="shared" si="109"/>
        <v>#VALUE!</v>
      </c>
      <c r="AK193" s="8" t="e">
        <f t="shared" si="112"/>
        <v>#VALUE!</v>
      </c>
      <c r="AL193" s="44" t="e">
        <f t="shared" si="113"/>
        <v>#VALUE!</v>
      </c>
      <c r="AZ193" s="8"/>
    </row>
    <row r="194" spans="1:52" ht="15" x14ac:dyDescent="0.15">
      <c r="A194" s="42"/>
      <c r="B194" s="43" t="e">
        <f t="shared" si="89"/>
        <v>#VALUE!</v>
      </c>
      <c r="C194" s="43" t="e">
        <f t="shared" si="89"/>
        <v>#VALUE!</v>
      </c>
      <c r="D194" s="43" t="e">
        <f t="shared" si="89"/>
        <v>#VALUE!</v>
      </c>
      <c r="E194" s="43" t="e">
        <f t="shared" si="110"/>
        <v>#VALUE!</v>
      </c>
      <c r="F194" s="43" t="e">
        <f t="shared" si="90"/>
        <v>#VALUE!</v>
      </c>
      <c r="G194" s="43" t="e">
        <f t="shared" si="91"/>
        <v>#VALUE!</v>
      </c>
      <c r="H194" s="27" t="e">
        <f t="shared" si="111"/>
        <v>#VALUE!</v>
      </c>
      <c r="I194" s="229" t="e">
        <f t="shared" si="92"/>
        <v>#VALUE!</v>
      </c>
      <c r="J194" s="230" t="e">
        <f t="shared" si="114"/>
        <v>#VALUE!</v>
      </c>
      <c r="K194" s="43" t="e">
        <f t="shared" si="93"/>
        <v>#VALUE!</v>
      </c>
      <c r="L194" s="218" t="e">
        <f t="shared" si="94"/>
        <v>#VALUE!</v>
      </c>
      <c r="M194" s="218" t="e">
        <f t="shared" si="80"/>
        <v>#VALUE!</v>
      </c>
      <c r="N194" s="43" t="e">
        <f t="shared" si="95"/>
        <v>#VALUE!</v>
      </c>
      <c r="O194" s="43" t="e">
        <f t="shared" si="96"/>
        <v>#VALUE!</v>
      </c>
      <c r="P194" s="231" t="e">
        <f t="shared" si="97"/>
        <v>#VALUE!</v>
      </c>
      <c r="Q194" s="43" t="e">
        <f t="shared" si="98"/>
        <v>#VALUE!</v>
      </c>
      <c r="R194" s="43" t="e">
        <f t="shared" si="99"/>
        <v>#VALUE!</v>
      </c>
      <c r="S194" s="218" t="e">
        <f t="shared" si="81"/>
        <v>#VALUE!</v>
      </c>
      <c r="T194" s="218" t="e">
        <f t="shared" si="82"/>
        <v>#VALUE!</v>
      </c>
      <c r="U194" s="233" t="e">
        <f t="shared" si="100"/>
        <v>#VALUE!</v>
      </c>
      <c r="V194" s="233" t="e">
        <f t="shared" si="83"/>
        <v>#VALUE!</v>
      </c>
      <c r="W194" s="43" t="e">
        <f t="shared" si="101"/>
        <v>#VALUE!</v>
      </c>
      <c r="X194" s="43" t="e">
        <f t="shared" si="102"/>
        <v>#VALUE!</v>
      </c>
      <c r="Y194" s="43" t="e">
        <f t="shared" si="103"/>
        <v>#VALUE!</v>
      </c>
      <c r="Z194" s="43" t="e">
        <f t="shared" si="104"/>
        <v>#VALUE!</v>
      </c>
      <c r="AA194" s="233" t="e">
        <f t="shared" si="84"/>
        <v>#VALUE!</v>
      </c>
      <c r="AB194" s="233" t="e">
        <f t="shared" si="105"/>
        <v>#VALUE!</v>
      </c>
      <c r="AC194" s="43" t="e">
        <f t="shared" si="106"/>
        <v>#VALUE!</v>
      </c>
      <c r="AD194" s="43" t="e">
        <f t="shared" si="85"/>
        <v>#VALUE!</v>
      </c>
      <c r="AE194" s="43" t="e">
        <f t="shared" si="107"/>
        <v>#VALUE!</v>
      </c>
      <c r="AF194" s="43" t="e">
        <f t="shared" si="86"/>
        <v>#VALUE!</v>
      </c>
      <c r="AG194" s="43" t="e">
        <f t="shared" si="87"/>
        <v>#VALUE!</v>
      </c>
      <c r="AH194" s="43" t="e">
        <f t="shared" si="108"/>
        <v>#VALUE!</v>
      </c>
      <c r="AI194" s="43" t="e">
        <f t="shared" si="88"/>
        <v>#VALUE!</v>
      </c>
      <c r="AJ194" s="43" t="e">
        <f t="shared" si="109"/>
        <v>#VALUE!</v>
      </c>
      <c r="AK194" s="8" t="e">
        <f t="shared" si="112"/>
        <v>#VALUE!</v>
      </c>
      <c r="AL194" s="44" t="e">
        <f t="shared" si="113"/>
        <v>#VALUE!</v>
      </c>
      <c r="AZ194" s="8"/>
    </row>
    <row r="195" spans="1:52" ht="15" x14ac:dyDescent="0.15">
      <c r="A195" s="42"/>
      <c r="B195" s="43" t="e">
        <f t="shared" si="89"/>
        <v>#VALUE!</v>
      </c>
      <c r="C195" s="43" t="e">
        <f t="shared" si="89"/>
        <v>#VALUE!</v>
      </c>
      <c r="D195" s="43" t="e">
        <f t="shared" si="89"/>
        <v>#VALUE!</v>
      </c>
      <c r="E195" s="43" t="e">
        <f t="shared" si="110"/>
        <v>#VALUE!</v>
      </c>
      <c r="F195" s="43" t="e">
        <f t="shared" si="90"/>
        <v>#VALUE!</v>
      </c>
      <c r="G195" s="43" t="e">
        <f t="shared" si="91"/>
        <v>#VALUE!</v>
      </c>
      <c r="H195" s="27" t="e">
        <f t="shared" si="111"/>
        <v>#VALUE!</v>
      </c>
      <c r="I195" s="229" t="e">
        <f t="shared" si="92"/>
        <v>#VALUE!</v>
      </c>
      <c r="J195" s="230" t="e">
        <f t="shared" si="114"/>
        <v>#VALUE!</v>
      </c>
      <c r="K195" s="43" t="e">
        <f t="shared" si="93"/>
        <v>#VALUE!</v>
      </c>
      <c r="L195" s="218" t="e">
        <f t="shared" si="94"/>
        <v>#VALUE!</v>
      </c>
      <c r="M195" s="218" t="e">
        <f t="shared" si="80"/>
        <v>#VALUE!</v>
      </c>
      <c r="N195" s="43" t="e">
        <f t="shared" si="95"/>
        <v>#VALUE!</v>
      </c>
      <c r="O195" s="43" t="e">
        <f t="shared" si="96"/>
        <v>#VALUE!</v>
      </c>
      <c r="P195" s="231" t="e">
        <f t="shared" si="97"/>
        <v>#VALUE!</v>
      </c>
      <c r="Q195" s="43" t="e">
        <f t="shared" si="98"/>
        <v>#VALUE!</v>
      </c>
      <c r="R195" s="43" t="e">
        <f t="shared" si="99"/>
        <v>#VALUE!</v>
      </c>
      <c r="S195" s="218" t="e">
        <f t="shared" si="81"/>
        <v>#VALUE!</v>
      </c>
      <c r="T195" s="218" t="e">
        <f t="shared" si="82"/>
        <v>#VALUE!</v>
      </c>
      <c r="U195" s="233" t="e">
        <f t="shared" si="100"/>
        <v>#VALUE!</v>
      </c>
      <c r="V195" s="233" t="e">
        <f t="shared" si="83"/>
        <v>#VALUE!</v>
      </c>
      <c r="W195" s="43" t="e">
        <f t="shared" si="101"/>
        <v>#VALUE!</v>
      </c>
      <c r="X195" s="43" t="e">
        <f t="shared" si="102"/>
        <v>#VALUE!</v>
      </c>
      <c r="Y195" s="43" t="e">
        <f t="shared" si="103"/>
        <v>#VALUE!</v>
      </c>
      <c r="Z195" s="43" t="e">
        <f t="shared" si="104"/>
        <v>#VALUE!</v>
      </c>
      <c r="AA195" s="233" t="e">
        <f t="shared" si="84"/>
        <v>#VALUE!</v>
      </c>
      <c r="AB195" s="233" t="e">
        <f t="shared" si="105"/>
        <v>#VALUE!</v>
      </c>
      <c r="AC195" s="43" t="e">
        <f t="shared" si="106"/>
        <v>#VALUE!</v>
      </c>
      <c r="AD195" s="43" t="e">
        <f t="shared" si="85"/>
        <v>#VALUE!</v>
      </c>
      <c r="AE195" s="43" t="e">
        <f t="shared" si="107"/>
        <v>#VALUE!</v>
      </c>
      <c r="AF195" s="43" t="e">
        <f t="shared" si="86"/>
        <v>#VALUE!</v>
      </c>
      <c r="AG195" s="43" t="e">
        <f t="shared" si="87"/>
        <v>#VALUE!</v>
      </c>
      <c r="AH195" s="43" t="e">
        <f t="shared" si="108"/>
        <v>#VALUE!</v>
      </c>
      <c r="AI195" s="43" t="e">
        <f t="shared" si="88"/>
        <v>#VALUE!</v>
      </c>
      <c r="AJ195" s="43" t="e">
        <f t="shared" si="109"/>
        <v>#VALUE!</v>
      </c>
      <c r="AK195" s="8" t="e">
        <f t="shared" si="112"/>
        <v>#VALUE!</v>
      </c>
      <c r="AL195" s="44" t="e">
        <f t="shared" si="113"/>
        <v>#VALUE!</v>
      </c>
      <c r="AZ195" s="8"/>
    </row>
    <row r="196" spans="1:52" ht="15" x14ac:dyDescent="0.15">
      <c r="A196" s="42"/>
      <c r="B196" s="43" t="e">
        <f t="shared" si="89"/>
        <v>#VALUE!</v>
      </c>
      <c r="C196" s="43" t="e">
        <f t="shared" si="89"/>
        <v>#VALUE!</v>
      </c>
      <c r="D196" s="43" t="e">
        <f t="shared" si="89"/>
        <v>#VALUE!</v>
      </c>
      <c r="E196" s="43" t="e">
        <f t="shared" si="110"/>
        <v>#VALUE!</v>
      </c>
      <c r="F196" s="43" t="e">
        <f t="shared" si="90"/>
        <v>#VALUE!</v>
      </c>
      <c r="G196" s="43" t="e">
        <f t="shared" si="91"/>
        <v>#VALUE!</v>
      </c>
      <c r="H196" s="27" t="e">
        <f t="shared" si="111"/>
        <v>#VALUE!</v>
      </c>
      <c r="I196" s="229" t="e">
        <f t="shared" si="92"/>
        <v>#VALUE!</v>
      </c>
      <c r="J196" s="230" t="e">
        <f t="shared" si="114"/>
        <v>#VALUE!</v>
      </c>
      <c r="K196" s="43" t="e">
        <f t="shared" si="93"/>
        <v>#VALUE!</v>
      </c>
      <c r="L196" s="218" t="e">
        <f t="shared" si="94"/>
        <v>#VALUE!</v>
      </c>
      <c r="M196" s="218" t="e">
        <f t="shared" si="80"/>
        <v>#VALUE!</v>
      </c>
      <c r="N196" s="43" t="e">
        <f t="shared" si="95"/>
        <v>#VALUE!</v>
      </c>
      <c r="O196" s="43" t="e">
        <f t="shared" si="96"/>
        <v>#VALUE!</v>
      </c>
      <c r="P196" s="231" t="e">
        <f t="shared" si="97"/>
        <v>#VALUE!</v>
      </c>
      <c r="Q196" s="43" t="e">
        <f t="shared" si="98"/>
        <v>#VALUE!</v>
      </c>
      <c r="R196" s="43" t="e">
        <f t="shared" si="99"/>
        <v>#VALUE!</v>
      </c>
      <c r="S196" s="218" t="e">
        <f t="shared" si="81"/>
        <v>#VALUE!</v>
      </c>
      <c r="T196" s="218" t="e">
        <f t="shared" si="82"/>
        <v>#VALUE!</v>
      </c>
      <c r="U196" s="233" t="e">
        <f t="shared" si="100"/>
        <v>#VALUE!</v>
      </c>
      <c r="V196" s="233" t="e">
        <f t="shared" si="83"/>
        <v>#VALUE!</v>
      </c>
      <c r="W196" s="43" t="e">
        <f t="shared" si="101"/>
        <v>#VALUE!</v>
      </c>
      <c r="X196" s="43" t="e">
        <f t="shared" si="102"/>
        <v>#VALUE!</v>
      </c>
      <c r="Y196" s="43" t="e">
        <f t="shared" si="103"/>
        <v>#VALUE!</v>
      </c>
      <c r="Z196" s="43" t="e">
        <f t="shared" si="104"/>
        <v>#VALUE!</v>
      </c>
      <c r="AA196" s="233" t="e">
        <f t="shared" si="84"/>
        <v>#VALUE!</v>
      </c>
      <c r="AB196" s="233" t="e">
        <f t="shared" si="105"/>
        <v>#VALUE!</v>
      </c>
      <c r="AC196" s="43" t="e">
        <f t="shared" si="106"/>
        <v>#VALUE!</v>
      </c>
      <c r="AD196" s="43" t="e">
        <f t="shared" si="85"/>
        <v>#VALUE!</v>
      </c>
      <c r="AE196" s="43" t="e">
        <f t="shared" si="107"/>
        <v>#VALUE!</v>
      </c>
      <c r="AF196" s="43" t="e">
        <f t="shared" si="86"/>
        <v>#VALUE!</v>
      </c>
      <c r="AG196" s="43" t="e">
        <f t="shared" si="87"/>
        <v>#VALUE!</v>
      </c>
      <c r="AH196" s="43" t="e">
        <f t="shared" si="108"/>
        <v>#VALUE!</v>
      </c>
      <c r="AI196" s="43" t="e">
        <f t="shared" si="88"/>
        <v>#VALUE!</v>
      </c>
      <c r="AJ196" s="43" t="e">
        <f t="shared" si="109"/>
        <v>#VALUE!</v>
      </c>
      <c r="AK196" s="8" t="e">
        <f t="shared" si="112"/>
        <v>#VALUE!</v>
      </c>
      <c r="AL196" s="44" t="e">
        <f t="shared" si="113"/>
        <v>#VALUE!</v>
      </c>
      <c r="AZ196" s="8"/>
    </row>
    <row r="197" spans="1:52" ht="15" x14ac:dyDescent="0.15">
      <c r="A197" s="42"/>
      <c r="B197" s="43" t="e">
        <f t="shared" si="89"/>
        <v>#VALUE!</v>
      </c>
      <c r="C197" s="43" t="e">
        <f t="shared" si="89"/>
        <v>#VALUE!</v>
      </c>
      <c r="D197" s="43" t="e">
        <f t="shared" si="89"/>
        <v>#VALUE!</v>
      </c>
      <c r="E197" s="43" t="e">
        <f t="shared" si="110"/>
        <v>#VALUE!</v>
      </c>
      <c r="F197" s="43" t="e">
        <f t="shared" si="90"/>
        <v>#VALUE!</v>
      </c>
      <c r="G197" s="43" t="e">
        <f t="shared" si="91"/>
        <v>#VALUE!</v>
      </c>
      <c r="H197" s="27" t="e">
        <f t="shared" si="111"/>
        <v>#VALUE!</v>
      </c>
      <c r="I197" s="229" t="e">
        <f t="shared" si="92"/>
        <v>#VALUE!</v>
      </c>
      <c r="J197" s="230" t="e">
        <f t="shared" si="114"/>
        <v>#VALUE!</v>
      </c>
      <c r="K197" s="43" t="e">
        <f t="shared" si="93"/>
        <v>#VALUE!</v>
      </c>
      <c r="L197" s="218" t="e">
        <f t="shared" si="94"/>
        <v>#VALUE!</v>
      </c>
      <c r="M197" s="218" t="e">
        <f t="shared" si="80"/>
        <v>#VALUE!</v>
      </c>
      <c r="N197" s="43" t="e">
        <f t="shared" si="95"/>
        <v>#VALUE!</v>
      </c>
      <c r="O197" s="43" t="e">
        <f t="shared" si="96"/>
        <v>#VALUE!</v>
      </c>
      <c r="P197" s="231" t="e">
        <f t="shared" si="97"/>
        <v>#VALUE!</v>
      </c>
      <c r="Q197" s="43" t="e">
        <f t="shared" si="98"/>
        <v>#VALUE!</v>
      </c>
      <c r="R197" s="43" t="e">
        <f t="shared" si="99"/>
        <v>#VALUE!</v>
      </c>
      <c r="S197" s="218" t="e">
        <f t="shared" si="81"/>
        <v>#VALUE!</v>
      </c>
      <c r="T197" s="218" t="e">
        <f t="shared" si="82"/>
        <v>#VALUE!</v>
      </c>
      <c r="U197" s="233" t="e">
        <f t="shared" si="100"/>
        <v>#VALUE!</v>
      </c>
      <c r="V197" s="233" t="e">
        <f t="shared" si="83"/>
        <v>#VALUE!</v>
      </c>
      <c r="W197" s="43" t="e">
        <f t="shared" si="101"/>
        <v>#VALUE!</v>
      </c>
      <c r="X197" s="43" t="e">
        <f t="shared" si="102"/>
        <v>#VALUE!</v>
      </c>
      <c r="Y197" s="43" t="e">
        <f t="shared" si="103"/>
        <v>#VALUE!</v>
      </c>
      <c r="Z197" s="43" t="e">
        <f t="shared" si="104"/>
        <v>#VALUE!</v>
      </c>
      <c r="AA197" s="233" t="e">
        <f t="shared" si="84"/>
        <v>#VALUE!</v>
      </c>
      <c r="AB197" s="233" t="e">
        <f t="shared" si="105"/>
        <v>#VALUE!</v>
      </c>
      <c r="AC197" s="43" t="e">
        <f t="shared" si="106"/>
        <v>#VALUE!</v>
      </c>
      <c r="AD197" s="43" t="e">
        <f t="shared" si="85"/>
        <v>#VALUE!</v>
      </c>
      <c r="AE197" s="43" t="e">
        <f t="shared" si="107"/>
        <v>#VALUE!</v>
      </c>
      <c r="AF197" s="43" t="e">
        <f t="shared" si="86"/>
        <v>#VALUE!</v>
      </c>
      <c r="AG197" s="43" t="e">
        <f t="shared" si="87"/>
        <v>#VALUE!</v>
      </c>
      <c r="AH197" s="43" t="e">
        <f t="shared" si="108"/>
        <v>#VALUE!</v>
      </c>
      <c r="AI197" s="43" t="e">
        <f t="shared" si="88"/>
        <v>#VALUE!</v>
      </c>
      <c r="AJ197" s="43" t="e">
        <f t="shared" si="109"/>
        <v>#VALUE!</v>
      </c>
      <c r="AK197" s="8" t="e">
        <f t="shared" si="112"/>
        <v>#VALUE!</v>
      </c>
      <c r="AL197" s="44" t="e">
        <f t="shared" si="113"/>
        <v>#VALUE!</v>
      </c>
      <c r="AZ197" s="8"/>
    </row>
    <row r="198" spans="1:52" ht="15" x14ac:dyDescent="0.15">
      <c r="A198" s="42"/>
      <c r="B198" s="43" t="e">
        <f t="shared" si="89"/>
        <v>#VALUE!</v>
      </c>
      <c r="C198" s="43" t="e">
        <f t="shared" si="89"/>
        <v>#VALUE!</v>
      </c>
      <c r="D198" s="43" t="e">
        <f t="shared" si="89"/>
        <v>#VALUE!</v>
      </c>
      <c r="E198" s="43" t="e">
        <f t="shared" si="110"/>
        <v>#VALUE!</v>
      </c>
      <c r="F198" s="43" t="e">
        <f t="shared" si="90"/>
        <v>#VALUE!</v>
      </c>
      <c r="G198" s="43" t="e">
        <f t="shared" si="91"/>
        <v>#VALUE!</v>
      </c>
      <c r="H198" s="27" t="e">
        <f t="shared" si="111"/>
        <v>#VALUE!</v>
      </c>
      <c r="I198" s="229" t="e">
        <f t="shared" si="92"/>
        <v>#VALUE!</v>
      </c>
      <c r="J198" s="230" t="e">
        <f t="shared" si="114"/>
        <v>#VALUE!</v>
      </c>
      <c r="K198" s="43" t="e">
        <f t="shared" si="93"/>
        <v>#VALUE!</v>
      </c>
      <c r="L198" s="218" t="e">
        <f t="shared" si="94"/>
        <v>#VALUE!</v>
      </c>
      <c r="M198" s="218" t="e">
        <f t="shared" si="80"/>
        <v>#VALUE!</v>
      </c>
      <c r="N198" s="43" t="e">
        <f t="shared" si="95"/>
        <v>#VALUE!</v>
      </c>
      <c r="O198" s="43" t="e">
        <f t="shared" si="96"/>
        <v>#VALUE!</v>
      </c>
      <c r="P198" s="231" t="e">
        <f t="shared" si="97"/>
        <v>#VALUE!</v>
      </c>
      <c r="Q198" s="43" t="e">
        <f t="shared" si="98"/>
        <v>#VALUE!</v>
      </c>
      <c r="R198" s="43" t="e">
        <f t="shared" si="99"/>
        <v>#VALUE!</v>
      </c>
      <c r="S198" s="218" t="e">
        <f t="shared" si="81"/>
        <v>#VALUE!</v>
      </c>
      <c r="T198" s="218" t="e">
        <f t="shared" si="82"/>
        <v>#VALUE!</v>
      </c>
      <c r="U198" s="233" t="e">
        <f t="shared" si="100"/>
        <v>#VALUE!</v>
      </c>
      <c r="V198" s="233" t="e">
        <f t="shared" si="83"/>
        <v>#VALUE!</v>
      </c>
      <c r="W198" s="43" t="e">
        <f t="shared" si="101"/>
        <v>#VALUE!</v>
      </c>
      <c r="X198" s="43" t="e">
        <f t="shared" si="102"/>
        <v>#VALUE!</v>
      </c>
      <c r="Y198" s="43" t="e">
        <f t="shared" si="103"/>
        <v>#VALUE!</v>
      </c>
      <c r="Z198" s="43" t="e">
        <f t="shared" si="104"/>
        <v>#VALUE!</v>
      </c>
      <c r="AA198" s="233" t="e">
        <f t="shared" si="84"/>
        <v>#VALUE!</v>
      </c>
      <c r="AB198" s="233" t="e">
        <f t="shared" si="105"/>
        <v>#VALUE!</v>
      </c>
      <c r="AC198" s="43" t="e">
        <f t="shared" si="106"/>
        <v>#VALUE!</v>
      </c>
      <c r="AD198" s="43" t="e">
        <f t="shared" si="85"/>
        <v>#VALUE!</v>
      </c>
      <c r="AE198" s="43" t="e">
        <f t="shared" si="107"/>
        <v>#VALUE!</v>
      </c>
      <c r="AF198" s="43" t="e">
        <f t="shared" si="86"/>
        <v>#VALUE!</v>
      </c>
      <c r="AG198" s="43" t="e">
        <f t="shared" si="87"/>
        <v>#VALUE!</v>
      </c>
      <c r="AH198" s="43" t="e">
        <f t="shared" si="108"/>
        <v>#VALUE!</v>
      </c>
      <c r="AI198" s="43" t="e">
        <f t="shared" si="88"/>
        <v>#VALUE!</v>
      </c>
      <c r="AJ198" s="43" t="e">
        <f t="shared" si="109"/>
        <v>#VALUE!</v>
      </c>
      <c r="AK198" s="8" t="e">
        <f t="shared" si="112"/>
        <v>#VALUE!</v>
      </c>
      <c r="AL198" s="44" t="e">
        <f t="shared" si="113"/>
        <v>#VALUE!</v>
      </c>
      <c r="AZ198" s="8"/>
    </row>
    <row r="199" spans="1:52" ht="15" x14ac:dyDescent="0.15">
      <c r="A199" s="42"/>
      <c r="B199" s="43" t="e">
        <f t="shared" si="89"/>
        <v>#VALUE!</v>
      </c>
      <c r="C199" s="43" t="e">
        <f t="shared" si="89"/>
        <v>#VALUE!</v>
      </c>
      <c r="D199" s="43" t="e">
        <f t="shared" si="89"/>
        <v>#VALUE!</v>
      </c>
      <c r="E199" s="43" t="e">
        <f t="shared" si="110"/>
        <v>#VALUE!</v>
      </c>
      <c r="F199" s="43" t="e">
        <f t="shared" si="90"/>
        <v>#VALUE!</v>
      </c>
      <c r="G199" s="43" t="e">
        <f t="shared" si="91"/>
        <v>#VALUE!</v>
      </c>
      <c r="H199" s="27" t="e">
        <f t="shared" si="111"/>
        <v>#VALUE!</v>
      </c>
      <c r="I199" s="229" t="e">
        <f t="shared" si="92"/>
        <v>#VALUE!</v>
      </c>
      <c r="J199" s="230" t="e">
        <f t="shared" si="114"/>
        <v>#VALUE!</v>
      </c>
      <c r="K199" s="43" t="e">
        <f t="shared" si="93"/>
        <v>#VALUE!</v>
      </c>
      <c r="L199" s="218" t="e">
        <f t="shared" si="94"/>
        <v>#VALUE!</v>
      </c>
      <c r="M199" s="218" t="e">
        <f t="shared" si="80"/>
        <v>#VALUE!</v>
      </c>
      <c r="N199" s="43" t="e">
        <f t="shared" si="95"/>
        <v>#VALUE!</v>
      </c>
      <c r="O199" s="43" t="e">
        <f t="shared" si="96"/>
        <v>#VALUE!</v>
      </c>
      <c r="P199" s="231" t="e">
        <f t="shared" si="97"/>
        <v>#VALUE!</v>
      </c>
      <c r="Q199" s="43" t="e">
        <f t="shared" si="98"/>
        <v>#VALUE!</v>
      </c>
      <c r="R199" s="43" t="e">
        <f t="shared" si="99"/>
        <v>#VALUE!</v>
      </c>
      <c r="S199" s="218" t="e">
        <f t="shared" si="81"/>
        <v>#VALUE!</v>
      </c>
      <c r="T199" s="218" t="e">
        <f t="shared" si="82"/>
        <v>#VALUE!</v>
      </c>
      <c r="U199" s="233" t="e">
        <f t="shared" si="100"/>
        <v>#VALUE!</v>
      </c>
      <c r="V199" s="233" t="e">
        <f t="shared" si="83"/>
        <v>#VALUE!</v>
      </c>
      <c r="W199" s="43" t="e">
        <f t="shared" si="101"/>
        <v>#VALUE!</v>
      </c>
      <c r="X199" s="43" t="e">
        <f t="shared" si="102"/>
        <v>#VALUE!</v>
      </c>
      <c r="Y199" s="43" t="e">
        <f t="shared" si="103"/>
        <v>#VALUE!</v>
      </c>
      <c r="Z199" s="43" t="e">
        <f t="shared" si="104"/>
        <v>#VALUE!</v>
      </c>
      <c r="AA199" s="233" t="e">
        <f t="shared" si="84"/>
        <v>#VALUE!</v>
      </c>
      <c r="AB199" s="233" t="e">
        <f t="shared" si="105"/>
        <v>#VALUE!</v>
      </c>
      <c r="AC199" s="43" t="e">
        <f t="shared" si="106"/>
        <v>#VALUE!</v>
      </c>
      <c r="AD199" s="43" t="e">
        <f t="shared" si="85"/>
        <v>#VALUE!</v>
      </c>
      <c r="AE199" s="43" t="e">
        <f t="shared" si="107"/>
        <v>#VALUE!</v>
      </c>
      <c r="AF199" s="43" t="e">
        <f t="shared" si="86"/>
        <v>#VALUE!</v>
      </c>
      <c r="AG199" s="43" t="e">
        <f t="shared" si="87"/>
        <v>#VALUE!</v>
      </c>
      <c r="AH199" s="43" t="e">
        <f t="shared" si="108"/>
        <v>#VALUE!</v>
      </c>
      <c r="AI199" s="43" t="e">
        <f t="shared" si="88"/>
        <v>#VALUE!</v>
      </c>
      <c r="AJ199" s="43" t="e">
        <f t="shared" si="109"/>
        <v>#VALUE!</v>
      </c>
      <c r="AK199" s="8" t="e">
        <f t="shared" si="112"/>
        <v>#VALUE!</v>
      </c>
      <c r="AL199" s="44" t="e">
        <f t="shared" si="113"/>
        <v>#VALUE!</v>
      </c>
      <c r="AZ199" s="8"/>
    </row>
    <row r="200" spans="1:52" ht="15" x14ac:dyDescent="0.15">
      <c r="A200" s="42"/>
      <c r="B200" s="43" t="e">
        <f t="shared" si="89"/>
        <v>#VALUE!</v>
      </c>
      <c r="C200" s="43" t="e">
        <f t="shared" si="89"/>
        <v>#VALUE!</v>
      </c>
      <c r="D200" s="43" t="e">
        <f t="shared" si="89"/>
        <v>#VALUE!</v>
      </c>
      <c r="E200" s="43" t="e">
        <f t="shared" si="110"/>
        <v>#VALUE!</v>
      </c>
      <c r="F200" s="43" t="e">
        <f t="shared" si="90"/>
        <v>#VALUE!</v>
      </c>
      <c r="G200" s="43" t="e">
        <f t="shared" si="91"/>
        <v>#VALUE!</v>
      </c>
      <c r="H200" s="27" t="e">
        <f t="shared" si="111"/>
        <v>#VALUE!</v>
      </c>
      <c r="I200" s="229" t="e">
        <f t="shared" si="92"/>
        <v>#VALUE!</v>
      </c>
      <c r="J200" s="230" t="e">
        <f t="shared" si="114"/>
        <v>#VALUE!</v>
      </c>
      <c r="K200" s="43" t="e">
        <f t="shared" si="93"/>
        <v>#VALUE!</v>
      </c>
      <c r="L200" s="218" t="e">
        <f t="shared" si="94"/>
        <v>#VALUE!</v>
      </c>
      <c r="M200" s="218" t="e">
        <f t="shared" si="80"/>
        <v>#VALUE!</v>
      </c>
      <c r="N200" s="43" t="e">
        <f t="shared" si="95"/>
        <v>#VALUE!</v>
      </c>
      <c r="O200" s="43" t="e">
        <f t="shared" si="96"/>
        <v>#VALUE!</v>
      </c>
      <c r="P200" s="231" t="e">
        <f t="shared" si="97"/>
        <v>#VALUE!</v>
      </c>
      <c r="Q200" s="43" t="e">
        <f t="shared" si="98"/>
        <v>#VALUE!</v>
      </c>
      <c r="R200" s="43" t="e">
        <f t="shared" si="99"/>
        <v>#VALUE!</v>
      </c>
      <c r="S200" s="218" t="e">
        <f t="shared" si="81"/>
        <v>#VALUE!</v>
      </c>
      <c r="T200" s="218" t="e">
        <f t="shared" si="82"/>
        <v>#VALUE!</v>
      </c>
      <c r="U200" s="233" t="e">
        <f t="shared" si="100"/>
        <v>#VALUE!</v>
      </c>
      <c r="V200" s="233" t="e">
        <f t="shared" si="83"/>
        <v>#VALUE!</v>
      </c>
      <c r="W200" s="43" t="e">
        <f t="shared" si="101"/>
        <v>#VALUE!</v>
      </c>
      <c r="X200" s="43" t="e">
        <f t="shared" si="102"/>
        <v>#VALUE!</v>
      </c>
      <c r="Y200" s="43" t="e">
        <f t="shared" si="103"/>
        <v>#VALUE!</v>
      </c>
      <c r="Z200" s="43" t="e">
        <f t="shared" si="104"/>
        <v>#VALUE!</v>
      </c>
      <c r="AA200" s="233" t="e">
        <f t="shared" si="84"/>
        <v>#VALUE!</v>
      </c>
      <c r="AB200" s="233" t="e">
        <f t="shared" si="105"/>
        <v>#VALUE!</v>
      </c>
      <c r="AC200" s="43" t="e">
        <f t="shared" si="106"/>
        <v>#VALUE!</v>
      </c>
      <c r="AD200" s="43" t="e">
        <f t="shared" si="85"/>
        <v>#VALUE!</v>
      </c>
      <c r="AE200" s="43" t="e">
        <f t="shared" si="107"/>
        <v>#VALUE!</v>
      </c>
      <c r="AF200" s="43" t="e">
        <f t="shared" si="86"/>
        <v>#VALUE!</v>
      </c>
      <c r="AG200" s="43" t="e">
        <f t="shared" si="87"/>
        <v>#VALUE!</v>
      </c>
      <c r="AH200" s="43" t="e">
        <f t="shared" si="108"/>
        <v>#VALUE!</v>
      </c>
      <c r="AI200" s="43" t="e">
        <f t="shared" si="88"/>
        <v>#VALUE!</v>
      </c>
      <c r="AJ200" s="43" t="e">
        <f t="shared" si="109"/>
        <v>#VALUE!</v>
      </c>
      <c r="AK200" s="8" t="e">
        <f t="shared" si="112"/>
        <v>#VALUE!</v>
      </c>
      <c r="AL200" s="44" t="e">
        <f t="shared" si="113"/>
        <v>#VALUE!</v>
      </c>
      <c r="AZ200" s="8"/>
    </row>
    <row r="201" spans="1:52" ht="15" x14ac:dyDescent="0.15">
      <c r="A201" s="42"/>
      <c r="B201" s="43" t="e">
        <f t="shared" si="89"/>
        <v>#VALUE!</v>
      </c>
      <c r="C201" s="43" t="e">
        <f t="shared" si="89"/>
        <v>#VALUE!</v>
      </c>
      <c r="D201" s="43" t="e">
        <f t="shared" si="89"/>
        <v>#VALUE!</v>
      </c>
      <c r="E201" s="43" t="e">
        <f t="shared" si="110"/>
        <v>#VALUE!</v>
      </c>
      <c r="F201" s="43" t="e">
        <f t="shared" si="90"/>
        <v>#VALUE!</v>
      </c>
      <c r="G201" s="43" t="e">
        <f t="shared" si="91"/>
        <v>#VALUE!</v>
      </c>
      <c r="H201" s="27" t="e">
        <f t="shared" si="111"/>
        <v>#VALUE!</v>
      </c>
      <c r="I201" s="229" t="e">
        <f t="shared" si="92"/>
        <v>#VALUE!</v>
      </c>
      <c r="J201" s="230" t="e">
        <f t="shared" si="114"/>
        <v>#VALUE!</v>
      </c>
      <c r="K201" s="43" t="e">
        <f t="shared" si="93"/>
        <v>#VALUE!</v>
      </c>
      <c r="L201" s="218" t="e">
        <f t="shared" si="94"/>
        <v>#VALUE!</v>
      </c>
      <c r="M201" s="218" t="e">
        <f t="shared" si="80"/>
        <v>#VALUE!</v>
      </c>
      <c r="N201" s="43" t="e">
        <f t="shared" si="95"/>
        <v>#VALUE!</v>
      </c>
      <c r="O201" s="43" t="e">
        <f t="shared" si="96"/>
        <v>#VALUE!</v>
      </c>
      <c r="P201" s="231" t="e">
        <f t="shared" si="97"/>
        <v>#VALUE!</v>
      </c>
      <c r="Q201" s="43" t="e">
        <f t="shared" si="98"/>
        <v>#VALUE!</v>
      </c>
      <c r="R201" s="43" t="e">
        <f t="shared" si="99"/>
        <v>#VALUE!</v>
      </c>
      <c r="S201" s="218" t="e">
        <f t="shared" si="81"/>
        <v>#VALUE!</v>
      </c>
      <c r="T201" s="218" t="e">
        <f t="shared" si="82"/>
        <v>#VALUE!</v>
      </c>
      <c r="U201" s="233" t="e">
        <f t="shared" si="100"/>
        <v>#VALUE!</v>
      </c>
      <c r="V201" s="233" t="e">
        <f t="shared" si="83"/>
        <v>#VALUE!</v>
      </c>
      <c r="W201" s="43" t="e">
        <f t="shared" si="101"/>
        <v>#VALUE!</v>
      </c>
      <c r="X201" s="43" t="e">
        <f t="shared" si="102"/>
        <v>#VALUE!</v>
      </c>
      <c r="Y201" s="43" t="e">
        <f t="shared" si="103"/>
        <v>#VALUE!</v>
      </c>
      <c r="Z201" s="43" t="e">
        <f t="shared" si="104"/>
        <v>#VALUE!</v>
      </c>
      <c r="AA201" s="233" t="e">
        <f t="shared" si="84"/>
        <v>#VALUE!</v>
      </c>
      <c r="AB201" s="233" t="e">
        <f t="shared" si="105"/>
        <v>#VALUE!</v>
      </c>
      <c r="AC201" s="43" t="e">
        <f t="shared" si="106"/>
        <v>#VALUE!</v>
      </c>
      <c r="AD201" s="43" t="e">
        <f t="shared" si="85"/>
        <v>#VALUE!</v>
      </c>
      <c r="AE201" s="43" t="e">
        <f t="shared" si="107"/>
        <v>#VALUE!</v>
      </c>
      <c r="AF201" s="43" t="e">
        <f t="shared" si="86"/>
        <v>#VALUE!</v>
      </c>
      <c r="AG201" s="43" t="e">
        <f t="shared" si="87"/>
        <v>#VALUE!</v>
      </c>
      <c r="AH201" s="43" t="e">
        <f t="shared" si="108"/>
        <v>#VALUE!</v>
      </c>
      <c r="AI201" s="43" t="e">
        <f t="shared" si="88"/>
        <v>#VALUE!</v>
      </c>
      <c r="AJ201" s="43" t="e">
        <f t="shared" si="109"/>
        <v>#VALUE!</v>
      </c>
      <c r="AK201" s="8" t="e">
        <f t="shared" si="112"/>
        <v>#VALUE!</v>
      </c>
      <c r="AL201" s="44" t="e">
        <f t="shared" si="113"/>
        <v>#VALUE!</v>
      </c>
      <c r="AZ201" s="8"/>
    </row>
    <row r="202" spans="1:52" ht="15" x14ac:dyDescent="0.15">
      <c r="A202" s="42"/>
      <c r="B202" s="43" t="e">
        <f t="shared" si="89"/>
        <v>#VALUE!</v>
      </c>
      <c r="C202" s="43" t="e">
        <f t="shared" si="89"/>
        <v>#VALUE!</v>
      </c>
      <c r="D202" s="43" t="e">
        <f t="shared" si="89"/>
        <v>#VALUE!</v>
      </c>
      <c r="E202" s="43" t="e">
        <f t="shared" si="110"/>
        <v>#VALUE!</v>
      </c>
      <c r="F202" s="43" t="e">
        <f t="shared" si="90"/>
        <v>#VALUE!</v>
      </c>
      <c r="G202" s="43" t="e">
        <f t="shared" si="91"/>
        <v>#VALUE!</v>
      </c>
      <c r="H202" s="27" t="e">
        <f t="shared" si="111"/>
        <v>#VALUE!</v>
      </c>
      <c r="I202" s="229" t="e">
        <f t="shared" si="92"/>
        <v>#VALUE!</v>
      </c>
      <c r="J202" s="230" t="e">
        <f t="shared" si="114"/>
        <v>#VALUE!</v>
      </c>
      <c r="K202" s="43" t="e">
        <f t="shared" si="93"/>
        <v>#VALUE!</v>
      </c>
      <c r="L202" s="218" t="e">
        <f t="shared" si="94"/>
        <v>#VALUE!</v>
      </c>
      <c r="M202" s="218" t="e">
        <f t="shared" si="80"/>
        <v>#VALUE!</v>
      </c>
      <c r="N202" s="43" t="e">
        <f t="shared" si="95"/>
        <v>#VALUE!</v>
      </c>
      <c r="O202" s="43" t="e">
        <f t="shared" si="96"/>
        <v>#VALUE!</v>
      </c>
      <c r="P202" s="231" t="e">
        <f t="shared" si="97"/>
        <v>#VALUE!</v>
      </c>
      <c r="Q202" s="43" t="e">
        <f t="shared" si="98"/>
        <v>#VALUE!</v>
      </c>
      <c r="R202" s="43" t="e">
        <f t="shared" si="99"/>
        <v>#VALUE!</v>
      </c>
      <c r="S202" s="218" t="e">
        <f t="shared" si="81"/>
        <v>#VALUE!</v>
      </c>
      <c r="T202" s="218" t="e">
        <f t="shared" si="82"/>
        <v>#VALUE!</v>
      </c>
      <c r="U202" s="233" t="e">
        <f t="shared" si="100"/>
        <v>#VALUE!</v>
      </c>
      <c r="V202" s="233" t="e">
        <f t="shared" si="83"/>
        <v>#VALUE!</v>
      </c>
      <c r="W202" s="43" t="e">
        <f t="shared" si="101"/>
        <v>#VALUE!</v>
      </c>
      <c r="X202" s="43" t="e">
        <f t="shared" si="102"/>
        <v>#VALUE!</v>
      </c>
      <c r="Y202" s="43" t="e">
        <f t="shared" si="103"/>
        <v>#VALUE!</v>
      </c>
      <c r="Z202" s="43" t="e">
        <f t="shared" si="104"/>
        <v>#VALUE!</v>
      </c>
      <c r="AA202" s="233" t="e">
        <f t="shared" si="84"/>
        <v>#VALUE!</v>
      </c>
      <c r="AB202" s="233" t="e">
        <f t="shared" si="105"/>
        <v>#VALUE!</v>
      </c>
      <c r="AC202" s="43" t="e">
        <f t="shared" si="106"/>
        <v>#VALUE!</v>
      </c>
      <c r="AD202" s="43" t="e">
        <f t="shared" si="85"/>
        <v>#VALUE!</v>
      </c>
      <c r="AE202" s="43" t="e">
        <f t="shared" si="107"/>
        <v>#VALUE!</v>
      </c>
      <c r="AF202" s="43" t="e">
        <f t="shared" si="86"/>
        <v>#VALUE!</v>
      </c>
      <c r="AG202" s="43" t="e">
        <f t="shared" si="87"/>
        <v>#VALUE!</v>
      </c>
      <c r="AH202" s="43" t="e">
        <f t="shared" si="108"/>
        <v>#VALUE!</v>
      </c>
      <c r="AI202" s="43" t="e">
        <f t="shared" si="88"/>
        <v>#VALUE!</v>
      </c>
      <c r="AJ202" s="43" t="e">
        <f t="shared" si="109"/>
        <v>#VALUE!</v>
      </c>
      <c r="AK202" s="8" t="e">
        <f t="shared" si="112"/>
        <v>#VALUE!</v>
      </c>
      <c r="AL202" s="44" t="e">
        <f t="shared" si="113"/>
        <v>#VALUE!</v>
      </c>
      <c r="AZ202" s="8"/>
    </row>
    <row r="203" spans="1:52" ht="15" x14ac:dyDescent="0.15">
      <c r="A203" s="42"/>
      <c r="B203" s="43" t="e">
        <f t="shared" si="89"/>
        <v>#VALUE!</v>
      </c>
      <c r="C203" s="43" t="e">
        <f t="shared" si="89"/>
        <v>#VALUE!</v>
      </c>
      <c r="D203" s="43" t="e">
        <f t="shared" si="89"/>
        <v>#VALUE!</v>
      </c>
      <c r="E203" s="43" t="e">
        <f t="shared" si="110"/>
        <v>#VALUE!</v>
      </c>
      <c r="F203" s="43" t="e">
        <f t="shared" si="90"/>
        <v>#VALUE!</v>
      </c>
      <c r="G203" s="43" t="e">
        <f t="shared" si="91"/>
        <v>#VALUE!</v>
      </c>
      <c r="H203" s="27" t="e">
        <f t="shared" si="111"/>
        <v>#VALUE!</v>
      </c>
      <c r="I203" s="229" t="e">
        <f t="shared" si="92"/>
        <v>#VALUE!</v>
      </c>
      <c r="J203" s="230" t="e">
        <f t="shared" si="114"/>
        <v>#VALUE!</v>
      </c>
      <c r="K203" s="43" t="e">
        <f t="shared" si="93"/>
        <v>#VALUE!</v>
      </c>
      <c r="L203" s="218" t="e">
        <f t="shared" si="94"/>
        <v>#VALUE!</v>
      </c>
      <c r="M203" s="218" t="e">
        <f t="shared" si="80"/>
        <v>#VALUE!</v>
      </c>
      <c r="N203" s="43" t="e">
        <f t="shared" si="95"/>
        <v>#VALUE!</v>
      </c>
      <c r="O203" s="43" t="e">
        <f t="shared" si="96"/>
        <v>#VALUE!</v>
      </c>
      <c r="P203" s="231" t="e">
        <f t="shared" si="97"/>
        <v>#VALUE!</v>
      </c>
      <c r="Q203" s="43" t="e">
        <f t="shared" si="98"/>
        <v>#VALUE!</v>
      </c>
      <c r="R203" s="43" t="e">
        <f t="shared" si="99"/>
        <v>#VALUE!</v>
      </c>
      <c r="S203" s="218" t="e">
        <f t="shared" si="81"/>
        <v>#VALUE!</v>
      </c>
      <c r="T203" s="218" t="e">
        <f t="shared" si="82"/>
        <v>#VALUE!</v>
      </c>
      <c r="U203" s="233" t="e">
        <f t="shared" si="100"/>
        <v>#VALUE!</v>
      </c>
      <c r="V203" s="233" t="e">
        <f t="shared" si="83"/>
        <v>#VALUE!</v>
      </c>
      <c r="W203" s="43" t="e">
        <f t="shared" si="101"/>
        <v>#VALUE!</v>
      </c>
      <c r="X203" s="43" t="e">
        <f t="shared" si="102"/>
        <v>#VALUE!</v>
      </c>
      <c r="Y203" s="43" t="e">
        <f t="shared" si="103"/>
        <v>#VALUE!</v>
      </c>
      <c r="Z203" s="43" t="e">
        <f t="shared" si="104"/>
        <v>#VALUE!</v>
      </c>
      <c r="AA203" s="233" t="e">
        <f t="shared" si="84"/>
        <v>#VALUE!</v>
      </c>
      <c r="AB203" s="233" t="e">
        <f t="shared" si="105"/>
        <v>#VALUE!</v>
      </c>
      <c r="AC203" s="43" t="e">
        <f t="shared" si="106"/>
        <v>#VALUE!</v>
      </c>
      <c r="AD203" s="43" t="e">
        <f t="shared" si="85"/>
        <v>#VALUE!</v>
      </c>
      <c r="AE203" s="43" t="e">
        <f t="shared" si="107"/>
        <v>#VALUE!</v>
      </c>
      <c r="AF203" s="43" t="e">
        <f t="shared" si="86"/>
        <v>#VALUE!</v>
      </c>
      <c r="AG203" s="43" t="e">
        <f t="shared" si="87"/>
        <v>#VALUE!</v>
      </c>
      <c r="AH203" s="43" t="e">
        <f t="shared" si="108"/>
        <v>#VALUE!</v>
      </c>
      <c r="AI203" s="43" t="e">
        <f t="shared" si="88"/>
        <v>#VALUE!</v>
      </c>
      <c r="AJ203" s="43" t="e">
        <f t="shared" si="109"/>
        <v>#VALUE!</v>
      </c>
      <c r="AK203" s="8" t="e">
        <f t="shared" si="112"/>
        <v>#VALUE!</v>
      </c>
      <c r="AL203" s="44" t="e">
        <f t="shared" si="113"/>
        <v>#VALUE!</v>
      </c>
      <c r="AZ203" s="8"/>
    </row>
    <row r="204" spans="1:52" ht="15" x14ac:dyDescent="0.15">
      <c r="A204" s="42"/>
      <c r="B204" s="43" t="e">
        <f t="shared" si="89"/>
        <v>#VALUE!</v>
      </c>
      <c r="C204" s="43" t="e">
        <f t="shared" si="89"/>
        <v>#VALUE!</v>
      </c>
      <c r="D204" s="43" t="e">
        <f t="shared" si="89"/>
        <v>#VALUE!</v>
      </c>
      <c r="E204" s="43" t="e">
        <f t="shared" si="110"/>
        <v>#VALUE!</v>
      </c>
      <c r="F204" s="43" t="e">
        <f t="shared" si="90"/>
        <v>#VALUE!</v>
      </c>
      <c r="G204" s="43" t="e">
        <f t="shared" si="91"/>
        <v>#VALUE!</v>
      </c>
      <c r="H204" s="27" t="e">
        <f t="shared" si="111"/>
        <v>#VALUE!</v>
      </c>
      <c r="I204" s="229" t="e">
        <f t="shared" si="92"/>
        <v>#VALUE!</v>
      </c>
      <c r="J204" s="230" t="e">
        <f t="shared" si="114"/>
        <v>#VALUE!</v>
      </c>
      <c r="K204" s="43" t="e">
        <f t="shared" si="93"/>
        <v>#VALUE!</v>
      </c>
      <c r="L204" s="218" t="e">
        <f t="shared" si="94"/>
        <v>#VALUE!</v>
      </c>
      <c r="M204" s="218" t="e">
        <f t="shared" si="80"/>
        <v>#VALUE!</v>
      </c>
      <c r="N204" s="43" t="e">
        <f t="shared" si="95"/>
        <v>#VALUE!</v>
      </c>
      <c r="O204" s="43" t="e">
        <f t="shared" si="96"/>
        <v>#VALUE!</v>
      </c>
      <c r="P204" s="231" t="e">
        <f t="shared" si="97"/>
        <v>#VALUE!</v>
      </c>
      <c r="Q204" s="43" t="e">
        <f t="shared" si="98"/>
        <v>#VALUE!</v>
      </c>
      <c r="R204" s="43" t="e">
        <f t="shared" si="99"/>
        <v>#VALUE!</v>
      </c>
      <c r="S204" s="218" t="e">
        <f t="shared" si="81"/>
        <v>#VALUE!</v>
      </c>
      <c r="T204" s="218" t="e">
        <f t="shared" si="82"/>
        <v>#VALUE!</v>
      </c>
      <c r="U204" s="233" t="e">
        <f t="shared" si="100"/>
        <v>#VALUE!</v>
      </c>
      <c r="V204" s="233" t="e">
        <f t="shared" si="83"/>
        <v>#VALUE!</v>
      </c>
      <c r="W204" s="43" t="e">
        <f t="shared" si="101"/>
        <v>#VALUE!</v>
      </c>
      <c r="X204" s="43" t="e">
        <f t="shared" si="102"/>
        <v>#VALUE!</v>
      </c>
      <c r="Y204" s="43" t="e">
        <f t="shared" si="103"/>
        <v>#VALUE!</v>
      </c>
      <c r="Z204" s="43" t="e">
        <f t="shared" si="104"/>
        <v>#VALUE!</v>
      </c>
      <c r="AA204" s="233" t="e">
        <f t="shared" si="84"/>
        <v>#VALUE!</v>
      </c>
      <c r="AB204" s="233" t="e">
        <f t="shared" si="105"/>
        <v>#VALUE!</v>
      </c>
      <c r="AC204" s="43" t="e">
        <f t="shared" si="106"/>
        <v>#VALUE!</v>
      </c>
      <c r="AD204" s="43" t="e">
        <f t="shared" si="85"/>
        <v>#VALUE!</v>
      </c>
      <c r="AE204" s="43" t="e">
        <f t="shared" si="107"/>
        <v>#VALUE!</v>
      </c>
      <c r="AF204" s="43" t="e">
        <f t="shared" si="86"/>
        <v>#VALUE!</v>
      </c>
      <c r="AG204" s="43" t="e">
        <f t="shared" si="87"/>
        <v>#VALUE!</v>
      </c>
      <c r="AH204" s="43" t="e">
        <f t="shared" si="108"/>
        <v>#VALUE!</v>
      </c>
      <c r="AI204" s="43" t="e">
        <f t="shared" si="88"/>
        <v>#VALUE!</v>
      </c>
      <c r="AJ204" s="43" t="e">
        <f t="shared" si="109"/>
        <v>#VALUE!</v>
      </c>
      <c r="AK204" s="8" t="e">
        <f t="shared" si="112"/>
        <v>#VALUE!</v>
      </c>
      <c r="AL204" s="44" t="e">
        <f t="shared" si="113"/>
        <v>#VALUE!</v>
      </c>
      <c r="AZ204" s="8"/>
    </row>
    <row r="205" spans="1:52" ht="15" x14ac:dyDescent="0.15">
      <c r="A205" s="42"/>
      <c r="B205" s="43" t="e">
        <f t="shared" si="89"/>
        <v>#VALUE!</v>
      </c>
      <c r="C205" s="43" t="e">
        <f t="shared" si="89"/>
        <v>#VALUE!</v>
      </c>
      <c r="D205" s="43" t="e">
        <f t="shared" si="89"/>
        <v>#VALUE!</v>
      </c>
      <c r="E205" s="43" t="e">
        <f t="shared" si="110"/>
        <v>#VALUE!</v>
      </c>
      <c r="F205" s="43" t="e">
        <f t="shared" si="90"/>
        <v>#VALUE!</v>
      </c>
      <c r="G205" s="43" t="e">
        <f t="shared" si="91"/>
        <v>#VALUE!</v>
      </c>
      <c r="H205" s="27" t="e">
        <f t="shared" si="111"/>
        <v>#VALUE!</v>
      </c>
      <c r="I205" s="229" t="e">
        <f t="shared" si="92"/>
        <v>#VALUE!</v>
      </c>
      <c r="J205" s="230" t="e">
        <f t="shared" si="114"/>
        <v>#VALUE!</v>
      </c>
      <c r="K205" s="43" t="e">
        <f t="shared" si="93"/>
        <v>#VALUE!</v>
      </c>
      <c r="L205" s="218" t="e">
        <f t="shared" si="94"/>
        <v>#VALUE!</v>
      </c>
      <c r="M205" s="218" t="e">
        <f t="shared" si="80"/>
        <v>#VALUE!</v>
      </c>
      <c r="N205" s="43" t="e">
        <f t="shared" si="95"/>
        <v>#VALUE!</v>
      </c>
      <c r="O205" s="43" t="e">
        <f t="shared" si="96"/>
        <v>#VALUE!</v>
      </c>
      <c r="P205" s="231" t="e">
        <f t="shared" si="97"/>
        <v>#VALUE!</v>
      </c>
      <c r="Q205" s="43" t="e">
        <f t="shared" si="98"/>
        <v>#VALUE!</v>
      </c>
      <c r="R205" s="43" t="e">
        <f t="shared" si="99"/>
        <v>#VALUE!</v>
      </c>
      <c r="S205" s="218" t="e">
        <f t="shared" si="81"/>
        <v>#VALUE!</v>
      </c>
      <c r="T205" s="218" t="e">
        <f t="shared" si="82"/>
        <v>#VALUE!</v>
      </c>
      <c r="U205" s="233" t="e">
        <f t="shared" si="100"/>
        <v>#VALUE!</v>
      </c>
      <c r="V205" s="233" t="e">
        <f t="shared" si="83"/>
        <v>#VALUE!</v>
      </c>
      <c r="W205" s="43" t="e">
        <f t="shared" si="101"/>
        <v>#VALUE!</v>
      </c>
      <c r="X205" s="43" t="e">
        <f t="shared" si="102"/>
        <v>#VALUE!</v>
      </c>
      <c r="Y205" s="43" t="e">
        <f t="shared" si="103"/>
        <v>#VALUE!</v>
      </c>
      <c r="Z205" s="43" t="e">
        <f t="shared" si="104"/>
        <v>#VALUE!</v>
      </c>
      <c r="AA205" s="233" t="e">
        <f t="shared" si="84"/>
        <v>#VALUE!</v>
      </c>
      <c r="AB205" s="233" t="e">
        <f t="shared" si="105"/>
        <v>#VALUE!</v>
      </c>
      <c r="AC205" s="43" t="e">
        <f t="shared" si="106"/>
        <v>#VALUE!</v>
      </c>
      <c r="AD205" s="43" t="e">
        <f t="shared" si="85"/>
        <v>#VALUE!</v>
      </c>
      <c r="AE205" s="43" t="e">
        <f t="shared" si="107"/>
        <v>#VALUE!</v>
      </c>
      <c r="AF205" s="43" t="e">
        <f t="shared" si="86"/>
        <v>#VALUE!</v>
      </c>
      <c r="AG205" s="43" t="e">
        <f t="shared" si="87"/>
        <v>#VALUE!</v>
      </c>
      <c r="AH205" s="43" t="e">
        <f t="shared" si="108"/>
        <v>#VALUE!</v>
      </c>
      <c r="AI205" s="43" t="e">
        <f t="shared" si="88"/>
        <v>#VALUE!</v>
      </c>
      <c r="AJ205" s="43" t="e">
        <f t="shared" si="109"/>
        <v>#VALUE!</v>
      </c>
      <c r="AK205" s="8" t="e">
        <f t="shared" si="112"/>
        <v>#VALUE!</v>
      </c>
      <c r="AL205" s="44" t="e">
        <f t="shared" si="113"/>
        <v>#VALUE!</v>
      </c>
      <c r="AZ205" s="8"/>
    </row>
    <row r="206" spans="1:52" ht="15" x14ac:dyDescent="0.15">
      <c r="A206" s="42"/>
      <c r="B206" s="43" t="e">
        <f t="shared" si="89"/>
        <v>#VALUE!</v>
      </c>
      <c r="C206" s="43" t="e">
        <f t="shared" si="89"/>
        <v>#VALUE!</v>
      </c>
      <c r="D206" s="43" t="e">
        <f t="shared" si="89"/>
        <v>#VALUE!</v>
      </c>
      <c r="E206" s="43" t="e">
        <f t="shared" si="110"/>
        <v>#VALUE!</v>
      </c>
      <c r="F206" s="43" t="e">
        <f t="shared" si="90"/>
        <v>#VALUE!</v>
      </c>
      <c r="G206" s="43" t="e">
        <f t="shared" si="91"/>
        <v>#VALUE!</v>
      </c>
      <c r="H206" s="27" t="e">
        <f t="shared" si="111"/>
        <v>#VALUE!</v>
      </c>
      <c r="I206" s="229" t="e">
        <f t="shared" si="92"/>
        <v>#VALUE!</v>
      </c>
      <c r="J206" s="230" t="e">
        <f t="shared" si="114"/>
        <v>#VALUE!</v>
      </c>
      <c r="K206" s="43" t="e">
        <f t="shared" si="93"/>
        <v>#VALUE!</v>
      </c>
      <c r="L206" s="218" t="e">
        <f t="shared" si="94"/>
        <v>#VALUE!</v>
      </c>
      <c r="M206" s="218" t="e">
        <f t="shared" si="80"/>
        <v>#VALUE!</v>
      </c>
      <c r="N206" s="43" t="e">
        <f t="shared" si="95"/>
        <v>#VALUE!</v>
      </c>
      <c r="O206" s="43" t="e">
        <f t="shared" si="96"/>
        <v>#VALUE!</v>
      </c>
      <c r="P206" s="231" t="e">
        <f t="shared" si="97"/>
        <v>#VALUE!</v>
      </c>
      <c r="Q206" s="43" t="e">
        <f t="shared" si="98"/>
        <v>#VALUE!</v>
      </c>
      <c r="R206" s="43" t="e">
        <f t="shared" si="99"/>
        <v>#VALUE!</v>
      </c>
      <c r="S206" s="218" t="e">
        <f t="shared" si="81"/>
        <v>#VALUE!</v>
      </c>
      <c r="T206" s="218" t="e">
        <f t="shared" si="82"/>
        <v>#VALUE!</v>
      </c>
      <c r="U206" s="233" t="e">
        <f t="shared" si="100"/>
        <v>#VALUE!</v>
      </c>
      <c r="V206" s="233" t="e">
        <f t="shared" si="83"/>
        <v>#VALUE!</v>
      </c>
      <c r="W206" s="43" t="e">
        <f t="shared" si="101"/>
        <v>#VALUE!</v>
      </c>
      <c r="X206" s="43" t="e">
        <f t="shared" si="102"/>
        <v>#VALUE!</v>
      </c>
      <c r="Y206" s="43" t="e">
        <f t="shared" si="103"/>
        <v>#VALUE!</v>
      </c>
      <c r="Z206" s="43" t="e">
        <f t="shared" si="104"/>
        <v>#VALUE!</v>
      </c>
      <c r="AA206" s="233" t="e">
        <f t="shared" si="84"/>
        <v>#VALUE!</v>
      </c>
      <c r="AB206" s="233" t="e">
        <f t="shared" si="105"/>
        <v>#VALUE!</v>
      </c>
      <c r="AC206" s="43" t="e">
        <f t="shared" si="106"/>
        <v>#VALUE!</v>
      </c>
      <c r="AD206" s="43" t="e">
        <f t="shared" si="85"/>
        <v>#VALUE!</v>
      </c>
      <c r="AE206" s="43" t="e">
        <f t="shared" si="107"/>
        <v>#VALUE!</v>
      </c>
      <c r="AF206" s="43" t="e">
        <f t="shared" si="86"/>
        <v>#VALUE!</v>
      </c>
      <c r="AG206" s="43" t="e">
        <f t="shared" si="87"/>
        <v>#VALUE!</v>
      </c>
      <c r="AH206" s="43" t="e">
        <f t="shared" si="108"/>
        <v>#VALUE!</v>
      </c>
      <c r="AI206" s="43" t="e">
        <f t="shared" si="88"/>
        <v>#VALUE!</v>
      </c>
      <c r="AJ206" s="43" t="e">
        <f t="shared" si="109"/>
        <v>#VALUE!</v>
      </c>
      <c r="AK206" s="8" t="e">
        <f t="shared" si="112"/>
        <v>#VALUE!</v>
      </c>
      <c r="AL206" s="44" t="e">
        <f t="shared" si="113"/>
        <v>#VALUE!</v>
      </c>
      <c r="AZ206" s="8"/>
    </row>
    <row r="207" spans="1:52" ht="15" x14ac:dyDescent="0.15">
      <c r="A207" s="42"/>
      <c r="B207" s="43" t="e">
        <f t="shared" si="89"/>
        <v>#VALUE!</v>
      </c>
      <c r="C207" s="43" t="e">
        <f t="shared" si="89"/>
        <v>#VALUE!</v>
      </c>
      <c r="D207" s="43" t="e">
        <f t="shared" si="89"/>
        <v>#VALUE!</v>
      </c>
      <c r="E207" s="43" t="e">
        <f t="shared" si="110"/>
        <v>#VALUE!</v>
      </c>
      <c r="F207" s="43" t="e">
        <f t="shared" si="90"/>
        <v>#VALUE!</v>
      </c>
      <c r="G207" s="43" t="e">
        <f t="shared" si="91"/>
        <v>#VALUE!</v>
      </c>
      <c r="H207" s="27" t="e">
        <f t="shared" si="111"/>
        <v>#VALUE!</v>
      </c>
      <c r="I207" s="229" t="e">
        <f t="shared" si="92"/>
        <v>#VALUE!</v>
      </c>
      <c r="J207" s="230" t="e">
        <f t="shared" si="114"/>
        <v>#VALUE!</v>
      </c>
      <c r="K207" s="43" t="e">
        <f t="shared" si="93"/>
        <v>#VALUE!</v>
      </c>
      <c r="L207" s="218" t="e">
        <f t="shared" si="94"/>
        <v>#VALUE!</v>
      </c>
      <c r="M207" s="218" t="e">
        <f t="shared" si="80"/>
        <v>#VALUE!</v>
      </c>
      <c r="N207" s="43" t="e">
        <f t="shared" si="95"/>
        <v>#VALUE!</v>
      </c>
      <c r="O207" s="43" t="e">
        <f t="shared" si="96"/>
        <v>#VALUE!</v>
      </c>
      <c r="P207" s="231" t="e">
        <f t="shared" si="97"/>
        <v>#VALUE!</v>
      </c>
      <c r="Q207" s="43" t="e">
        <f t="shared" si="98"/>
        <v>#VALUE!</v>
      </c>
      <c r="R207" s="43" t="e">
        <f t="shared" si="99"/>
        <v>#VALUE!</v>
      </c>
      <c r="S207" s="218" t="e">
        <f t="shared" si="81"/>
        <v>#VALUE!</v>
      </c>
      <c r="T207" s="218" t="e">
        <f t="shared" si="82"/>
        <v>#VALUE!</v>
      </c>
      <c r="U207" s="233" t="e">
        <f t="shared" si="100"/>
        <v>#VALUE!</v>
      </c>
      <c r="V207" s="233" t="e">
        <f t="shared" si="83"/>
        <v>#VALUE!</v>
      </c>
      <c r="W207" s="43" t="e">
        <f t="shared" si="101"/>
        <v>#VALUE!</v>
      </c>
      <c r="X207" s="43" t="e">
        <f t="shared" si="102"/>
        <v>#VALUE!</v>
      </c>
      <c r="Y207" s="43" t="e">
        <f t="shared" si="103"/>
        <v>#VALUE!</v>
      </c>
      <c r="Z207" s="43" t="e">
        <f t="shared" si="104"/>
        <v>#VALUE!</v>
      </c>
      <c r="AA207" s="233" t="e">
        <f t="shared" si="84"/>
        <v>#VALUE!</v>
      </c>
      <c r="AB207" s="233" t="e">
        <f t="shared" si="105"/>
        <v>#VALUE!</v>
      </c>
      <c r="AC207" s="43" t="e">
        <f t="shared" si="106"/>
        <v>#VALUE!</v>
      </c>
      <c r="AD207" s="43" t="e">
        <f t="shared" si="85"/>
        <v>#VALUE!</v>
      </c>
      <c r="AE207" s="43" t="e">
        <f t="shared" si="107"/>
        <v>#VALUE!</v>
      </c>
      <c r="AF207" s="43" t="e">
        <f t="shared" si="86"/>
        <v>#VALUE!</v>
      </c>
      <c r="AG207" s="43" t="e">
        <f t="shared" si="87"/>
        <v>#VALUE!</v>
      </c>
      <c r="AH207" s="43" t="e">
        <f t="shared" si="108"/>
        <v>#VALUE!</v>
      </c>
      <c r="AI207" s="43" t="e">
        <f t="shared" si="88"/>
        <v>#VALUE!</v>
      </c>
      <c r="AJ207" s="43" t="e">
        <f t="shared" si="109"/>
        <v>#VALUE!</v>
      </c>
      <c r="AK207" s="8" t="e">
        <f t="shared" si="112"/>
        <v>#VALUE!</v>
      </c>
      <c r="AL207" s="44" t="e">
        <f t="shared" si="113"/>
        <v>#VALUE!</v>
      </c>
      <c r="AZ207" s="8"/>
    </row>
    <row r="208" spans="1:52" ht="15" x14ac:dyDescent="0.15">
      <c r="A208" s="42"/>
      <c r="B208" s="43" t="e">
        <f t="shared" si="89"/>
        <v>#VALUE!</v>
      </c>
      <c r="C208" s="43" t="e">
        <f t="shared" si="89"/>
        <v>#VALUE!</v>
      </c>
      <c r="D208" s="43" t="e">
        <f t="shared" si="89"/>
        <v>#VALUE!</v>
      </c>
      <c r="E208" s="43" t="e">
        <f t="shared" si="110"/>
        <v>#VALUE!</v>
      </c>
      <c r="F208" s="43" t="e">
        <f t="shared" si="90"/>
        <v>#VALUE!</v>
      </c>
      <c r="G208" s="43" t="e">
        <f t="shared" si="91"/>
        <v>#VALUE!</v>
      </c>
      <c r="H208" s="27" t="e">
        <f t="shared" si="111"/>
        <v>#VALUE!</v>
      </c>
      <c r="I208" s="229" t="e">
        <f t="shared" si="92"/>
        <v>#VALUE!</v>
      </c>
      <c r="J208" s="230" t="e">
        <f t="shared" si="114"/>
        <v>#VALUE!</v>
      </c>
      <c r="K208" s="43" t="e">
        <f t="shared" si="93"/>
        <v>#VALUE!</v>
      </c>
      <c r="L208" s="218" t="e">
        <f t="shared" si="94"/>
        <v>#VALUE!</v>
      </c>
      <c r="M208" s="218" t="e">
        <f t="shared" si="80"/>
        <v>#VALUE!</v>
      </c>
      <c r="N208" s="43" t="e">
        <f t="shared" si="95"/>
        <v>#VALUE!</v>
      </c>
      <c r="O208" s="43" t="e">
        <f t="shared" si="96"/>
        <v>#VALUE!</v>
      </c>
      <c r="P208" s="231" t="e">
        <f t="shared" si="97"/>
        <v>#VALUE!</v>
      </c>
      <c r="Q208" s="43" t="e">
        <f t="shared" si="98"/>
        <v>#VALUE!</v>
      </c>
      <c r="R208" s="43" t="e">
        <f t="shared" si="99"/>
        <v>#VALUE!</v>
      </c>
      <c r="S208" s="218" t="e">
        <f t="shared" si="81"/>
        <v>#VALUE!</v>
      </c>
      <c r="T208" s="218" t="e">
        <f t="shared" si="82"/>
        <v>#VALUE!</v>
      </c>
      <c r="U208" s="233" t="e">
        <f t="shared" si="100"/>
        <v>#VALUE!</v>
      </c>
      <c r="V208" s="233" t="e">
        <f t="shared" si="83"/>
        <v>#VALUE!</v>
      </c>
      <c r="W208" s="43" t="e">
        <f t="shared" si="101"/>
        <v>#VALUE!</v>
      </c>
      <c r="X208" s="43" t="e">
        <f t="shared" si="102"/>
        <v>#VALUE!</v>
      </c>
      <c r="Y208" s="43" t="e">
        <f t="shared" si="103"/>
        <v>#VALUE!</v>
      </c>
      <c r="Z208" s="43" t="e">
        <f t="shared" si="104"/>
        <v>#VALUE!</v>
      </c>
      <c r="AA208" s="233" t="e">
        <f t="shared" si="84"/>
        <v>#VALUE!</v>
      </c>
      <c r="AB208" s="233" t="e">
        <f t="shared" si="105"/>
        <v>#VALUE!</v>
      </c>
      <c r="AC208" s="43" t="e">
        <f t="shared" si="106"/>
        <v>#VALUE!</v>
      </c>
      <c r="AD208" s="43" t="e">
        <f t="shared" si="85"/>
        <v>#VALUE!</v>
      </c>
      <c r="AE208" s="43" t="e">
        <f t="shared" si="107"/>
        <v>#VALUE!</v>
      </c>
      <c r="AF208" s="43" t="e">
        <f t="shared" si="86"/>
        <v>#VALUE!</v>
      </c>
      <c r="AG208" s="43" t="e">
        <f t="shared" si="87"/>
        <v>#VALUE!</v>
      </c>
      <c r="AH208" s="43" t="e">
        <f t="shared" si="108"/>
        <v>#VALUE!</v>
      </c>
      <c r="AI208" s="43" t="e">
        <f t="shared" si="88"/>
        <v>#VALUE!</v>
      </c>
      <c r="AJ208" s="43" t="e">
        <f t="shared" si="109"/>
        <v>#VALUE!</v>
      </c>
      <c r="AK208" s="8" t="e">
        <f t="shared" si="112"/>
        <v>#VALUE!</v>
      </c>
      <c r="AL208" s="44" t="e">
        <f t="shared" si="113"/>
        <v>#VALUE!</v>
      </c>
      <c r="AZ208" s="8"/>
    </row>
    <row r="209" spans="1:52" ht="15" x14ac:dyDescent="0.15">
      <c r="A209" s="42"/>
      <c r="B209" s="43"/>
      <c r="C209" s="43"/>
      <c r="D209" s="43"/>
      <c r="E209" s="43"/>
      <c r="F209" s="43"/>
      <c r="G209" s="43"/>
      <c r="H209" s="27"/>
      <c r="I209" s="229"/>
      <c r="J209" s="230"/>
      <c r="K209" s="43"/>
      <c r="L209" s="236"/>
      <c r="M209" s="236"/>
      <c r="N209" s="43"/>
      <c r="O209" s="43"/>
      <c r="P209" s="231"/>
      <c r="Q209" s="237"/>
      <c r="R209" s="43"/>
      <c r="S209" s="236"/>
      <c r="T209" s="236"/>
      <c r="U209" s="237"/>
      <c r="V209" s="237"/>
      <c r="W209" s="43"/>
      <c r="X209" s="43"/>
      <c r="Y209" s="43"/>
      <c r="Z209" s="43"/>
      <c r="AA209" s="237"/>
      <c r="AB209" s="237"/>
      <c r="AC209" s="43"/>
      <c r="AD209" s="43"/>
      <c r="AE209" s="43"/>
      <c r="AF209" s="43"/>
      <c r="AG209" s="43"/>
      <c r="AH209" s="43"/>
      <c r="AI209" s="43"/>
      <c r="AJ209" s="43"/>
      <c r="AZ209" s="8"/>
    </row>
    <row r="210" spans="1:52" ht="15" x14ac:dyDescent="0.15">
      <c r="A210" s="42"/>
      <c r="B210" s="43"/>
      <c r="C210" s="43"/>
      <c r="D210" s="43"/>
      <c r="E210" s="43"/>
      <c r="F210" s="43"/>
      <c r="G210" s="43"/>
      <c r="H210" s="27"/>
      <c r="I210" s="229"/>
      <c r="J210" s="230"/>
      <c r="K210" s="43"/>
      <c r="L210" s="236"/>
      <c r="M210" s="236"/>
      <c r="N210" s="43"/>
      <c r="O210" s="43"/>
      <c r="P210" s="231"/>
      <c r="Q210" s="237"/>
      <c r="R210" s="43"/>
      <c r="S210" s="236"/>
      <c r="T210" s="236"/>
      <c r="U210" s="237"/>
      <c r="V210" s="237"/>
      <c r="W210" s="43"/>
      <c r="X210" s="43"/>
      <c r="Y210" s="43"/>
      <c r="Z210" s="43"/>
      <c r="AA210" s="237"/>
      <c r="AB210" s="237"/>
      <c r="AC210" s="43"/>
      <c r="AD210" s="43"/>
      <c r="AE210" s="43"/>
      <c r="AF210" s="43"/>
      <c r="AG210" s="43"/>
      <c r="AH210" s="43"/>
      <c r="AI210" s="43"/>
      <c r="AJ210" s="43"/>
    </row>
    <row r="211" spans="1:52" ht="15" x14ac:dyDescent="0.15">
      <c r="A211" s="42"/>
      <c r="B211" s="43"/>
      <c r="C211" s="43"/>
      <c r="D211" s="43"/>
      <c r="E211" s="43"/>
      <c r="F211" s="43"/>
      <c r="G211" s="43"/>
      <c r="H211" s="27"/>
      <c r="I211" s="229"/>
      <c r="J211" s="230"/>
      <c r="K211" s="43"/>
      <c r="L211" s="236"/>
      <c r="M211" s="236"/>
      <c r="N211" s="43"/>
      <c r="O211" s="43"/>
      <c r="P211" s="231"/>
      <c r="Q211" s="237"/>
      <c r="R211" s="43"/>
      <c r="S211" s="236"/>
      <c r="T211" s="236"/>
      <c r="U211" s="237"/>
      <c r="V211" s="237"/>
      <c r="W211" s="43"/>
      <c r="X211" s="43"/>
      <c r="Y211" s="43"/>
      <c r="Z211" s="43"/>
      <c r="AA211" s="237"/>
      <c r="AB211" s="237"/>
      <c r="AC211" s="43"/>
      <c r="AD211" s="43"/>
      <c r="AE211" s="43"/>
      <c r="AF211" s="43"/>
      <c r="AG211" s="43"/>
      <c r="AH211" s="43"/>
      <c r="AI211" s="43"/>
      <c r="AJ211" s="43"/>
    </row>
    <row r="212" spans="1:52" ht="15" x14ac:dyDescent="0.15">
      <c r="A212" s="42"/>
      <c r="B212" s="43"/>
      <c r="C212" s="43"/>
      <c r="D212" s="43"/>
      <c r="E212" s="43"/>
      <c r="F212" s="43"/>
      <c r="G212" s="43"/>
      <c r="H212" s="27"/>
      <c r="I212" s="229"/>
      <c r="J212" s="230"/>
      <c r="K212" s="43"/>
      <c r="L212" s="236"/>
      <c r="M212" s="236"/>
      <c r="N212" s="43"/>
      <c r="O212" s="43"/>
      <c r="P212" s="231"/>
      <c r="Q212" s="237"/>
      <c r="R212" s="43"/>
      <c r="S212" s="236"/>
      <c r="T212" s="236"/>
      <c r="U212" s="237"/>
      <c r="V212" s="237"/>
      <c r="W212" s="43"/>
      <c r="X212" s="43"/>
      <c r="Y212" s="43"/>
      <c r="Z212" s="43"/>
      <c r="AA212" s="237"/>
      <c r="AB212" s="237"/>
      <c r="AC212" s="43"/>
      <c r="AD212" s="43"/>
      <c r="AE212" s="43"/>
      <c r="AF212" s="43"/>
      <c r="AG212" s="43"/>
      <c r="AH212" s="43"/>
      <c r="AI212" s="43"/>
      <c r="AJ212" s="43"/>
    </row>
    <row r="213" spans="1:52" ht="15" x14ac:dyDescent="0.15">
      <c r="A213" s="42"/>
      <c r="B213" s="43"/>
      <c r="C213" s="43"/>
      <c r="D213" s="43"/>
      <c r="E213" s="43"/>
      <c r="F213" s="43"/>
      <c r="G213" s="43"/>
      <c r="H213" s="27"/>
      <c r="I213" s="229"/>
      <c r="J213" s="230"/>
      <c r="K213" s="43"/>
      <c r="L213" s="236"/>
      <c r="M213" s="236"/>
      <c r="N213" s="43"/>
      <c r="O213" s="43"/>
      <c r="P213" s="231"/>
      <c r="Q213" s="237"/>
      <c r="R213" s="43"/>
      <c r="S213" s="236"/>
      <c r="T213" s="236"/>
      <c r="U213" s="237"/>
      <c r="V213" s="237"/>
      <c r="W213" s="43"/>
      <c r="X213" s="43"/>
      <c r="Y213" s="43"/>
      <c r="Z213" s="43"/>
      <c r="AA213" s="237"/>
      <c r="AB213" s="237"/>
      <c r="AC213" s="43"/>
      <c r="AD213" s="43"/>
      <c r="AE213" s="43"/>
      <c r="AF213" s="43"/>
      <c r="AG213" s="43"/>
      <c r="AH213" s="43"/>
      <c r="AI213" s="43"/>
      <c r="AJ213" s="43"/>
    </row>
    <row r="214" spans="1:52" ht="15" x14ac:dyDescent="0.15">
      <c r="A214" s="42"/>
      <c r="B214" s="43"/>
      <c r="C214" s="43"/>
      <c r="D214" s="43"/>
      <c r="E214" s="43"/>
      <c r="F214" s="43"/>
      <c r="G214" s="43"/>
      <c r="H214" s="27"/>
      <c r="I214" s="229"/>
      <c r="J214" s="230"/>
      <c r="K214" s="43"/>
      <c r="L214" s="236"/>
      <c r="M214" s="236"/>
      <c r="N214" s="43"/>
      <c r="O214" s="43"/>
      <c r="P214" s="231"/>
      <c r="Q214" s="237"/>
      <c r="R214" s="43"/>
      <c r="S214" s="236"/>
      <c r="T214" s="236"/>
      <c r="U214" s="237"/>
      <c r="V214" s="237"/>
      <c r="W214" s="43"/>
      <c r="X214" s="43"/>
      <c r="Y214" s="43"/>
      <c r="Z214" s="43"/>
      <c r="AA214" s="237"/>
      <c r="AB214" s="237"/>
      <c r="AC214" s="43"/>
      <c r="AD214" s="43"/>
      <c r="AE214" s="43"/>
      <c r="AF214" s="43"/>
      <c r="AG214" s="43"/>
      <c r="AH214" s="43"/>
      <c r="AI214" s="43"/>
      <c r="AJ214" s="43"/>
    </row>
    <row r="215" spans="1:52" ht="15" x14ac:dyDescent="0.15">
      <c r="A215" s="42"/>
      <c r="B215" s="43"/>
      <c r="C215" s="43"/>
      <c r="D215" s="43"/>
      <c r="E215" s="43"/>
      <c r="F215" s="43"/>
      <c r="G215" s="43"/>
      <c r="H215" s="27"/>
      <c r="I215" s="229"/>
      <c r="J215" s="230"/>
      <c r="K215" s="43"/>
      <c r="L215" s="236"/>
      <c r="M215" s="236"/>
      <c r="N215" s="43"/>
      <c r="O215" s="43"/>
      <c r="P215" s="231"/>
      <c r="Q215" s="237"/>
      <c r="R215" s="43"/>
      <c r="S215" s="236"/>
      <c r="T215" s="236"/>
      <c r="U215" s="237"/>
      <c r="V215" s="237"/>
      <c r="W215" s="43"/>
      <c r="X215" s="43"/>
      <c r="Y215" s="43"/>
      <c r="Z215" s="43"/>
      <c r="AA215" s="237"/>
      <c r="AB215" s="237"/>
      <c r="AC215" s="43"/>
      <c r="AD215" s="43"/>
      <c r="AE215" s="43"/>
      <c r="AF215" s="43"/>
      <c r="AG215" s="43"/>
      <c r="AH215" s="43"/>
      <c r="AI215" s="43"/>
      <c r="AJ215" s="43"/>
    </row>
    <row r="216" spans="1:52" x14ac:dyDescent="0.15">
      <c r="K216" s="238"/>
      <c r="L216" s="238"/>
      <c r="M216" s="238"/>
      <c r="N216" s="238"/>
      <c r="O216" s="238"/>
      <c r="P216" s="238"/>
      <c r="Q216" s="239"/>
      <c r="R216" s="239"/>
      <c r="S216" s="239"/>
    </row>
    <row r="217" spans="1:52" x14ac:dyDescent="0.15">
      <c r="K217" s="238"/>
      <c r="L217" s="238"/>
      <c r="M217" s="238"/>
      <c r="N217" s="238"/>
      <c r="O217" s="238"/>
      <c r="P217" s="238"/>
      <c r="Q217" s="239"/>
      <c r="R217" s="239"/>
      <c r="S217" s="239"/>
    </row>
    <row r="218" spans="1:52" x14ac:dyDescent="0.15">
      <c r="K218" s="238"/>
      <c r="L218" s="238"/>
      <c r="M218" s="238"/>
      <c r="N218" s="238"/>
      <c r="O218" s="238"/>
      <c r="P218" s="238"/>
      <c r="Q218" s="239"/>
      <c r="R218" s="239"/>
      <c r="S218" s="239"/>
    </row>
    <row r="219" spans="1:52" x14ac:dyDescent="0.15">
      <c r="K219" s="238"/>
      <c r="L219" s="238"/>
      <c r="M219" s="238"/>
      <c r="N219" s="238"/>
      <c r="O219" s="238"/>
      <c r="P219" s="238"/>
      <c r="Q219" s="239"/>
      <c r="R219" s="239"/>
      <c r="S219" s="239"/>
    </row>
    <row r="220" spans="1:52" x14ac:dyDescent="0.15">
      <c r="K220" s="238"/>
      <c r="L220" s="238"/>
      <c r="M220" s="238"/>
      <c r="N220" s="238"/>
      <c r="O220" s="238"/>
      <c r="P220" s="238"/>
      <c r="Q220" s="239"/>
      <c r="R220" s="239"/>
      <c r="S220" s="239"/>
    </row>
    <row r="221" spans="1:52" x14ac:dyDescent="0.15">
      <c r="K221" s="238"/>
      <c r="L221" s="238"/>
      <c r="M221" s="238"/>
      <c r="N221" s="238"/>
      <c r="O221" s="238"/>
      <c r="P221" s="238"/>
      <c r="Q221" s="239"/>
      <c r="R221" s="239"/>
      <c r="S221" s="239"/>
    </row>
    <row r="222" spans="1:52" x14ac:dyDescent="0.15">
      <c r="K222" s="238"/>
      <c r="L222" s="238"/>
      <c r="M222" s="238"/>
      <c r="N222" s="238"/>
      <c r="O222" s="238"/>
      <c r="P222" s="238"/>
      <c r="Q222" s="239"/>
      <c r="R222" s="239"/>
      <c r="S222" s="239"/>
    </row>
    <row r="223" spans="1:52" x14ac:dyDescent="0.15">
      <c r="K223" s="238"/>
      <c r="L223" s="238"/>
      <c r="M223" s="238"/>
      <c r="N223" s="238"/>
      <c r="O223" s="238"/>
      <c r="P223" s="238"/>
      <c r="Q223" s="239"/>
      <c r="R223" s="239"/>
      <c r="S223" s="239"/>
    </row>
    <row r="224" spans="1:52" x14ac:dyDescent="0.15">
      <c r="K224" s="238"/>
      <c r="L224" s="238"/>
      <c r="M224" s="238"/>
      <c r="N224" s="238"/>
      <c r="O224" s="238"/>
      <c r="P224" s="238"/>
      <c r="Q224" s="239"/>
      <c r="R224" s="239"/>
      <c r="S224" s="239"/>
    </row>
    <row r="225" spans="11:19" x14ac:dyDescent="0.15">
      <c r="K225" s="238"/>
      <c r="L225" s="238"/>
      <c r="M225" s="238"/>
      <c r="N225" s="238"/>
      <c r="O225" s="238"/>
      <c r="P225" s="238"/>
      <c r="Q225" s="239"/>
      <c r="R225" s="239"/>
      <c r="S225" s="239"/>
    </row>
    <row r="226" spans="11:19" x14ac:dyDescent="0.15">
      <c r="K226" s="238"/>
      <c r="L226" s="238"/>
      <c r="M226" s="238"/>
      <c r="N226" s="238"/>
      <c r="O226" s="238"/>
      <c r="P226" s="238"/>
      <c r="Q226" s="239"/>
      <c r="R226" s="239"/>
      <c r="S226" s="239"/>
    </row>
    <row r="227" spans="11:19" x14ac:dyDescent="0.15">
      <c r="K227" s="238"/>
      <c r="L227" s="238"/>
      <c r="M227" s="238"/>
      <c r="N227" s="238"/>
      <c r="O227" s="238"/>
      <c r="P227" s="238"/>
      <c r="Q227" s="239"/>
      <c r="R227" s="239"/>
      <c r="S227" s="239"/>
    </row>
    <row r="228" spans="11:19" x14ac:dyDescent="0.15">
      <c r="K228" s="238"/>
      <c r="L228" s="238"/>
      <c r="M228" s="238"/>
      <c r="N228" s="238"/>
      <c r="O228" s="238"/>
      <c r="P228" s="238"/>
      <c r="Q228" s="239"/>
      <c r="R228" s="239"/>
      <c r="S228" s="239"/>
    </row>
    <row r="229" spans="11:19" x14ac:dyDescent="0.15">
      <c r="K229" s="238"/>
      <c r="L229" s="238"/>
      <c r="M229" s="238"/>
      <c r="N229" s="238"/>
      <c r="O229" s="238"/>
      <c r="P229" s="238"/>
      <c r="Q229" s="239"/>
      <c r="R229" s="239"/>
      <c r="S229" s="239"/>
    </row>
    <row r="230" spans="11:19" x14ac:dyDescent="0.15">
      <c r="K230" s="238"/>
      <c r="L230" s="238"/>
      <c r="M230" s="238"/>
      <c r="N230" s="238"/>
      <c r="O230" s="238"/>
      <c r="P230" s="238"/>
      <c r="Q230" s="239"/>
      <c r="R230" s="239"/>
      <c r="S230" s="239"/>
    </row>
    <row r="231" spans="11:19" x14ac:dyDescent="0.15">
      <c r="K231" s="238"/>
      <c r="L231" s="238"/>
      <c r="M231" s="238"/>
      <c r="N231" s="238"/>
      <c r="O231" s="238"/>
      <c r="P231" s="238"/>
      <c r="Q231" s="239"/>
      <c r="R231" s="239"/>
      <c r="S231" s="239"/>
    </row>
    <row r="232" spans="11:19" x14ac:dyDescent="0.15">
      <c r="K232" s="238"/>
      <c r="L232" s="238"/>
      <c r="M232" s="238"/>
      <c r="N232" s="238"/>
      <c r="O232" s="238"/>
      <c r="P232" s="238"/>
      <c r="Q232" s="239"/>
      <c r="R232" s="239"/>
      <c r="S232" s="239"/>
    </row>
    <row r="233" spans="11:19" x14ac:dyDescent="0.15">
      <c r="K233" s="238"/>
      <c r="L233" s="238"/>
      <c r="M233" s="238"/>
      <c r="N233" s="238"/>
      <c r="O233" s="238"/>
      <c r="P233" s="238"/>
      <c r="Q233" s="239"/>
      <c r="R233" s="239"/>
      <c r="S233" s="239"/>
    </row>
    <row r="234" spans="11:19" x14ac:dyDescent="0.15">
      <c r="K234" s="238"/>
      <c r="L234" s="238"/>
      <c r="M234" s="238"/>
      <c r="N234" s="238"/>
      <c r="O234" s="238"/>
      <c r="P234" s="238"/>
      <c r="Q234" s="239"/>
      <c r="R234" s="239"/>
      <c r="S234" s="239"/>
    </row>
    <row r="235" spans="11:19" x14ac:dyDescent="0.15">
      <c r="K235" s="238"/>
      <c r="L235" s="238"/>
      <c r="M235" s="238"/>
      <c r="N235" s="238"/>
      <c r="O235" s="238"/>
      <c r="P235" s="238"/>
      <c r="Q235" s="239"/>
      <c r="R235" s="239"/>
      <c r="S235" s="239"/>
    </row>
    <row r="236" spans="11:19" x14ac:dyDescent="0.15">
      <c r="K236" s="238"/>
      <c r="L236" s="238"/>
      <c r="M236" s="238"/>
      <c r="N236" s="238"/>
      <c r="O236" s="238"/>
      <c r="P236" s="238"/>
      <c r="Q236" s="239"/>
      <c r="R236" s="239"/>
      <c r="S236" s="239"/>
    </row>
    <row r="237" spans="11:19" x14ac:dyDescent="0.15">
      <c r="K237" s="238"/>
      <c r="L237" s="238"/>
      <c r="M237" s="238"/>
      <c r="N237" s="238"/>
      <c r="O237" s="238"/>
      <c r="P237" s="238"/>
      <c r="Q237" s="239"/>
      <c r="R237" s="239"/>
      <c r="S237" s="239"/>
    </row>
    <row r="238" spans="11:19" x14ac:dyDescent="0.15">
      <c r="K238" s="238"/>
      <c r="L238" s="238"/>
      <c r="M238" s="238"/>
      <c r="N238" s="238"/>
      <c r="O238" s="238"/>
      <c r="P238" s="238"/>
      <c r="Q238" s="239"/>
      <c r="R238" s="239"/>
      <c r="S238" s="239"/>
    </row>
    <row r="239" spans="11:19" x14ac:dyDescent="0.15">
      <c r="K239" s="238"/>
      <c r="L239" s="238"/>
      <c r="M239" s="238"/>
      <c r="N239" s="238"/>
      <c r="O239" s="238"/>
      <c r="P239" s="238"/>
      <c r="Q239" s="239"/>
      <c r="R239" s="239"/>
      <c r="S239" s="239"/>
    </row>
    <row r="240" spans="11:19" x14ac:dyDescent="0.15">
      <c r="K240" s="238"/>
      <c r="L240" s="238"/>
      <c r="M240" s="238"/>
      <c r="N240" s="238"/>
      <c r="O240" s="238"/>
      <c r="P240" s="238"/>
      <c r="Q240" s="239"/>
      <c r="R240" s="239"/>
      <c r="S240" s="239"/>
    </row>
    <row r="241" spans="11:19" x14ac:dyDescent="0.15">
      <c r="K241" s="238"/>
      <c r="L241" s="238"/>
      <c r="M241" s="238"/>
      <c r="N241" s="238"/>
      <c r="O241" s="238"/>
      <c r="P241" s="238"/>
      <c r="Q241" s="239"/>
      <c r="R241" s="239"/>
      <c r="S241" s="239"/>
    </row>
    <row r="242" spans="11:19" x14ac:dyDescent="0.15">
      <c r="K242" s="238"/>
      <c r="L242" s="238"/>
      <c r="M242" s="238"/>
      <c r="N242" s="238"/>
      <c r="O242" s="238"/>
      <c r="P242" s="238"/>
      <c r="Q242" s="239"/>
      <c r="R242" s="239"/>
      <c r="S242" s="239"/>
    </row>
    <row r="243" spans="11:19" x14ac:dyDescent="0.15">
      <c r="K243" s="238"/>
      <c r="L243" s="238"/>
      <c r="M243" s="238"/>
      <c r="N243" s="238"/>
      <c r="O243" s="238"/>
      <c r="P243" s="238"/>
      <c r="Q243" s="239"/>
      <c r="R243" s="239"/>
      <c r="S243" s="239"/>
    </row>
    <row r="244" spans="11:19" x14ac:dyDescent="0.15">
      <c r="K244" s="238"/>
      <c r="L244" s="238"/>
      <c r="M244" s="238"/>
      <c r="N244" s="238"/>
      <c r="O244" s="238"/>
      <c r="P244" s="238"/>
      <c r="Q244" s="239"/>
      <c r="R244" s="239"/>
      <c r="S244" s="239"/>
    </row>
    <row r="245" spans="11:19" x14ac:dyDescent="0.15">
      <c r="K245" s="238"/>
      <c r="L245" s="238"/>
      <c r="M245" s="238"/>
      <c r="N245" s="238"/>
      <c r="O245" s="238"/>
      <c r="P245" s="238"/>
      <c r="Q245" s="239"/>
      <c r="R245" s="239"/>
      <c r="S245" s="239"/>
    </row>
    <row r="246" spans="11:19" x14ac:dyDescent="0.15">
      <c r="K246" s="238"/>
      <c r="L246" s="238"/>
      <c r="M246" s="238"/>
      <c r="N246" s="238"/>
      <c r="O246" s="238"/>
      <c r="P246" s="238"/>
      <c r="Q246" s="239"/>
      <c r="R246" s="239"/>
      <c r="S246" s="239"/>
    </row>
    <row r="247" spans="11:19" x14ac:dyDescent="0.15">
      <c r="K247" s="238"/>
      <c r="L247" s="238"/>
      <c r="M247" s="238"/>
      <c r="N247" s="238"/>
      <c r="O247" s="238"/>
      <c r="P247" s="238"/>
      <c r="Q247" s="239"/>
      <c r="R247" s="239"/>
      <c r="S247" s="239"/>
    </row>
    <row r="248" spans="11:19" x14ac:dyDescent="0.15">
      <c r="K248" s="238"/>
      <c r="L248" s="238"/>
      <c r="M248" s="238"/>
      <c r="N248" s="238"/>
      <c r="O248" s="238"/>
      <c r="P248" s="238"/>
      <c r="Q248" s="239"/>
      <c r="R248" s="239"/>
      <c r="S248" s="239"/>
    </row>
    <row r="249" spans="11:19" x14ac:dyDescent="0.15">
      <c r="K249" s="238"/>
      <c r="L249" s="238"/>
      <c r="M249" s="238"/>
      <c r="N249" s="238"/>
      <c r="O249" s="238"/>
      <c r="P249" s="238"/>
      <c r="Q249" s="239"/>
      <c r="R249" s="239"/>
      <c r="S249" s="239"/>
    </row>
    <row r="250" spans="11:19" x14ac:dyDescent="0.15">
      <c r="K250" s="238"/>
      <c r="L250" s="238"/>
      <c r="M250" s="238"/>
      <c r="N250" s="238"/>
      <c r="O250" s="238"/>
      <c r="P250" s="238"/>
      <c r="Q250" s="239"/>
      <c r="R250" s="239"/>
      <c r="S250" s="239"/>
    </row>
    <row r="251" spans="11:19" x14ac:dyDescent="0.15">
      <c r="K251" s="238"/>
      <c r="L251" s="238"/>
      <c r="M251" s="238"/>
      <c r="N251" s="238"/>
      <c r="O251" s="238"/>
      <c r="P251" s="238"/>
      <c r="Q251" s="239"/>
      <c r="R251" s="239"/>
      <c r="S251" s="239"/>
    </row>
    <row r="252" spans="11:19" x14ac:dyDescent="0.15">
      <c r="K252" s="238"/>
      <c r="L252" s="238"/>
      <c r="M252" s="238"/>
      <c r="N252" s="238"/>
      <c r="O252" s="238"/>
      <c r="P252" s="238"/>
      <c r="Q252" s="239"/>
      <c r="R252" s="239"/>
      <c r="S252" s="239"/>
    </row>
    <row r="253" spans="11:19" x14ac:dyDescent="0.15">
      <c r="K253" s="238"/>
      <c r="L253" s="238"/>
      <c r="M253" s="238"/>
      <c r="N253" s="238"/>
      <c r="O253" s="238"/>
      <c r="P253" s="238"/>
      <c r="Q253" s="239"/>
      <c r="R253" s="239"/>
      <c r="S253" s="239"/>
    </row>
    <row r="254" spans="11:19" x14ac:dyDescent="0.15">
      <c r="K254" s="238"/>
      <c r="L254" s="238"/>
      <c r="M254" s="238"/>
      <c r="N254" s="238"/>
      <c r="O254" s="238"/>
      <c r="P254" s="238"/>
      <c r="Q254" s="239"/>
      <c r="R254" s="239"/>
      <c r="S254" s="239"/>
    </row>
    <row r="255" spans="11:19" x14ac:dyDescent="0.15">
      <c r="K255" s="238"/>
      <c r="L255" s="238"/>
      <c r="M255" s="238"/>
      <c r="N255" s="238"/>
      <c r="O255" s="238"/>
      <c r="P255" s="238"/>
      <c r="Q255" s="239"/>
      <c r="R255" s="239"/>
      <c r="S255" s="239"/>
    </row>
    <row r="256" spans="11:19" x14ac:dyDescent="0.15">
      <c r="K256" s="238"/>
      <c r="L256" s="238"/>
      <c r="M256" s="238"/>
      <c r="N256" s="238"/>
      <c r="O256" s="238"/>
      <c r="P256" s="238"/>
      <c r="Q256" s="239"/>
      <c r="R256" s="239"/>
      <c r="S256" s="239"/>
    </row>
    <row r="257" spans="11:19" x14ac:dyDescent="0.15">
      <c r="K257" s="238"/>
      <c r="L257" s="238"/>
      <c r="M257" s="238"/>
      <c r="N257" s="238"/>
      <c r="O257" s="238"/>
      <c r="P257" s="238"/>
      <c r="Q257" s="239"/>
      <c r="R257" s="239"/>
      <c r="S257" s="239"/>
    </row>
    <row r="258" spans="11:19" x14ac:dyDescent="0.15">
      <c r="K258" s="238"/>
      <c r="L258" s="238"/>
      <c r="M258" s="238"/>
      <c r="N258" s="238"/>
      <c r="O258" s="238"/>
      <c r="P258" s="238"/>
      <c r="Q258" s="239"/>
      <c r="R258" s="239"/>
      <c r="S258" s="239"/>
    </row>
    <row r="259" spans="11:19" x14ac:dyDescent="0.15">
      <c r="K259" s="238"/>
      <c r="L259" s="238"/>
      <c r="M259" s="238"/>
      <c r="N259" s="238"/>
      <c r="O259" s="238"/>
      <c r="P259" s="238"/>
      <c r="Q259" s="239"/>
      <c r="R259" s="239"/>
      <c r="S259" s="239"/>
    </row>
    <row r="260" spans="11:19" x14ac:dyDescent="0.15">
      <c r="K260" s="238"/>
      <c r="L260" s="238"/>
      <c r="M260" s="238"/>
      <c r="N260" s="238"/>
      <c r="O260" s="238"/>
      <c r="P260" s="238"/>
      <c r="Q260" s="239"/>
      <c r="R260" s="239"/>
      <c r="S260" s="239"/>
    </row>
    <row r="261" spans="11:19" x14ac:dyDescent="0.15">
      <c r="K261" s="238"/>
      <c r="L261" s="238"/>
      <c r="M261" s="238"/>
      <c r="N261" s="238"/>
      <c r="O261" s="238"/>
      <c r="P261" s="238"/>
      <c r="Q261" s="239"/>
      <c r="R261" s="239"/>
      <c r="S261" s="239"/>
    </row>
    <row r="262" spans="11:19" x14ac:dyDescent="0.15">
      <c r="K262" s="238"/>
      <c r="L262" s="238"/>
      <c r="M262" s="238"/>
      <c r="N262" s="238"/>
      <c r="O262" s="238"/>
      <c r="P262" s="238"/>
      <c r="Q262" s="239"/>
      <c r="R262" s="239"/>
      <c r="S262" s="239"/>
    </row>
    <row r="263" spans="11:19" x14ac:dyDescent="0.15">
      <c r="K263" s="238"/>
      <c r="L263" s="238"/>
      <c r="M263" s="238"/>
      <c r="N263" s="238"/>
      <c r="O263" s="238"/>
      <c r="P263" s="238"/>
      <c r="Q263" s="239"/>
      <c r="R263" s="239"/>
      <c r="S263" s="239"/>
    </row>
    <row r="264" spans="11:19" x14ac:dyDescent="0.15">
      <c r="K264" s="238"/>
      <c r="L264" s="238"/>
      <c r="M264" s="238"/>
      <c r="N264" s="238"/>
      <c r="O264" s="238"/>
      <c r="P264" s="238"/>
      <c r="Q264" s="239"/>
      <c r="R264" s="239"/>
      <c r="S264" s="239"/>
    </row>
    <row r="265" spans="11:19" x14ac:dyDescent="0.15">
      <c r="K265" s="238"/>
      <c r="L265" s="238"/>
      <c r="M265" s="238"/>
      <c r="N265" s="238"/>
      <c r="O265" s="238"/>
      <c r="P265" s="238"/>
      <c r="Q265" s="239"/>
      <c r="R265" s="239"/>
      <c r="S265" s="239"/>
    </row>
    <row r="266" spans="11:19" x14ac:dyDescent="0.15">
      <c r="K266" s="238"/>
      <c r="L266" s="238"/>
      <c r="M266" s="238"/>
      <c r="N266" s="238"/>
      <c r="O266" s="238"/>
      <c r="P266" s="238"/>
      <c r="Q266" s="239"/>
      <c r="R266" s="239"/>
      <c r="S266" s="239"/>
    </row>
    <row r="267" spans="11:19" x14ac:dyDescent="0.15">
      <c r="K267" s="238"/>
      <c r="L267" s="238"/>
      <c r="M267" s="238"/>
      <c r="N267" s="238"/>
      <c r="O267" s="238"/>
      <c r="P267" s="238"/>
      <c r="Q267" s="239"/>
      <c r="R267" s="239"/>
      <c r="S267" s="239"/>
    </row>
    <row r="268" spans="11:19" x14ac:dyDescent="0.15">
      <c r="K268" s="238"/>
      <c r="L268" s="238"/>
      <c r="M268" s="238"/>
      <c r="N268" s="238"/>
      <c r="O268" s="238"/>
      <c r="P268" s="238"/>
      <c r="Q268" s="239"/>
      <c r="R268" s="239"/>
      <c r="S268" s="239"/>
    </row>
    <row r="269" spans="11:19" x14ac:dyDescent="0.15">
      <c r="K269" s="238"/>
      <c r="L269" s="238"/>
      <c r="M269" s="238"/>
      <c r="N269" s="238"/>
      <c r="O269" s="238"/>
      <c r="P269" s="238"/>
      <c r="Q269" s="239"/>
      <c r="R269" s="239"/>
      <c r="S269" s="239"/>
    </row>
    <row r="270" spans="11:19" x14ac:dyDescent="0.15">
      <c r="K270" s="238"/>
      <c r="L270" s="238"/>
      <c r="M270" s="238"/>
      <c r="N270" s="238"/>
      <c r="O270" s="238"/>
      <c r="P270" s="238"/>
      <c r="Q270" s="239"/>
      <c r="R270" s="239"/>
      <c r="S270" s="239"/>
    </row>
    <row r="271" spans="11:19" x14ac:dyDescent="0.15">
      <c r="K271" s="238"/>
      <c r="L271" s="238"/>
      <c r="M271" s="238"/>
      <c r="N271" s="238"/>
      <c r="O271" s="238"/>
      <c r="P271" s="238"/>
      <c r="Q271" s="239"/>
      <c r="R271" s="239"/>
      <c r="S271" s="239"/>
    </row>
    <row r="272" spans="11:19" x14ac:dyDescent="0.15">
      <c r="K272" s="238"/>
      <c r="L272" s="238"/>
      <c r="M272" s="238"/>
      <c r="N272" s="238"/>
      <c r="O272" s="238"/>
      <c r="P272" s="238"/>
      <c r="Q272" s="239"/>
      <c r="R272" s="239"/>
      <c r="S272" s="239"/>
    </row>
    <row r="273" spans="11:19" x14ac:dyDescent="0.15">
      <c r="K273" s="238"/>
      <c r="L273" s="238"/>
      <c r="M273" s="238"/>
      <c r="N273" s="238"/>
      <c r="O273" s="238"/>
      <c r="P273" s="238"/>
      <c r="Q273" s="239"/>
      <c r="R273" s="239"/>
      <c r="S273" s="239"/>
    </row>
    <row r="274" spans="11:19" x14ac:dyDescent="0.15">
      <c r="K274" s="238"/>
      <c r="L274" s="238"/>
      <c r="M274" s="238"/>
      <c r="N274" s="238"/>
      <c r="O274" s="238"/>
      <c r="P274" s="238"/>
      <c r="Q274" s="239"/>
      <c r="R274" s="239"/>
      <c r="S274" s="239"/>
    </row>
    <row r="275" spans="11:19" x14ac:dyDescent="0.15">
      <c r="K275" s="238"/>
      <c r="L275" s="238"/>
      <c r="M275" s="238"/>
      <c r="N275" s="238"/>
      <c r="O275" s="238"/>
      <c r="P275" s="238"/>
      <c r="Q275" s="239"/>
      <c r="R275" s="239"/>
      <c r="S275" s="239"/>
    </row>
    <row r="276" spans="11:19" x14ac:dyDescent="0.15">
      <c r="K276" s="238"/>
      <c r="L276" s="238"/>
      <c r="M276" s="238"/>
      <c r="N276" s="238"/>
      <c r="O276" s="238"/>
      <c r="P276" s="238"/>
      <c r="Q276" s="239"/>
      <c r="R276" s="239"/>
      <c r="S276" s="239"/>
    </row>
    <row r="277" spans="11:19" x14ac:dyDescent="0.15">
      <c r="K277" s="238"/>
      <c r="L277" s="238"/>
      <c r="M277" s="238"/>
      <c r="N277" s="238"/>
      <c r="O277" s="238"/>
      <c r="P277" s="238"/>
      <c r="Q277" s="239"/>
      <c r="R277" s="239"/>
      <c r="S277" s="239"/>
    </row>
    <row r="278" spans="11:19" x14ac:dyDescent="0.15">
      <c r="K278" s="238"/>
      <c r="L278" s="238"/>
      <c r="M278" s="238"/>
      <c r="N278" s="238"/>
      <c r="O278" s="238"/>
      <c r="P278" s="238"/>
      <c r="Q278" s="239"/>
      <c r="R278" s="239"/>
      <c r="S278" s="239"/>
    </row>
    <row r="279" spans="11:19" x14ac:dyDescent="0.15">
      <c r="K279" s="238"/>
      <c r="L279" s="238"/>
      <c r="M279" s="238"/>
      <c r="N279" s="238"/>
      <c r="O279" s="238"/>
      <c r="P279" s="238"/>
      <c r="Q279" s="239"/>
      <c r="R279" s="239"/>
      <c r="S279" s="239"/>
    </row>
    <row r="280" spans="11:19" x14ac:dyDescent="0.15">
      <c r="K280" s="238"/>
      <c r="L280" s="238"/>
      <c r="M280" s="238"/>
      <c r="N280" s="238"/>
      <c r="O280" s="238"/>
      <c r="P280" s="238"/>
      <c r="Q280" s="239"/>
      <c r="R280" s="239"/>
      <c r="S280" s="239"/>
    </row>
    <row r="281" spans="11:19" x14ac:dyDescent="0.15">
      <c r="K281" s="238"/>
      <c r="L281" s="238"/>
      <c r="M281" s="238"/>
      <c r="N281" s="238"/>
      <c r="O281" s="238"/>
      <c r="P281" s="238"/>
      <c r="Q281" s="239"/>
      <c r="R281" s="239"/>
      <c r="S281" s="239"/>
    </row>
    <row r="282" spans="11:19" x14ac:dyDescent="0.15">
      <c r="K282" s="238"/>
      <c r="L282" s="238"/>
      <c r="M282" s="238"/>
      <c r="N282" s="238"/>
      <c r="O282" s="238"/>
      <c r="P282" s="238"/>
      <c r="Q282" s="239"/>
      <c r="R282" s="239"/>
      <c r="S282" s="239"/>
    </row>
    <row r="283" spans="11:19" x14ac:dyDescent="0.15">
      <c r="K283" s="238"/>
      <c r="L283" s="238"/>
      <c r="M283" s="238"/>
      <c r="N283" s="238"/>
      <c r="O283" s="238"/>
      <c r="P283" s="238"/>
      <c r="Q283" s="239"/>
      <c r="R283" s="239"/>
      <c r="S283" s="239"/>
    </row>
    <row r="284" spans="11:19" x14ac:dyDescent="0.15">
      <c r="K284" s="238"/>
      <c r="L284" s="238"/>
      <c r="M284" s="238"/>
      <c r="N284" s="238"/>
      <c r="O284" s="238"/>
      <c r="P284" s="238"/>
      <c r="Q284" s="239"/>
      <c r="R284" s="239"/>
      <c r="S284" s="239"/>
    </row>
    <row r="285" spans="11:19" x14ac:dyDescent="0.15">
      <c r="K285" s="238"/>
      <c r="L285" s="238"/>
      <c r="M285" s="238"/>
      <c r="N285" s="238"/>
      <c r="O285" s="238"/>
      <c r="P285" s="238"/>
      <c r="Q285" s="239"/>
      <c r="R285" s="239"/>
      <c r="S285" s="239"/>
    </row>
    <row r="286" spans="11:19" x14ac:dyDescent="0.15">
      <c r="K286" s="238"/>
      <c r="L286" s="238"/>
      <c r="M286" s="238"/>
      <c r="N286" s="238"/>
      <c r="O286" s="238"/>
      <c r="P286" s="238"/>
      <c r="Q286" s="239"/>
      <c r="R286" s="239"/>
      <c r="S286" s="239"/>
    </row>
    <row r="287" spans="11:19" x14ac:dyDescent="0.15">
      <c r="K287" s="238"/>
      <c r="L287" s="238"/>
      <c r="M287" s="238"/>
      <c r="N287" s="238"/>
      <c r="O287" s="238"/>
      <c r="P287" s="238"/>
      <c r="Q287" s="239"/>
      <c r="R287" s="239"/>
      <c r="S287" s="239"/>
    </row>
    <row r="288" spans="11:19" x14ac:dyDescent="0.15">
      <c r="K288" s="238"/>
      <c r="L288" s="238"/>
      <c r="M288" s="238"/>
      <c r="N288" s="238"/>
      <c r="O288" s="238"/>
      <c r="P288" s="238"/>
      <c r="Q288" s="239"/>
      <c r="R288" s="239"/>
      <c r="S288" s="239"/>
    </row>
    <row r="289" spans="11:19" x14ac:dyDescent="0.15">
      <c r="K289" s="238"/>
      <c r="L289" s="238"/>
      <c r="M289" s="238"/>
      <c r="N289" s="238"/>
      <c r="O289" s="238"/>
      <c r="P289" s="238"/>
      <c r="Q289" s="239"/>
      <c r="R289" s="239"/>
      <c r="S289" s="239"/>
    </row>
    <row r="290" spans="11:19" x14ac:dyDescent="0.15">
      <c r="K290" s="238"/>
      <c r="L290" s="238"/>
      <c r="M290" s="238"/>
      <c r="N290" s="238"/>
      <c r="O290" s="238"/>
      <c r="P290" s="238"/>
      <c r="Q290" s="239"/>
      <c r="R290" s="239"/>
      <c r="S290" s="239"/>
    </row>
    <row r="291" spans="11:19" x14ac:dyDescent="0.15">
      <c r="K291" s="238"/>
      <c r="L291" s="238"/>
      <c r="M291" s="238"/>
      <c r="N291" s="238"/>
      <c r="O291" s="238"/>
      <c r="P291" s="238"/>
      <c r="Q291" s="239"/>
      <c r="R291" s="239"/>
      <c r="S291" s="239"/>
    </row>
    <row r="292" spans="11:19" x14ac:dyDescent="0.15">
      <c r="K292" s="238"/>
      <c r="L292" s="238"/>
      <c r="M292" s="238"/>
      <c r="N292" s="238"/>
      <c r="O292" s="238"/>
      <c r="P292" s="238"/>
      <c r="Q292" s="239"/>
      <c r="R292" s="239"/>
      <c r="S292" s="239"/>
    </row>
    <row r="293" spans="11:19" x14ac:dyDescent="0.15">
      <c r="K293" s="238"/>
      <c r="L293" s="238"/>
      <c r="M293" s="238"/>
      <c r="N293" s="238"/>
      <c r="O293" s="238"/>
      <c r="P293" s="238"/>
      <c r="Q293" s="239"/>
      <c r="R293" s="239"/>
      <c r="S293" s="239"/>
    </row>
    <row r="294" spans="11:19" x14ac:dyDescent="0.15">
      <c r="K294" s="238"/>
      <c r="L294" s="238"/>
      <c r="M294" s="238"/>
      <c r="N294" s="238"/>
      <c r="O294" s="238"/>
      <c r="P294" s="238"/>
      <c r="Q294" s="239"/>
      <c r="R294" s="239"/>
      <c r="S294" s="239"/>
    </row>
    <row r="295" spans="11:19" x14ac:dyDescent="0.15">
      <c r="K295" s="238"/>
      <c r="L295" s="238"/>
      <c r="M295" s="238"/>
      <c r="N295" s="238"/>
      <c r="O295" s="238"/>
      <c r="P295" s="238"/>
      <c r="Q295" s="239"/>
      <c r="R295" s="239"/>
      <c r="S295" s="239"/>
    </row>
    <row r="296" spans="11:19" x14ac:dyDescent="0.15">
      <c r="K296" s="238"/>
      <c r="L296" s="238"/>
      <c r="M296" s="238"/>
      <c r="N296" s="238"/>
      <c r="O296" s="238"/>
      <c r="P296" s="238"/>
      <c r="Q296" s="239"/>
      <c r="R296" s="239"/>
      <c r="S296" s="239"/>
    </row>
    <row r="297" spans="11:19" x14ac:dyDescent="0.15">
      <c r="K297" s="238"/>
      <c r="L297" s="238"/>
      <c r="M297" s="238"/>
      <c r="N297" s="238"/>
      <c r="O297" s="238"/>
      <c r="P297" s="238"/>
      <c r="Q297" s="239"/>
      <c r="R297" s="239"/>
      <c r="S297" s="239"/>
    </row>
    <row r="298" spans="11:19" x14ac:dyDescent="0.15">
      <c r="K298" s="238"/>
      <c r="L298" s="238"/>
      <c r="M298" s="238"/>
      <c r="N298" s="238"/>
      <c r="O298" s="238"/>
      <c r="P298" s="238"/>
      <c r="Q298" s="239"/>
      <c r="R298" s="239"/>
      <c r="S298" s="239"/>
    </row>
    <row r="299" spans="11:19" x14ac:dyDescent="0.15">
      <c r="K299" s="238"/>
      <c r="L299" s="238"/>
      <c r="M299" s="238"/>
      <c r="N299" s="238"/>
      <c r="O299" s="238"/>
      <c r="P299" s="238"/>
      <c r="Q299" s="239"/>
      <c r="R299" s="239"/>
      <c r="S299" s="239"/>
    </row>
    <row r="300" spans="11:19" x14ac:dyDescent="0.15">
      <c r="K300" s="238"/>
      <c r="L300" s="238"/>
      <c r="M300" s="238"/>
      <c r="N300" s="238"/>
      <c r="O300" s="238"/>
      <c r="P300" s="238"/>
      <c r="Q300" s="239"/>
      <c r="R300" s="239"/>
      <c r="S300" s="239"/>
    </row>
    <row r="301" spans="11:19" x14ac:dyDescent="0.15">
      <c r="K301" s="238"/>
      <c r="L301" s="238"/>
      <c r="M301" s="238"/>
      <c r="N301" s="238"/>
      <c r="O301" s="238"/>
      <c r="P301" s="238"/>
      <c r="Q301" s="239"/>
      <c r="R301" s="239"/>
      <c r="S301" s="239"/>
    </row>
    <row r="302" spans="11:19" x14ac:dyDescent="0.15">
      <c r="K302" s="238"/>
      <c r="L302" s="238"/>
      <c r="M302" s="238"/>
      <c r="N302" s="238"/>
      <c r="O302" s="238"/>
      <c r="P302" s="238"/>
      <c r="Q302" s="239"/>
      <c r="R302" s="239"/>
      <c r="S302" s="239"/>
    </row>
    <row r="303" spans="11:19" x14ac:dyDescent="0.15">
      <c r="K303" s="238"/>
      <c r="L303" s="238"/>
      <c r="M303" s="238"/>
      <c r="N303" s="238"/>
      <c r="O303" s="238"/>
      <c r="P303" s="238"/>
      <c r="Q303" s="239"/>
      <c r="R303" s="239"/>
      <c r="S303" s="239"/>
    </row>
    <row r="304" spans="11:19" x14ac:dyDescent="0.15">
      <c r="K304" s="238"/>
      <c r="L304" s="238"/>
      <c r="M304" s="238"/>
      <c r="N304" s="238"/>
      <c r="O304" s="238"/>
      <c r="P304" s="238"/>
      <c r="Q304" s="239"/>
      <c r="R304" s="239"/>
      <c r="S304" s="239"/>
    </row>
    <row r="305" spans="11:19" x14ac:dyDescent="0.15">
      <c r="K305" s="238"/>
      <c r="L305" s="238"/>
      <c r="M305" s="238"/>
      <c r="N305" s="238"/>
      <c r="O305" s="238"/>
      <c r="P305" s="238"/>
      <c r="Q305" s="239"/>
      <c r="R305" s="239"/>
      <c r="S305" s="239"/>
    </row>
    <row r="306" spans="11:19" x14ac:dyDescent="0.15">
      <c r="K306" s="238"/>
      <c r="L306" s="238"/>
      <c r="M306" s="238"/>
      <c r="N306" s="238"/>
      <c r="O306" s="238"/>
      <c r="P306" s="238"/>
      <c r="Q306" s="239"/>
      <c r="R306" s="239"/>
      <c r="S306" s="239"/>
    </row>
    <row r="307" spans="11:19" x14ac:dyDescent="0.15">
      <c r="K307" s="238"/>
      <c r="L307" s="238"/>
      <c r="M307" s="238"/>
      <c r="N307" s="238"/>
      <c r="O307" s="238"/>
      <c r="P307" s="238"/>
      <c r="Q307" s="239"/>
      <c r="R307" s="239"/>
      <c r="S307" s="239"/>
    </row>
    <row r="308" spans="11:19" x14ac:dyDescent="0.15">
      <c r="K308" s="238"/>
      <c r="L308" s="238"/>
      <c r="M308" s="238"/>
      <c r="N308" s="238"/>
      <c r="O308" s="238"/>
      <c r="P308" s="238"/>
      <c r="Q308" s="239"/>
      <c r="R308" s="239"/>
      <c r="S308" s="239"/>
    </row>
    <row r="309" spans="11:19" x14ac:dyDescent="0.15">
      <c r="K309" s="238"/>
      <c r="L309" s="238"/>
      <c r="M309" s="238"/>
      <c r="N309" s="238"/>
      <c r="O309" s="238"/>
      <c r="P309" s="238"/>
      <c r="Q309" s="239"/>
      <c r="R309" s="239"/>
      <c r="S309" s="239"/>
    </row>
    <row r="310" spans="11:19" x14ac:dyDescent="0.15">
      <c r="K310" s="238"/>
      <c r="L310" s="238"/>
      <c r="M310" s="238"/>
      <c r="N310" s="238"/>
      <c r="O310" s="238"/>
      <c r="P310" s="238"/>
      <c r="Q310" s="239"/>
      <c r="R310" s="239"/>
      <c r="S310" s="239"/>
    </row>
    <row r="311" spans="11:19" x14ac:dyDescent="0.15">
      <c r="K311" s="238"/>
      <c r="L311" s="238"/>
      <c r="M311" s="238"/>
      <c r="N311" s="238"/>
      <c r="O311" s="238"/>
      <c r="P311" s="238"/>
      <c r="Q311" s="239"/>
      <c r="R311" s="239"/>
      <c r="S311" s="239"/>
    </row>
    <row r="312" spans="11:19" x14ac:dyDescent="0.15">
      <c r="K312" s="238"/>
      <c r="L312" s="238"/>
      <c r="M312" s="238"/>
      <c r="N312" s="238"/>
      <c r="O312" s="238"/>
      <c r="P312" s="238"/>
      <c r="Q312" s="239"/>
      <c r="R312" s="239"/>
      <c r="S312" s="239"/>
    </row>
    <row r="313" spans="11:19" x14ac:dyDescent="0.15">
      <c r="K313" s="238"/>
      <c r="L313" s="238"/>
      <c r="M313" s="238"/>
      <c r="N313" s="238"/>
      <c r="O313" s="238"/>
      <c r="P313" s="238"/>
      <c r="Q313" s="239"/>
      <c r="R313" s="239"/>
      <c r="S313" s="239"/>
    </row>
    <row r="314" spans="11:19" x14ac:dyDescent="0.15">
      <c r="K314" s="238"/>
      <c r="L314" s="238"/>
      <c r="M314" s="238"/>
      <c r="N314" s="238"/>
      <c r="O314" s="238"/>
      <c r="P314" s="238"/>
      <c r="Q314" s="239"/>
      <c r="R314" s="239"/>
      <c r="S314" s="239"/>
    </row>
    <row r="315" spans="11:19" x14ac:dyDescent="0.15">
      <c r="K315" s="238"/>
      <c r="L315" s="238"/>
      <c r="M315" s="238"/>
      <c r="N315" s="238"/>
      <c r="O315" s="238"/>
      <c r="P315" s="238"/>
      <c r="Q315" s="239"/>
      <c r="R315" s="239"/>
      <c r="S315" s="239"/>
    </row>
    <row r="316" spans="11:19" x14ac:dyDescent="0.15">
      <c r="K316" s="238"/>
      <c r="L316" s="238"/>
      <c r="M316" s="238"/>
      <c r="N316" s="238"/>
      <c r="O316" s="238"/>
      <c r="P316" s="238"/>
      <c r="Q316" s="239"/>
      <c r="R316" s="239"/>
      <c r="S316" s="239"/>
    </row>
    <row r="317" spans="11:19" x14ac:dyDescent="0.15">
      <c r="K317" s="238"/>
      <c r="L317" s="238"/>
      <c r="M317" s="238"/>
      <c r="N317" s="238"/>
      <c r="O317" s="238"/>
      <c r="P317" s="238"/>
      <c r="Q317" s="239"/>
      <c r="R317" s="239"/>
      <c r="S317" s="239"/>
    </row>
    <row r="318" spans="11:19" x14ac:dyDescent="0.15">
      <c r="K318" s="238"/>
      <c r="L318" s="238"/>
      <c r="M318" s="238"/>
      <c r="N318" s="238"/>
      <c r="O318" s="238"/>
      <c r="P318" s="238"/>
      <c r="Q318" s="239"/>
      <c r="R318" s="239"/>
      <c r="S318" s="239"/>
    </row>
    <row r="319" spans="11:19" x14ac:dyDescent="0.15">
      <c r="K319" s="238"/>
      <c r="L319" s="238"/>
      <c r="M319" s="238"/>
      <c r="N319" s="238"/>
      <c r="O319" s="238"/>
      <c r="P319" s="238"/>
      <c r="Q319" s="239"/>
      <c r="R319" s="239"/>
      <c r="S319" s="239"/>
    </row>
    <row r="320" spans="11:19" x14ac:dyDescent="0.15">
      <c r="K320" s="238"/>
      <c r="L320" s="238"/>
      <c r="M320" s="238"/>
      <c r="N320" s="238"/>
      <c r="O320" s="238"/>
      <c r="P320" s="238"/>
      <c r="Q320" s="239"/>
      <c r="R320" s="239"/>
      <c r="S320" s="239"/>
    </row>
    <row r="321" spans="11:19" x14ac:dyDescent="0.15">
      <c r="K321" s="238"/>
      <c r="L321" s="238"/>
      <c r="M321" s="238"/>
      <c r="N321" s="238"/>
      <c r="O321" s="238"/>
      <c r="P321" s="238"/>
      <c r="Q321" s="239"/>
      <c r="R321" s="239"/>
      <c r="S321" s="239"/>
    </row>
    <row r="322" spans="11:19" x14ac:dyDescent="0.15">
      <c r="K322" s="238"/>
      <c r="L322" s="238"/>
      <c r="M322" s="238"/>
      <c r="N322" s="238"/>
      <c r="O322" s="238"/>
      <c r="P322" s="238"/>
      <c r="Q322" s="239"/>
      <c r="R322" s="239"/>
      <c r="S322" s="239"/>
    </row>
    <row r="323" spans="11:19" x14ac:dyDescent="0.15">
      <c r="K323" s="238"/>
      <c r="L323" s="238"/>
      <c r="M323" s="238"/>
      <c r="N323" s="238"/>
      <c r="O323" s="238"/>
      <c r="P323" s="238"/>
      <c r="Q323" s="239"/>
      <c r="R323" s="239"/>
      <c r="S323" s="239"/>
    </row>
    <row r="324" spans="11:19" x14ac:dyDescent="0.15">
      <c r="K324" s="238"/>
      <c r="L324" s="238"/>
      <c r="M324" s="238"/>
      <c r="N324" s="238"/>
      <c r="O324" s="238"/>
      <c r="P324" s="238"/>
      <c r="Q324" s="239"/>
      <c r="R324" s="239"/>
      <c r="S324" s="239"/>
    </row>
    <row r="325" spans="11:19" x14ac:dyDescent="0.15">
      <c r="K325" s="238"/>
      <c r="L325" s="238"/>
      <c r="M325" s="238"/>
      <c r="N325" s="238"/>
      <c r="O325" s="238"/>
      <c r="P325" s="238"/>
      <c r="Q325" s="239"/>
      <c r="R325" s="239"/>
      <c r="S325" s="239"/>
    </row>
    <row r="326" spans="11:19" x14ac:dyDescent="0.15">
      <c r="K326" s="238"/>
      <c r="L326" s="238"/>
      <c r="M326" s="238"/>
      <c r="N326" s="238"/>
      <c r="O326" s="238"/>
      <c r="P326" s="238"/>
      <c r="Q326" s="239"/>
      <c r="R326" s="239"/>
      <c r="S326" s="239"/>
    </row>
    <row r="327" spans="11:19" x14ac:dyDescent="0.15">
      <c r="K327" s="238"/>
      <c r="L327" s="238"/>
      <c r="M327" s="238"/>
      <c r="N327" s="238"/>
      <c r="O327" s="238"/>
      <c r="P327" s="238"/>
      <c r="Q327" s="239"/>
      <c r="R327" s="239"/>
      <c r="S327" s="239"/>
    </row>
    <row r="328" spans="11:19" x14ac:dyDescent="0.15">
      <c r="K328" s="238"/>
      <c r="L328" s="238"/>
      <c r="M328" s="238"/>
      <c r="N328" s="238"/>
      <c r="O328" s="238"/>
      <c r="P328" s="238"/>
      <c r="Q328" s="239"/>
      <c r="R328" s="239"/>
      <c r="S328" s="239"/>
    </row>
    <row r="329" spans="11:19" x14ac:dyDescent="0.15">
      <c r="K329" s="238"/>
      <c r="L329" s="238"/>
      <c r="M329" s="238"/>
      <c r="N329" s="238"/>
      <c r="O329" s="238"/>
      <c r="P329" s="238"/>
      <c r="Q329" s="239"/>
      <c r="R329" s="239"/>
      <c r="S329" s="239"/>
    </row>
    <row r="330" spans="11:19" x14ac:dyDescent="0.15">
      <c r="K330" s="238"/>
      <c r="L330" s="238"/>
      <c r="M330" s="238"/>
      <c r="N330" s="238"/>
      <c r="O330" s="238"/>
      <c r="P330" s="238"/>
      <c r="Q330" s="239"/>
      <c r="R330" s="239"/>
      <c r="S330" s="239"/>
    </row>
    <row r="331" spans="11:19" x14ac:dyDescent="0.15">
      <c r="K331" s="238"/>
      <c r="L331" s="238"/>
      <c r="M331" s="238"/>
      <c r="N331" s="238"/>
      <c r="O331" s="238"/>
      <c r="P331" s="238"/>
      <c r="Q331" s="239"/>
      <c r="R331" s="239"/>
      <c r="S331" s="239"/>
    </row>
  </sheetData>
  <mergeCells count="35">
    <mergeCell ref="C7:F7"/>
    <mergeCell ref="A1:R1"/>
    <mergeCell ref="A2:R2"/>
    <mergeCell ref="A3:R3"/>
    <mergeCell ref="A5:F5"/>
    <mergeCell ref="H5:L5"/>
    <mergeCell ref="N5:Q5"/>
    <mergeCell ref="C6:F6"/>
    <mergeCell ref="H6:J6"/>
    <mergeCell ref="K6:L6"/>
    <mergeCell ref="N6:O6"/>
    <mergeCell ref="P6:Q6"/>
    <mergeCell ref="P8:P9"/>
    <mergeCell ref="N8:O8"/>
    <mergeCell ref="A16:F16"/>
    <mergeCell ref="C17:F17"/>
    <mergeCell ref="C18:F18"/>
    <mergeCell ref="A14:F14"/>
    <mergeCell ref="A10:F10"/>
    <mergeCell ref="C11:F11"/>
    <mergeCell ref="C12:F12"/>
    <mergeCell ref="C13:F13"/>
    <mergeCell ref="L8:M8"/>
    <mergeCell ref="C8:F8"/>
    <mergeCell ref="I8:I9"/>
    <mergeCell ref="J8:J9"/>
    <mergeCell ref="K8:K9"/>
    <mergeCell ref="E29:G29"/>
    <mergeCell ref="D56:G56"/>
    <mergeCell ref="C19:F19"/>
    <mergeCell ref="A21:F21"/>
    <mergeCell ref="C24:F24"/>
    <mergeCell ref="C25:F25"/>
    <mergeCell ref="C26:F26"/>
    <mergeCell ref="C23:F23"/>
  </mergeCells>
  <phoneticPr fontId="1" type="noConversion"/>
  <dataValidations count="1">
    <dataValidation type="decimal" errorStyle="warning" allowBlank="1" showErrorMessage="1" errorTitle="输入错误！" error="温度超限，请在检查数据后重新输入！" sqref="L57" xr:uid="{00000000-0002-0000-0300-000000000000}">
      <formula1>0.5</formula1>
      <formula2>35.1</formula2>
    </dataValidation>
  </dataValidations>
  <pageMargins left="0.7" right="0.7" top="0.75" bottom="0.75" header="0.3" footer="0.3"/>
  <ignoredErrors>
    <ignoredError sqref="I11:I25 K11:K25 J10 O12:O25 AK62:AK208 AL62:AL144 AL145:AL208 C30" unlockedFormula="1"/>
  </ignoredErrors>
  <drawing r:id="rId1"/>
  <legacyDrawing r:id="rId2"/>
  <oleObjects>
    <mc:AlternateContent xmlns:mc="http://schemas.openxmlformats.org/markup-compatibility/2006">
      <mc:Choice Requires="x14">
        <oleObject progId="Equation.3" shapeId="16397" r:id="rId3">
          <objectPr defaultSize="0" autoPict="0" r:id="rId4">
            <anchor moveWithCells="1">
              <from>
                <xdr:col>34</xdr:col>
                <xdr:colOff>0</xdr:colOff>
                <xdr:row>135</xdr:row>
                <xdr:rowOff>0</xdr:rowOff>
              </from>
              <to>
                <xdr:col>36</xdr:col>
                <xdr:colOff>47625</xdr:colOff>
                <xdr:row>136</xdr:row>
                <xdr:rowOff>66675</xdr:rowOff>
              </to>
            </anchor>
          </objectPr>
        </oleObject>
      </mc:Choice>
      <mc:Fallback>
        <oleObject progId="Equation.3" shapeId="16397" r:id="rId3"/>
      </mc:Fallback>
    </mc:AlternateContent>
  </oleObjects>
  <mc:AlternateContent xmlns:mc="http://schemas.openxmlformats.org/markup-compatibility/2006">
    <mc:Choice Requires="x14">
      <controls>
        <mc:AlternateContent xmlns:mc="http://schemas.openxmlformats.org/markup-compatibility/2006">
          <mc:Choice Requires="x14">
            <control shapeId="16385" r:id="rId5" name="Option Button 1">
              <controlPr defaultSize="0" autoFill="0" autoLine="0" autoPict="0" macro="[0]!选项按钮20_Click" altText="使用默认值">
                <anchor moveWithCells="1">
                  <from>
                    <xdr:col>4</xdr:col>
                    <xdr:colOff>457200</xdr:colOff>
                    <xdr:row>16</xdr:row>
                    <xdr:rowOff>133350</xdr:rowOff>
                  </from>
                  <to>
                    <xdr:col>6</xdr:col>
                    <xdr:colOff>133350</xdr:colOff>
                    <xdr:row>17</xdr:row>
                    <xdr:rowOff>171450</xdr:rowOff>
                  </to>
                </anchor>
              </controlPr>
            </control>
          </mc:Choice>
        </mc:AlternateContent>
        <mc:AlternateContent xmlns:mc="http://schemas.openxmlformats.org/markup-compatibility/2006">
          <mc:Choice Requires="x14">
            <control shapeId="16386" r:id="rId6" name="Option Button 2">
              <controlPr defaultSize="0" autoFill="0" autoLine="0" autoPict="0" macro="[0]!选项按钮18_Click">
                <anchor moveWithCells="1">
                  <from>
                    <xdr:col>4</xdr:col>
                    <xdr:colOff>457200</xdr:colOff>
                    <xdr:row>18</xdr:row>
                    <xdr:rowOff>38100</xdr:rowOff>
                  </from>
                  <to>
                    <xdr:col>5</xdr:col>
                    <xdr:colOff>457200</xdr:colOff>
                    <xdr:row>19</xdr:row>
                    <xdr:rowOff>0</xdr:rowOff>
                  </to>
                </anchor>
              </controlPr>
            </control>
          </mc:Choice>
        </mc:AlternateContent>
        <mc:AlternateContent xmlns:mc="http://schemas.openxmlformats.org/markup-compatibility/2006">
          <mc:Choice Requires="x14">
            <control shapeId="16387" r:id="rId7" name="Option Button 3">
              <controlPr defaultSize="0" autoFill="0" autoLine="0" autoPict="0" macro="[0]!选项按钮21_Click">
                <anchor moveWithCells="1">
                  <from>
                    <xdr:col>4</xdr:col>
                    <xdr:colOff>457200</xdr:colOff>
                    <xdr:row>21</xdr:row>
                    <xdr:rowOff>133350</xdr:rowOff>
                  </from>
                  <to>
                    <xdr:col>6</xdr:col>
                    <xdr:colOff>133350</xdr:colOff>
                    <xdr:row>22</xdr:row>
                    <xdr:rowOff>114300</xdr:rowOff>
                  </to>
                </anchor>
              </controlPr>
            </control>
          </mc:Choice>
        </mc:AlternateContent>
        <mc:AlternateContent xmlns:mc="http://schemas.openxmlformats.org/markup-compatibility/2006">
          <mc:Choice Requires="x14">
            <control shapeId="16388" r:id="rId8" name="Option Button 4">
              <controlPr defaultSize="0" autoFill="0" autoLine="0" autoPict="0" macro="[0]!选项按钮19_Click">
                <anchor moveWithCells="1">
                  <from>
                    <xdr:col>4</xdr:col>
                    <xdr:colOff>457200</xdr:colOff>
                    <xdr:row>23</xdr:row>
                    <xdr:rowOff>19050</xdr:rowOff>
                  </from>
                  <to>
                    <xdr:col>6</xdr:col>
                    <xdr:colOff>133350</xdr:colOff>
                    <xdr:row>23</xdr:row>
                    <xdr:rowOff>200025</xdr:rowOff>
                  </to>
                </anchor>
              </controlPr>
            </control>
          </mc:Choice>
        </mc:AlternateContent>
        <mc:AlternateContent xmlns:mc="http://schemas.openxmlformats.org/markup-compatibility/2006">
          <mc:Choice Requires="x14">
            <control shapeId="16389" r:id="rId9" name="Group Box 5">
              <controlPr defaultSize="0" autoFill="0" autoPict="0">
                <anchor moveWithCells="1">
                  <from>
                    <xdr:col>0</xdr:col>
                    <xdr:colOff>152400</xdr:colOff>
                    <xdr:row>27</xdr:row>
                    <xdr:rowOff>47625</xdr:rowOff>
                  </from>
                  <to>
                    <xdr:col>15</xdr:col>
                    <xdr:colOff>476250</xdr:colOff>
                    <xdr:row>48</xdr:row>
                    <xdr:rowOff>57150</xdr:rowOff>
                  </to>
                </anchor>
              </controlPr>
            </control>
          </mc:Choice>
        </mc:AlternateContent>
        <mc:AlternateContent xmlns:mc="http://schemas.openxmlformats.org/markup-compatibility/2006">
          <mc:Choice Requires="x14">
            <control shapeId="16390" r:id="rId10" name="Option Button 6">
              <controlPr defaultSize="0" autoFill="0" autoLine="0" autoPict="0">
                <anchor moveWithCells="1">
                  <from>
                    <xdr:col>8</xdr:col>
                    <xdr:colOff>285750</xdr:colOff>
                    <xdr:row>5</xdr:row>
                    <xdr:rowOff>133350</xdr:rowOff>
                  </from>
                  <to>
                    <xdr:col>10</xdr:col>
                    <xdr:colOff>266700</xdr:colOff>
                    <xdr:row>6</xdr:row>
                    <xdr:rowOff>209550</xdr:rowOff>
                  </to>
                </anchor>
              </controlPr>
            </control>
          </mc:Choice>
        </mc:AlternateContent>
        <mc:AlternateContent xmlns:mc="http://schemas.openxmlformats.org/markup-compatibility/2006">
          <mc:Choice Requires="x14">
            <control shapeId="16391" r:id="rId11" name="Option Button 7">
              <controlPr defaultSize="0" autoFill="0" autoLine="0" autoPict="0">
                <anchor moveWithCells="1">
                  <from>
                    <xdr:col>12</xdr:col>
                    <xdr:colOff>114300</xdr:colOff>
                    <xdr:row>6</xdr:row>
                    <xdr:rowOff>19050</xdr:rowOff>
                  </from>
                  <to>
                    <xdr:col>13</xdr:col>
                    <xdr:colOff>476250</xdr:colOff>
                    <xdr:row>6</xdr:row>
                    <xdr:rowOff>200025</xdr:rowOff>
                  </to>
                </anchor>
              </controlPr>
            </control>
          </mc:Choice>
        </mc:AlternateContent>
        <mc:AlternateContent xmlns:mc="http://schemas.openxmlformats.org/markup-compatibility/2006">
          <mc:Choice Requires="x14">
            <control shapeId="16392" r:id="rId12" name="Group Box 8">
              <controlPr defaultSize="0" autoFill="0" autoPict="0">
                <anchor moveWithCells="1">
                  <from>
                    <xdr:col>7</xdr:col>
                    <xdr:colOff>381000</xdr:colOff>
                    <xdr:row>5</xdr:row>
                    <xdr:rowOff>19050</xdr:rowOff>
                  </from>
                  <to>
                    <xdr:col>16</xdr:col>
                    <xdr:colOff>628650</xdr:colOff>
                    <xdr:row>27</xdr:row>
                    <xdr:rowOff>19050</xdr:rowOff>
                  </to>
                </anchor>
              </controlPr>
            </control>
          </mc:Choice>
        </mc:AlternateContent>
        <mc:AlternateContent xmlns:mc="http://schemas.openxmlformats.org/markup-compatibility/2006">
          <mc:Choice Requires="x14">
            <control shapeId="16393" r:id="rId13" name="Group Box 9">
              <controlPr defaultSize="0" autoFill="0" autoPict="0">
                <anchor moveWithCells="1">
                  <from>
                    <xdr:col>0</xdr:col>
                    <xdr:colOff>152400</xdr:colOff>
                    <xdr:row>9</xdr:row>
                    <xdr:rowOff>85725</xdr:rowOff>
                  </from>
                  <to>
                    <xdr:col>6</xdr:col>
                    <xdr:colOff>800100</xdr:colOff>
                    <xdr:row>14</xdr:row>
                    <xdr:rowOff>95250</xdr:rowOff>
                  </to>
                </anchor>
              </controlPr>
            </control>
          </mc:Choice>
        </mc:AlternateContent>
        <mc:AlternateContent xmlns:mc="http://schemas.openxmlformats.org/markup-compatibility/2006">
          <mc:Choice Requires="x14">
            <control shapeId="16394" r:id="rId14" name="Group Box 10">
              <controlPr defaultSize="0" autoFill="0" autoPict="0">
                <anchor moveWithCells="1">
                  <from>
                    <xdr:col>0</xdr:col>
                    <xdr:colOff>152400</xdr:colOff>
                    <xdr:row>15</xdr:row>
                    <xdr:rowOff>38100</xdr:rowOff>
                  </from>
                  <to>
                    <xdr:col>6</xdr:col>
                    <xdr:colOff>800100</xdr:colOff>
                    <xdr:row>19</xdr:row>
                    <xdr:rowOff>85725</xdr:rowOff>
                  </to>
                </anchor>
              </controlPr>
            </control>
          </mc:Choice>
        </mc:AlternateContent>
        <mc:AlternateContent xmlns:mc="http://schemas.openxmlformats.org/markup-compatibility/2006">
          <mc:Choice Requires="x14">
            <control shapeId="16395" r:id="rId15" name="Group Box 11">
              <controlPr defaultSize="0" autoFill="0" autoPict="0">
                <anchor moveWithCells="1">
                  <from>
                    <xdr:col>0</xdr:col>
                    <xdr:colOff>133350</xdr:colOff>
                    <xdr:row>20</xdr:row>
                    <xdr:rowOff>19050</xdr:rowOff>
                  </from>
                  <to>
                    <xdr:col>6</xdr:col>
                    <xdr:colOff>781050</xdr:colOff>
                    <xdr:row>26</xdr:row>
                    <xdr:rowOff>0</xdr:rowOff>
                  </to>
                </anchor>
              </controlPr>
            </control>
          </mc:Choice>
        </mc:AlternateContent>
        <mc:AlternateContent xmlns:mc="http://schemas.openxmlformats.org/markup-compatibility/2006">
          <mc:Choice Requires="x14">
            <control shapeId="16396" r:id="rId16" name="Group Box 12">
              <controlPr defaultSize="0" autoFill="0" autoPict="0">
                <anchor moveWithCells="1">
                  <from>
                    <xdr:col>0</xdr:col>
                    <xdr:colOff>133350</xdr:colOff>
                    <xdr:row>4</xdr:row>
                    <xdr:rowOff>95250</xdr:rowOff>
                  </from>
                  <to>
                    <xdr:col>6</xdr:col>
                    <xdr:colOff>800100</xdr:colOff>
                    <xdr:row>8</xdr:row>
                    <xdr:rowOff>133350</xdr:rowOff>
                  </to>
                </anchor>
              </controlPr>
            </control>
          </mc:Choice>
        </mc:AlternateContent>
        <mc:AlternateContent xmlns:mc="http://schemas.openxmlformats.org/markup-compatibility/2006">
          <mc:Choice Requires="x14">
            <control shapeId="16398" r:id="rId17" name="Option Button 14">
              <controlPr defaultSize="0" autoFill="0" autoLine="0" autoPict="0" macro="[0]!控制按钮9_click">
                <anchor moveWithCells="1">
                  <from>
                    <xdr:col>4</xdr:col>
                    <xdr:colOff>447675</xdr:colOff>
                    <xdr:row>10</xdr:row>
                    <xdr:rowOff>104775</xdr:rowOff>
                  </from>
                  <to>
                    <xdr:col>5</xdr:col>
                    <xdr:colOff>457200</xdr:colOff>
                    <xdr:row>11</xdr:row>
                    <xdr:rowOff>85725</xdr:rowOff>
                  </to>
                </anchor>
              </controlPr>
            </control>
          </mc:Choice>
        </mc:AlternateContent>
        <mc:AlternateContent xmlns:mc="http://schemas.openxmlformats.org/markup-compatibility/2006">
          <mc:Choice Requires="x14">
            <control shapeId="16399" r:id="rId18" name="Option Button 15">
              <controlPr defaultSize="0" autoFill="0" autoLine="0" autoPict="0" macro="[0]!选项按钮17_Click">
                <anchor moveWithCells="1">
                  <from>
                    <xdr:col>4</xdr:col>
                    <xdr:colOff>447675</xdr:colOff>
                    <xdr:row>11</xdr:row>
                    <xdr:rowOff>247650</xdr:rowOff>
                  </from>
                  <to>
                    <xdr:col>5</xdr:col>
                    <xdr:colOff>457200</xdr:colOff>
                    <xdr:row>12</xdr:row>
                    <xdr:rowOff>161925</xdr:rowOff>
                  </to>
                </anchor>
              </controlPr>
            </control>
          </mc:Choice>
        </mc:AlternateContent>
        <mc:AlternateContent xmlns:mc="http://schemas.openxmlformats.org/markup-compatibility/2006">
          <mc:Choice Requires="x14">
            <control shapeId="16400" r:id="rId19" name="Button 16">
              <controlPr defaultSize="0" print="0" autoFill="0" autoPict="0" macro="[0]!ExportResult">
                <anchor moveWithCells="1" sizeWithCells="1">
                  <from>
                    <xdr:col>15</xdr:col>
                    <xdr:colOff>742950</xdr:colOff>
                    <xdr:row>40</xdr:row>
                    <xdr:rowOff>133350</xdr:rowOff>
                  </from>
                  <to>
                    <xdr:col>17</xdr:col>
                    <xdr:colOff>47625</xdr:colOff>
                    <xdr:row>43</xdr:row>
                    <xdr:rowOff>57150</xdr:rowOff>
                  </to>
                </anchor>
              </controlPr>
            </control>
          </mc:Choice>
        </mc:AlternateContent>
        <mc:AlternateContent xmlns:mc="http://schemas.openxmlformats.org/markup-compatibility/2006">
          <mc:Choice Requires="x14">
            <control shapeId="16401" r:id="rId20" name="Button 17">
              <controlPr defaultSize="0" print="0" autoFill="0" autoPict="0">
                <anchor moveWithCells="1" sizeWithCells="1">
                  <from>
                    <xdr:col>15</xdr:col>
                    <xdr:colOff>733425</xdr:colOff>
                    <xdr:row>37</xdr:row>
                    <xdr:rowOff>19050</xdr:rowOff>
                  </from>
                  <to>
                    <xdr:col>17</xdr:col>
                    <xdr:colOff>19050</xdr:colOff>
                    <xdr:row>39</xdr:row>
                    <xdr:rowOff>133350</xdr:rowOff>
                  </to>
                </anchor>
              </controlPr>
            </control>
          </mc:Choice>
        </mc:AlternateContent>
        <mc:AlternateContent xmlns:mc="http://schemas.openxmlformats.org/markup-compatibility/2006">
          <mc:Choice Requires="x14">
            <control shapeId="16402" r:id="rId21" name="Button 18">
              <controlPr defaultSize="0" print="0" autoFill="0" autoPict="0" macro="[0]!控制按钮36_click">
                <anchor moveWithCells="1" sizeWithCells="1">
                  <from>
                    <xdr:col>15</xdr:col>
                    <xdr:colOff>704850</xdr:colOff>
                    <xdr:row>44</xdr:row>
                    <xdr:rowOff>95250</xdr:rowOff>
                  </from>
                  <to>
                    <xdr:col>17</xdr:col>
                    <xdr:colOff>19050</xdr:colOff>
                    <xdr:row>47</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XFC3"/>
  <sheetViews>
    <sheetView showGridLines="0" topLeftCell="A70" zoomScale="40" zoomScaleNormal="40" workbookViewId="0">
      <selection activeCell="S63" sqref="S63"/>
    </sheetView>
  </sheetViews>
  <sheetFormatPr defaultColWidth="0" defaultRowHeight="13.5" x14ac:dyDescent="0.15"/>
  <cols>
    <col min="1" max="1" width="8.25" style="4" customWidth="1"/>
    <col min="2" max="2" width="8" style="4" customWidth="1"/>
    <col min="3" max="3" width="7.25" style="4" customWidth="1"/>
    <col min="4" max="4" width="8" style="4" customWidth="1"/>
    <col min="5" max="5" width="8.25" style="4" customWidth="1"/>
    <col min="6" max="6" width="7.875" style="4" customWidth="1"/>
    <col min="7" max="9" width="9" style="4" customWidth="1"/>
    <col min="10" max="10" width="8.375" style="4" customWidth="1"/>
    <col min="11" max="14" width="9" style="4" customWidth="1"/>
    <col min="15" max="15" width="7.875" style="4" customWidth="1"/>
    <col min="16" max="16" width="6.375" style="4" customWidth="1"/>
    <col min="17" max="17" width="7.375" style="4" customWidth="1"/>
    <col min="18" max="18" width="6.875" style="4" customWidth="1"/>
    <col min="19" max="19" width="9" style="4" customWidth="1"/>
    <col min="20" max="16383" width="9" style="4" hidden="1"/>
    <col min="16384" max="16384" width="4.25" style="4" hidden="1" customWidth="1"/>
  </cols>
  <sheetData>
    <row r="1" spans="1:19" s="1" customFormat="1" ht="39.75" customHeight="1" x14ac:dyDescent="0.15">
      <c r="A1" s="424" t="s">
        <v>107</v>
      </c>
      <c r="B1" s="424"/>
      <c r="C1" s="424"/>
      <c r="D1" s="424"/>
      <c r="E1" s="424"/>
      <c r="F1" s="424"/>
      <c r="G1" s="424"/>
      <c r="H1" s="424"/>
      <c r="I1" s="424"/>
      <c r="J1" s="424"/>
      <c r="K1" s="424"/>
      <c r="L1" s="424"/>
      <c r="M1" s="424"/>
      <c r="N1" s="424"/>
      <c r="O1" s="424"/>
      <c r="P1" s="424"/>
      <c r="Q1" s="424"/>
      <c r="R1" s="424"/>
      <c r="S1" s="424"/>
    </row>
    <row r="2" spans="1:19" s="466" customFormat="1" ht="24" customHeight="1" x14ac:dyDescent="0.15">
      <c r="A2" s="466" t="s">
        <v>64</v>
      </c>
    </row>
    <row r="3" spans="1:19" s="1" customFormat="1" ht="32.25" customHeight="1" x14ac:dyDescent="0.15">
      <c r="A3" s="466" t="s">
        <v>108</v>
      </c>
      <c r="B3" s="466"/>
      <c r="C3" s="466"/>
      <c r="D3" s="466"/>
      <c r="E3" s="466"/>
      <c r="F3" s="466"/>
      <c r="G3" s="466"/>
      <c r="H3" s="466"/>
      <c r="I3" s="466"/>
      <c r="J3" s="466"/>
      <c r="K3" s="466"/>
      <c r="L3" s="466"/>
      <c r="M3" s="466"/>
      <c r="N3" s="466"/>
      <c r="O3" s="466"/>
      <c r="P3" s="466"/>
      <c r="Q3" s="466"/>
      <c r="R3" s="466"/>
      <c r="S3" s="466"/>
    </row>
  </sheetData>
  <mergeCells count="3">
    <mergeCell ref="A1:S1"/>
    <mergeCell ref="A2:XFD2"/>
    <mergeCell ref="A3:S3"/>
  </mergeCells>
  <phoneticPr fontId="1" type="noConversion"/>
  <pageMargins left="0.7" right="0.7" top="0.75" bottom="0.75" header="0.3" footer="0.3"/>
  <pageSetup paperSize="9" orientation="portrait" horizontalDpi="200" verticalDpi="200" r:id="rId1"/>
  <drawing r:id="rId2"/>
</worksheet>
</file>

<file path=customUI/_rels/customUI.xml.rels><?xml version="1.0" encoding="UTF-8" standalone="yes"?>
<Relationships xmlns="http://schemas.openxmlformats.org/package/2006/relationships"><Relationship Id="image_word" Type="http://schemas.openxmlformats.org/officeDocument/2006/relationships/image" Target="images/image_word.png"/><Relationship Id="image_export" Type="http://schemas.openxmlformats.org/officeDocument/2006/relationships/image" Target="images/image_export.png"/><Relationship Id="image_help" Type="http://schemas.openxmlformats.org/officeDocument/2006/relationships/image" Target="images/image_help.png"/><Relationship Id="image_cal" Type="http://schemas.openxmlformats.org/officeDocument/2006/relationships/image" Target="images/image_cal.png"/><Relationship Id="image_ini" Type="http://schemas.openxmlformats.org/officeDocument/2006/relationships/image" Target="images/image_ini.png"/><Relationship Id="image_saveas" Type="http://schemas.openxmlformats.org/officeDocument/2006/relationships/image" Target="images/image_saveas.png"/><Relationship Id="image_import" Type="http://schemas.openxmlformats.org/officeDocument/2006/relationships/image" Target="images/image_import.png"/></Relationships>
</file>

<file path=customUI/customUI.xml>��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Input</vt:lpstr>
      <vt:lpstr>Calculation</vt:lpstr>
      <vt:lpstr>W.H curve</vt:lpstr>
      <vt:lpstr>erosion model</vt:lpstr>
      <vt:lpstr>calculation2</vt:lpstr>
      <vt:lpstr>User Manual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ceXuli</dc:creator>
  <cp:lastModifiedBy>Zhang Qiang</cp:lastModifiedBy>
  <cp:lastPrinted>2014-04-24T08:17:03Z</cp:lastPrinted>
  <dcterms:created xsi:type="dcterms:W3CDTF">2006-09-13T11:21:51Z</dcterms:created>
  <dcterms:modified xsi:type="dcterms:W3CDTF">2019-05-19T08:38:40Z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09693528-a5c6-4c10-9073-c78c628a4600</vt:lpwstr>
  </property>
</Properties>
</file>