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 Suites\Version 8.2.0-Release Tests\ASHRAE1052RP\"/>
    </mc:Choice>
  </mc:AlternateContent>
  <bookViews>
    <workbookView xWindow="840" yWindow="405" windowWidth="10860" windowHeight="6150"/>
  </bookViews>
  <sheets>
    <sheet name="Infil-1" sheetId="1" r:id="rId1"/>
  </sheets>
  <externalReferences>
    <externalReference r:id="rId2"/>
  </externalReferences>
  <calcPr calcId="152511"/>
</workbook>
</file>

<file path=xl/sharedStrings.xml><?xml version="1.0" encoding="utf-8"?>
<sst xmlns="http://schemas.openxmlformats.org/spreadsheetml/2006/main" count="28" uniqueCount="25">
  <si>
    <t>EnergyPlus Results for ASHRAE 1052RP Analytical Tests</t>
  </si>
  <si>
    <t>Zone Load</t>
  </si>
  <si>
    <t>W</t>
  </si>
  <si>
    <t>1052RP</t>
  </si>
  <si>
    <t>Test Parameter</t>
  </si>
  <si>
    <t>Units</t>
  </si>
  <si>
    <t>EnergyPlus</t>
  </si>
  <si>
    <t>% Diff</t>
  </si>
  <si>
    <t>Mass Flow Rate of Air</t>
  </si>
  <si>
    <t>Kg/s</t>
  </si>
  <si>
    <t xml:space="preserve"> </t>
  </si>
  <si>
    <t>1052 Toolkit Software Version 1.0</t>
  </si>
  <si>
    <t>Test Infiltration-2</t>
  </si>
  <si>
    <t>Height of Neutral Pressure Zone</t>
  </si>
  <si>
    <t>m</t>
  </si>
  <si>
    <t>Indoor Density</t>
  </si>
  <si>
    <t>Den in/Den out</t>
  </si>
  <si>
    <t>Exponent  1/2x</t>
  </si>
  <si>
    <t>(Den Ratio)^1/2x</t>
  </si>
  <si>
    <t>x</t>
  </si>
  <si>
    <t>H wall</t>
  </si>
  <si>
    <t>h opening</t>
  </si>
  <si>
    <t>(H wall - h opening)/2 =</t>
  </si>
  <si>
    <t>h NPL =</t>
  </si>
  <si>
    <t>EnergyPlus Version 8.2.0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</si>
</sst>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7" formatCode="0.0"/>
    <numFmt numFmtId="169" formatCode="0.00000"/>
    <numFmt numFmtId="170" formatCode="0.0000"/>
    <numFmt numFmtId="172" formatCode="0.0%"/>
  </numFmts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right"/>
    </xf>
    <xf numFmtId="172" fontId="0" fillId="0" borderId="0" xfId="0" applyNumberFormat="1"/>
    <xf numFmtId="1" fontId="0" fillId="0" borderId="0" xfId="0" applyNumberFormat="1"/>
    <xf numFmtId="17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0" fontId="0" fillId="0" borderId="0" xfId="0" applyNumberFormat="1"/>
    <xf numFmtId="11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wrapText="1"/>
    </xf>
    <xf numFmtId="16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Infil-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il-2"/>
    </sheetNames>
    <sheetDataSet>
      <sheetData sheetId="0">
        <row r="1">
          <cell r="A1" t="str">
            <v>Date/Time</v>
          </cell>
          <cell r="B1" t="str">
            <v>Environment:Site Outdoor Air Drybulb Temperature [C](Hourly)</v>
          </cell>
          <cell r="I1" t="str">
            <v>Environment:Site Outdoor Air Density [kg/m3](Hourly)</v>
          </cell>
          <cell r="BB1" t="str">
            <v>ZONE ONE:Zone Air Temperature [C](Hourly)</v>
          </cell>
          <cell r="BC1" t="str">
            <v>ZONE ONE:Zone Air Humidity Ratio [](Hourly)</v>
          </cell>
        </row>
        <row r="2">
          <cell r="A2" t="str">
            <v xml:space="preserve"> 08/21  01:00:00</v>
          </cell>
          <cell r="B2">
            <v>10</v>
          </cell>
          <cell r="I2">
            <v>1.2374869681276199</v>
          </cell>
          <cell r="AT2">
            <v>0.15057183383685599</v>
          </cell>
          <cell r="AY2">
            <v>1525.76420381665</v>
          </cell>
          <cell r="BB2">
            <v>20</v>
          </cell>
          <cell r="BC2">
            <v>5.9205118238626004E-3</v>
          </cell>
          <cell r="BK2">
            <v>5.0324454534445603E-2</v>
          </cell>
          <cell r="BN2">
            <v>4.2194499826816501E-2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tabSelected="1" workbookViewId="0">
      <selection activeCell="A3" sqref="A3"/>
    </sheetView>
  </sheetViews>
  <sheetFormatPr defaultRowHeight="12.75" x14ac:dyDescent="0.2"/>
  <cols>
    <col min="1" max="1" width="8.5703125" customWidth="1"/>
    <col min="5" max="5" width="11.85546875" customWidth="1"/>
    <col min="6" max="8" width="13.7109375" customWidth="1"/>
  </cols>
  <sheetData>
    <row r="1" spans="1:8" ht="18" x14ac:dyDescent="0.25">
      <c r="A1" s="2" t="s">
        <v>0</v>
      </c>
    </row>
    <row r="2" spans="1:8" x14ac:dyDescent="0.2">
      <c r="A2" s="3" t="s">
        <v>11</v>
      </c>
    </row>
    <row r="3" spans="1:8" x14ac:dyDescent="0.2">
      <c r="A3" s="1" t="s">
        <v>24</v>
      </c>
    </row>
    <row r="6" spans="1:8" x14ac:dyDescent="0.2">
      <c r="A6" s="1" t="s">
        <v>12</v>
      </c>
    </row>
    <row r="7" spans="1:8" x14ac:dyDescent="0.2">
      <c r="A7" s="1"/>
    </row>
    <row r="8" spans="1:8" x14ac:dyDescent="0.2">
      <c r="B8" s="1" t="s">
        <v>4</v>
      </c>
      <c r="E8" s="1" t="s">
        <v>5</v>
      </c>
      <c r="F8" s="4" t="s">
        <v>3</v>
      </c>
      <c r="G8" s="4" t="s">
        <v>6</v>
      </c>
      <c r="H8" s="4" t="s">
        <v>7</v>
      </c>
    </row>
    <row r="9" spans="1:8" x14ac:dyDescent="0.2">
      <c r="B9" t="s">
        <v>8</v>
      </c>
      <c r="E9" t="s">
        <v>9</v>
      </c>
      <c r="F9" s="7">
        <v>0.1489</v>
      </c>
      <c r="G9" s="7">
        <f>'[1]Infil-2'!$AT$2</f>
        <v>0.15057183383685599</v>
      </c>
      <c r="H9" s="10">
        <f>(G9-F9)/F9</f>
        <v>1.1227896822404196E-2</v>
      </c>
    </row>
    <row r="10" spans="1:8" x14ac:dyDescent="0.2">
      <c r="B10" t="s">
        <v>1</v>
      </c>
      <c r="E10" t="s">
        <v>2</v>
      </c>
      <c r="F10" s="12">
        <v>1510.3009999999999</v>
      </c>
      <c r="G10" s="12">
        <f>'[1]Infil-2'!$AY$2</f>
        <v>1525.76420381665</v>
      </c>
      <c r="H10" s="10">
        <f>(G10-F10)/F10</f>
        <v>1.0238491411083019E-2</v>
      </c>
    </row>
    <row r="11" spans="1:8" x14ac:dyDescent="0.2">
      <c r="B11" t="s">
        <v>13</v>
      </c>
      <c r="E11" t="s">
        <v>14</v>
      </c>
      <c r="F11" s="7">
        <v>4.9344999999999999</v>
      </c>
      <c r="G11" s="7">
        <f>E29</f>
        <v>4.9326249858147282</v>
      </c>
      <c r="H11" s="10">
        <f>(G11-F11)/F11</f>
        <v>-3.7998058268754587E-4</v>
      </c>
    </row>
    <row r="12" spans="1:8" x14ac:dyDescent="0.2">
      <c r="F12" s="6"/>
    </row>
    <row r="13" spans="1:8" x14ac:dyDescent="0.2">
      <c r="F13" s="6"/>
      <c r="G13" s="6"/>
      <c r="H13" s="5"/>
    </row>
    <row r="15" spans="1:8" x14ac:dyDescent="0.2">
      <c r="B15" t="s">
        <v>10</v>
      </c>
    </row>
    <row r="16" spans="1:8" x14ac:dyDescent="0.2">
      <c r="B16" t="s">
        <v>10</v>
      </c>
    </row>
    <row r="18" spans="2:11" s="8" customFormat="1" ht="114.75" x14ac:dyDescent="0.2">
      <c r="B18" s="8" t="str">
        <f>'[1]Infil-2'!$A1</f>
        <v>Date/Time</v>
      </c>
      <c r="C18" s="8" t="str">
        <f>'[1]Infil-2'!$B1</f>
        <v>Environment:Site Outdoor Air Drybulb Temperature [C](Hourly)</v>
      </c>
      <c r="D18" s="8" t="str">
        <f>'[1]Infil-2'!$I1</f>
        <v>Environment:Site Outdoor Air Density [kg/m3](Hourly)</v>
      </c>
      <c r="E18" s="8" t="str">
        <f>'[1]Infil-2'!$BB1</f>
        <v>ZONE ONE:Zone Air Temperature [C](Hourly)</v>
      </c>
      <c r="F18" s="8" t="str">
        <f>'[1]Infil-2'!$BC1</f>
        <v>ZONE ONE:Zone Air Humidity Ratio [](Hourly)</v>
      </c>
      <c r="H18" s="9" t="s">
        <v>15</v>
      </c>
      <c r="I18" s="9" t="s">
        <v>16</v>
      </c>
      <c r="J18" s="9" t="s">
        <v>17</v>
      </c>
      <c r="K18" s="9" t="s">
        <v>18</v>
      </c>
    </row>
    <row r="19" spans="2:11" ht="25.5" x14ac:dyDescent="0.2">
      <c r="B19" s="8" t="str">
        <f>'[1]Infil-2'!$A2</f>
        <v xml:space="preserve"> 08/21  01:00:00</v>
      </c>
      <c r="C19" s="8">
        <f>'[1]Infil-2'!$B2</f>
        <v>10</v>
      </c>
      <c r="D19" s="8">
        <f>'[1]Infil-2'!$I2</f>
        <v>1.2374869681276199</v>
      </c>
      <c r="E19" s="13">
        <f>'[1]Infil-2'!$BB2</f>
        <v>20</v>
      </c>
      <c r="F19" s="14">
        <f>'[1]Infil-2'!$BC2</f>
        <v>5.9205118238626004E-3</v>
      </c>
      <c r="H19" s="11">
        <f>'[1]Infil-2'!$BK$2/'[1]Infil-2'!$BN$2</f>
        <v>1.1926780680182907</v>
      </c>
      <c r="I19">
        <f>H19/D19</f>
        <v>0.96379040647423753</v>
      </c>
      <c r="J19">
        <f>1/(2*0.65)</f>
        <v>0.76923076923076916</v>
      </c>
      <c r="K19">
        <f>I19^J19</f>
        <v>0.9720283291265972</v>
      </c>
    </row>
    <row r="22" spans="2:11" x14ac:dyDescent="0.2">
      <c r="C22" t="s">
        <v>19</v>
      </c>
      <c r="D22">
        <v>0.65</v>
      </c>
    </row>
    <row r="23" spans="2:11" x14ac:dyDescent="0.2">
      <c r="C23" t="s">
        <v>20</v>
      </c>
      <c r="D23">
        <v>10</v>
      </c>
      <c r="E23" t="s">
        <v>14</v>
      </c>
    </row>
    <row r="24" spans="2:11" x14ac:dyDescent="0.2">
      <c r="C24" t="s">
        <v>21</v>
      </c>
      <c r="D24">
        <v>0.5</v>
      </c>
      <c r="E24" t="s">
        <v>14</v>
      </c>
    </row>
    <row r="27" spans="2:11" x14ac:dyDescent="0.2">
      <c r="D27" t="s">
        <v>22</v>
      </c>
      <c r="G27">
        <f>(D23-D24/2)</f>
        <v>9.75</v>
      </c>
    </row>
    <row r="29" spans="2:11" x14ac:dyDescent="0.2">
      <c r="D29" t="s">
        <v>23</v>
      </c>
      <c r="E29">
        <f>((G27*K19)+D24/2)/(1+K19)</f>
        <v>4.9326249858147282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rowBreaks count="1" manualBreakCount="1">
    <brk id="1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Infil-1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rhenninger</cp:lastModifiedBy>
  <cp:lastPrinted>2002-06-13T19:05:49Z</cp:lastPrinted>
  <dcterms:created xsi:type="dcterms:W3CDTF">2001-01-05T21:01:41Z</dcterms:created>
  <dcterms:modified xsi:type="dcterms:W3CDTF">2014-10-07T20:58:04Z</dcterms:modified>
</cp:coreProperties>
</file>