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chartsheets/sheet10.xml" ContentType="application/vnd.openxmlformats-officedocument.spreadsheetml.chartsheet+xml"/>
  <Override PartName="/xl/chartsheets/sheet11.xml" ContentType="application/vnd.openxmlformats-officedocument.spreadsheetml.chartsheet+xml"/>
  <Override PartName="/xl/chartsheets/sheet12.xml" ContentType="application/vnd.openxmlformats-officedocument.spreadsheetml.chartsheet+xml"/>
  <Override PartName="/xl/chartsheets/sheet13.xml" ContentType="application/vnd.openxmlformats-officedocument.spreadsheetml.chartsheet+xml"/>
  <Override PartName="/xl/chartsheets/sheet14.xml" ContentType="application/vnd.openxmlformats-officedocument.spreadsheetml.chartsheet+xml"/>
  <Override PartName="/xl/chartsheets/sheet15.xml" ContentType="application/vnd.openxmlformats-officedocument.spreadsheetml.chartsheet+xml"/>
  <Override PartName="/xl/chartsheets/sheet16.xml" ContentType="application/vnd.openxmlformats-officedocument.spreadsheetml.chartsheet+xml"/>
  <Override PartName="/xl/chartsheets/sheet17.xml" ContentType="application/vnd.openxmlformats-officedocument.spreadsheetml.chartsheet+xml"/>
  <Override PartName="/xl/chartsheets/sheet18.xml" ContentType="application/vnd.openxmlformats-officedocument.spreadsheetml.chartsheet+xml"/>
  <Override PartName="/xl/chartsheets/sheet19.xml" ContentType="application/vnd.openxmlformats-officedocument.spreadsheetml.chartsheet+xml"/>
  <Override PartName="/xl/chartsheets/sheet20.xml" ContentType="application/vnd.openxmlformats-officedocument.spreadsheetml.chartsheet+xml"/>
  <Override PartName="/xl/chartsheets/sheet21.xml" ContentType="application/vnd.openxmlformats-officedocument.spreadsheetml.chartsheet+xml"/>
  <Override PartName="/xl/chartsheets/sheet22.xml" ContentType="application/vnd.openxmlformats-officedocument.spreadsheetml.chartsheet+xml"/>
  <Override PartName="/xl/chartsheets/sheet23.xml" ContentType="application/vnd.openxmlformats-officedocument.spreadsheetml.chartsheet+xml"/>
  <Override PartName="/xl/chartsheets/sheet24.xml" ContentType="application/vnd.openxmlformats-officedocument.spreadsheetml.chartsheet+xml"/>
  <Override PartName="/xl/chartsheets/sheet25.xml" ContentType="application/vnd.openxmlformats-officedocument.spreadsheetml.chartsheet+xml"/>
  <Override PartName="/xl/chartsheets/sheet26.xml" ContentType="application/vnd.openxmlformats-officedocument.spreadsheetml.chartsheet+xml"/>
  <Override PartName="/xl/chartsheets/sheet27.xml" ContentType="application/vnd.openxmlformats-officedocument.spreadsheetml.chartsheet+xml"/>
  <Override PartName="/xl/chartsheets/sheet28.xml" ContentType="application/vnd.openxmlformats-officedocument.spreadsheetml.chartsheet+xml"/>
  <Override PartName="/xl/chartsheets/sheet29.xml" ContentType="application/vnd.openxmlformats-officedocument.spreadsheetml.chartsheet+xml"/>
  <Override PartName="/xl/chartsheets/sheet30.xml" ContentType="application/vnd.openxmlformats-officedocument.spreadsheetml.chartsheet+xml"/>
  <Override PartName="/xl/chartsheets/sheet31.xml" ContentType="application/vnd.openxmlformats-officedocument.spreadsheetml.chartsheet+xml"/>
  <Override PartName="/xl/chartsheets/sheet32.xml" ContentType="application/vnd.openxmlformats-officedocument.spreadsheetml.chartsheet+xml"/>
  <Override PartName="/xl/chartsheets/sheet33.xml" ContentType="application/vnd.openxmlformats-officedocument.spreadsheetml.chartsheet+xml"/>
  <Override PartName="/xl/chartsheets/sheet34.xml" ContentType="application/vnd.openxmlformats-officedocument.spreadsheetml.chartsheet+xml"/>
  <Override PartName="/xl/chartsheets/sheet35.xml" ContentType="application/vnd.openxmlformats-officedocument.spreadsheetml.chartsheet+xml"/>
  <Override PartName="/xl/chartsheets/sheet36.xml" ContentType="application/vnd.openxmlformats-officedocument.spreadsheetml.chartsheet+xml"/>
  <Override PartName="/xl/chartsheets/sheet37.xml" ContentType="application/vnd.openxmlformats-officedocument.spreadsheetml.chartsheet+xml"/>
  <Override PartName="/xl/chartsheets/sheet38.xml" ContentType="application/vnd.openxmlformats-officedocument.spreadsheetml.chartsheet+xml"/>
  <Override PartName="/xl/chartsheets/sheet39.xml" ContentType="application/vnd.openxmlformats-officedocument.spreadsheetml.chartsheet+xml"/>
  <Override PartName="/xl/chartsheets/sheet40.xml" ContentType="application/vnd.openxmlformats-officedocument.spreadsheetml.chartsheet+xml"/>
  <Override PartName="/xl/chartsheets/sheet41.xml" ContentType="application/vnd.openxmlformats-officedocument.spreadsheetml.chartsheet+xml"/>
  <Override PartName="/xl/chartsheets/sheet42.xml" ContentType="application/vnd.openxmlformats-officedocument.spreadsheetml.chartsheet+xml"/>
  <Override PartName="/xl/chartsheets/sheet43.xml" ContentType="application/vnd.openxmlformats-officedocument.spreadsheetml.chartsheet+xml"/>
  <Override PartName="/xl/chartsheets/sheet44.xml" ContentType="application/vnd.openxmlformats-officedocument.spreadsheetml.chartsheet+xml"/>
  <Override PartName="/xl/chartsheets/sheet45.xml" ContentType="application/vnd.openxmlformats-officedocument.spreadsheetml.chartsheet+xml"/>
  <Override PartName="/xl/chartsheets/sheet46.xml" ContentType="application/vnd.openxmlformats-officedocument.spreadsheetml.chartsheet+xml"/>
  <Override PartName="/xl/chartsheets/sheet47.xml" ContentType="application/vnd.openxmlformats-officedocument.spreadsheetml.chartsheet+xml"/>
  <Override PartName="/xl/chartsheets/sheet48.xml" ContentType="application/vnd.openxmlformats-officedocument.spreadsheetml.chartsheet+xml"/>
  <Override PartName="/xl/chartsheets/sheet49.xml" ContentType="application/vnd.openxmlformats-officedocument.spreadsheetml.chartsheet+xml"/>
  <Override PartName="/xl/chartsheets/sheet50.xml" ContentType="application/vnd.openxmlformats-officedocument.spreadsheetml.chartsheet+xml"/>
  <Override PartName="/xl/chartsheets/sheet51.xml" ContentType="application/vnd.openxmlformats-officedocument.spreadsheetml.chart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5.xml" ContentType="application/vnd.openxmlformats-officedocument.drawingml.chart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charts/chart6.xml" ContentType="application/vnd.openxmlformats-officedocument.drawingml.chart+xml"/>
  <Override PartName="/xl/drawings/drawing12.xml" ContentType="application/vnd.openxmlformats-officedocument.drawingml.chartshapes+xml"/>
  <Override PartName="/xl/drawings/drawing13.xml" ContentType="application/vnd.openxmlformats-officedocument.drawing+xml"/>
  <Override PartName="/xl/charts/chart7.xml" ContentType="application/vnd.openxmlformats-officedocument.drawingml.chart+xml"/>
  <Override PartName="/xl/drawings/drawing14.xml" ContentType="application/vnd.openxmlformats-officedocument.drawingml.chartshapes+xml"/>
  <Override PartName="/xl/drawings/drawing15.xml" ContentType="application/vnd.openxmlformats-officedocument.drawing+xml"/>
  <Override PartName="/xl/charts/chart8.xml" ContentType="application/vnd.openxmlformats-officedocument.drawingml.chart+xml"/>
  <Override PartName="/xl/drawings/drawing16.xml" ContentType="application/vnd.openxmlformats-officedocument.drawingml.chartshapes+xml"/>
  <Override PartName="/xl/drawings/drawing17.xml" ContentType="application/vnd.openxmlformats-officedocument.drawing+xml"/>
  <Override PartName="/xl/charts/chart9.xml" ContentType="application/vnd.openxmlformats-officedocument.drawingml.chart+xml"/>
  <Override PartName="/xl/drawings/drawing18.xml" ContentType="application/vnd.openxmlformats-officedocument.drawingml.chartshapes+xml"/>
  <Override PartName="/xl/drawings/drawing19.xml" ContentType="application/vnd.openxmlformats-officedocument.drawing+xml"/>
  <Override PartName="/xl/charts/chart10.xml" ContentType="application/vnd.openxmlformats-officedocument.drawingml.chart+xml"/>
  <Override PartName="/xl/drawings/drawing20.xml" ContentType="application/vnd.openxmlformats-officedocument.drawingml.chartshapes+xml"/>
  <Override PartName="/xl/drawings/drawing21.xml" ContentType="application/vnd.openxmlformats-officedocument.drawing+xml"/>
  <Override PartName="/xl/charts/chart11.xml" ContentType="application/vnd.openxmlformats-officedocument.drawingml.chart+xml"/>
  <Override PartName="/xl/drawings/drawing22.xml" ContentType="application/vnd.openxmlformats-officedocument.drawingml.chartshapes+xml"/>
  <Override PartName="/xl/drawings/drawing23.xml" ContentType="application/vnd.openxmlformats-officedocument.drawing+xml"/>
  <Override PartName="/xl/charts/chart12.xml" ContentType="application/vnd.openxmlformats-officedocument.drawingml.chart+xml"/>
  <Override PartName="/xl/drawings/drawing24.xml" ContentType="application/vnd.openxmlformats-officedocument.drawingml.chartshapes+xml"/>
  <Override PartName="/xl/drawings/drawing25.xml" ContentType="application/vnd.openxmlformats-officedocument.drawing+xml"/>
  <Override PartName="/xl/charts/chart13.xml" ContentType="application/vnd.openxmlformats-officedocument.drawingml.chart+xml"/>
  <Override PartName="/xl/drawings/drawing26.xml" ContentType="application/vnd.openxmlformats-officedocument.drawingml.chartshapes+xml"/>
  <Override PartName="/xl/drawings/drawing27.xml" ContentType="application/vnd.openxmlformats-officedocument.drawing+xml"/>
  <Override PartName="/xl/charts/chart14.xml" ContentType="application/vnd.openxmlformats-officedocument.drawingml.chart+xml"/>
  <Override PartName="/xl/drawings/drawing28.xml" ContentType="application/vnd.openxmlformats-officedocument.drawingml.chartshapes+xml"/>
  <Override PartName="/xl/drawings/drawing29.xml" ContentType="application/vnd.openxmlformats-officedocument.drawing+xml"/>
  <Override PartName="/xl/charts/chart15.xml" ContentType="application/vnd.openxmlformats-officedocument.drawingml.chart+xml"/>
  <Override PartName="/xl/drawings/drawing30.xml" ContentType="application/vnd.openxmlformats-officedocument.drawingml.chartshapes+xml"/>
  <Override PartName="/xl/drawings/drawing31.xml" ContentType="application/vnd.openxmlformats-officedocument.drawing+xml"/>
  <Override PartName="/xl/charts/chart16.xml" ContentType="application/vnd.openxmlformats-officedocument.drawingml.chart+xml"/>
  <Override PartName="/xl/drawings/drawing32.xml" ContentType="application/vnd.openxmlformats-officedocument.drawingml.chartshapes+xml"/>
  <Override PartName="/xl/drawings/drawing33.xml" ContentType="application/vnd.openxmlformats-officedocument.drawing+xml"/>
  <Override PartName="/xl/charts/chart17.xml" ContentType="application/vnd.openxmlformats-officedocument.drawingml.chart+xml"/>
  <Override PartName="/xl/drawings/drawing34.xml" ContentType="application/vnd.openxmlformats-officedocument.drawingml.chartshapes+xml"/>
  <Override PartName="/xl/drawings/drawing35.xml" ContentType="application/vnd.openxmlformats-officedocument.drawing+xml"/>
  <Override PartName="/xl/charts/chart18.xml" ContentType="application/vnd.openxmlformats-officedocument.drawingml.chart+xml"/>
  <Override PartName="/xl/drawings/drawing36.xml" ContentType="application/vnd.openxmlformats-officedocument.drawingml.chartshapes+xml"/>
  <Override PartName="/xl/drawings/drawing37.xml" ContentType="application/vnd.openxmlformats-officedocument.drawing+xml"/>
  <Override PartName="/xl/charts/chart19.xml" ContentType="application/vnd.openxmlformats-officedocument.drawingml.chart+xml"/>
  <Override PartName="/xl/drawings/drawing38.xml" ContentType="application/vnd.openxmlformats-officedocument.drawingml.chartshapes+xml"/>
  <Override PartName="/xl/drawings/drawing39.xml" ContentType="application/vnd.openxmlformats-officedocument.drawing+xml"/>
  <Override PartName="/xl/charts/chart20.xml" ContentType="application/vnd.openxmlformats-officedocument.drawingml.chart+xml"/>
  <Override PartName="/xl/drawings/drawing40.xml" ContentType="application/vnd.openxmlformats-officedocument.drawingml.chartshapes+xml"/>
  <Override PartName="/xl/drawings/drawing41.xml" ContentType="application/vnd.openxmlformats-officedocument.drawing+xml"/>
  <Override PartName="/xl/charts/chart21.xml" ContentType="application/vnd.openxmlformats-officedocument.drawingml.chart+xml"/>
  <Override PartName="/xl/drawings/drawing42.xml" ContentType="application/vnd.openxmlformats-officedocument.drawingml.chartshapes+xml"/>
  <Override PartName="/xl/drawings/drawing43.xml" ContentType="application/vnd.openxmlformats-officedocument.drawing+xml"/>
  <Override PartName="/xl/charts/chart22.xml" ContentType="application/vnd.openxmlformats-officedocument.drawingml.chart+xml"/>
  <Override PartName="/xl/drawings/drawing44.xml" ContentType="application/vnd.openxmlformats-officedocument.drawingml.chartshapes+xml"/>
  <Override PartName="/xl/drawings/drawing45.xml" ContentType="application/vnd.openxmlformats-officedocument.drawing+xml"/>
  <Override PartName="/xl/charts/chart23.xml" ContentType="application/vnd.openxmlformats-officedocument.drawingml.chart+xml"/>
  <Override PartName="/xl/drawings/drawing46.xml" ContentType="application/vnd.openxmlformats-officedocument.drawingml.chartshapes+xml"/>
  <Override PartName="/xl/drawings/drawing47.xml" ContentType="application/vnd.openxmlformats-officedocument.drawing+xml"/>
  <Override PartName="/xl/charts/chart24.xml" ContentType="application/vnd.openxmlformats-officedocument.drawingml.chart+xml"/>
  <Override PartName="/xl/drawings/drawing48.xml" ContentType="application/vnd.openxmlformats-officedocument.drawingml.chartshapes+xml"/>
  <Override PartName="/xl/drawings/drawing49.xml" ContentType="application/vnd.openxmlformats-officedocument.drawing+xml"/>
  <Override PartName="/xl/charts/chart25.xml" ContentType="application/vnd.openxmlformats-officedocument.drawingml.chart+xml"/>
  <Override PartName="/xl/drawings/drawing50.xml" ContentType="application/vnd.openxmlformats-officedocument.drawingml.chartshapes+xml"/>
  <Override PartName="/xl/drawings/drawing51.xml" ContentType="application/vnd.openxmlformats-officedocument.drawing+xml"/>
  <Override PartName="/xl/charts/chart26.xml" ContentType="application/vnd.openxmlformats-officedocument.drawingml.chart+xml"/>
  <Override PartName="/xl/drawings/drawing52.xml" ContentType="application/vnd.openxmlformats-officedocument.drawingml.chartshapes+xml"/>
  <Override PartName="/xl/drawings/drawing53.xml" ContentType="application/vnd.openxmlformats-officedocument.drawing+xml"/>
  <Override PartName="/xl/charts/chart27.xml" ContentType="application/vnd.openxmlformats-officedocument.drawingml.chart+xml"/>
  <Override PartName="/xl/drawings/drawing54.xml" ContentType="application/vnd.openxmlformats-officedocument.drawingml.chartshapes+xml"/>
  <Override PartName="/xl/drawings/drawing55.xml" ContentType="application/vnd.openxmlformats-officedocument.drawing+xml"/>
  <Override PartName="/xl/charts/chart28.xml" ContentType="application/vnd.openxmlformats-officedocument.drawingml.chart+xml"/>
  <Override PartName="/xl/drawings/drawing56.xml" ContentType="application/vnd.openxmlformats-officedocument.drawingml.chartshapes+xml"/>
  <Override PartName="/xl/drawings/drawing57.xml" ContentType="application/vnd.openxmlformats-officedocument.drawing+xml"/>
  <Override PartName="/xl/charts/chart29.xml" ContentType="application/vnd.openxmlformats-officedocument.drawingml.chart+xml"/>
  <Override PartName="/xl/drawings/drawing58.xml" ContentType="application/vnd.openxmlformats-officedocument.drawingml.chartshapes+xml"/>
  <Override PartName="/xl/drawings/drawing59.xml" ContentType="application/vnd.openxmlformats-officedocument.drawing+xml"/>
  <Override PartName="/xl/charts/chart30.xml" ContentType="application/vnd.openxmlformats-officedocument.drawingml.chart+xml"/>
  <Override PartName="/xl/drawings/drawing60.xml" ContentType="application/vnd.openxmlformats-officedocument.drawingml.chartshapes+xml"/>
  <Override PartName="/xl/drawings/drawing61.xml" ContentType="application/vnd.openxmlformats-officedocument.drawing+xml"/>
  <Override PartName="/xl/charts/chart31.xml" ContentType="application/vnd.openxmlformats-officedocument.drawingml.chart+xml"/>
  <Override PartName="/xl/drawings/drawing62.xml" ContentType="application/vnd.openxmlformats-officedocument.drawingml.chartshapes+xml"/>
  <Override PartName="/xl/drawings/drawing63.xml" ContentType="application/vnd.openxmlformats-officedocument.drawing+xml"/>
  <Override PartName="/xl/charts/chart32.xml" ContentType="application/vnd.openxmlformats-officedocument.drawingml.chart+xml"/>
  <Override PartName="/xl/drawings/drawing64.xml" ContentType="application/vnd.openxmlformats-officedocument.drawingml.chartshapes+xml"/>
  <Override PartName="/xl/drawings/drawing65.xml" ContentType="application/vnd.openxmlformats-officedocument.drawing+xml"/>
  <Override PartName="/xl/charts/chart33.xml" ContentType="application/vnd.openxmlformats-officedocument.drawingml.chart+xml"/>
  <Override PartName="/xl/drawings/drawing66.xml" ContentType="application/vnd.openxmlformats-officedocument.drawingml.chartshapes+xml"/>
  <Override PartName="/xl/drawings/drawing67.xml" ContentType="application/vnd.openxmlformats-officedocument.drawing+xml"/>
  <Override PartName="/xl/charts/chart34.xml" ContentType="application/vnd.openxmlformats-officedocument.drawingml.chart+xml"/>
  <Override PartName="/xl/drawings/drawing68.xml" ContentType="application/vnd.openxmlformats-officedocument.drawingml.chartshapes+xml"/>
  <Override PartName="/xl/drawings/drawing69.xml" ContentType="application/vnd.openxmlformats-officedocument.drawing+xml"/>
  <Override PartName="/xl/charts/chart35.xml" ContentType="application/vnd.openxmlformats-officedocument.drawingml.chart+xml"/>
  <Override PartName="/xl/drawings/drawing70.xml" ContentType="application/vnd.openxmlformats-officedocument.drawingml.chartshapes+xml"/>
  <Override PartName="/xl/drawings/drawing71.xml" ContentType="application/vnd.openxmlformats-officedocument.drawing+xml"/>
  <Override PartName="/xl/charts/chart36.xml" ContentType="application/vnd.openxmlformats-officedocument.drawingml.chart+xml"/>
  <Override PartName="/xl/drawings/drawing72.xml" ContentType="application/vnd.openxmlformats-officedocument.drawingml.chartshapes+xml"/>
  <Override PartName="/xl/drawings/drawing73.xml" ContentType="application/vnd.openxmlformats-officedocument.drawing+xml"/>
  <Override PartName="/xl/charts/chart37.xml" ContentType="application/vnd.openxmlformats-officedocument.drawingml.chart+xml"/>
  <Override PartName="/xl/drawings/drawing74.xml" ContentType="application/vnd.openxmlformats-officedocument.drawingml.chartshapes+xml"/>
  <Override PartName="/xl/drawings/drawing75.xml" ContentType="application/vnd.openxmlformats-officedocument.drawing+xml"/>
  <Override PartName="/xl/charts/chart38.xml" ContentType="application/vnd.openxmlformats-officedocument.drawingml.chart+xml"/>
  <Override PartName="/xl/drawings/drawing76.xml" ContentType="application/vnd.openxmlformats-officedocument.drawingml.chartshapes+xml"/>
  <Override PartName="/xl/drawings/drawing77.xml" ContentType="application/vnd.openxmlformats-officedocument.drawing+xml"/>
  <Override PartName="/xl/charts/chart39.xml" ContentType="application/vnd.openxmlformats-officedocument.drawingml.chart+xml"/>
  <Override PartName="/xl/drawings/drawing78.xml" ContentType="application/vnd.openxmlformats-officedocument.drawingml.chartshapes+xml"/>
  <Override PartName="/xl/drawings/drawing79.xml" ContentType="application/vnd.openxmlformats-officedocument.drawing+xml"/>
  <Override PartName="/xl/charts/chart40.xml" ContentType="application/vnd.openxmlformats-officedocument.drawingml.chart+xml"/>
  <Override PartName="/xl/drawings/drawing80.xml" ContentType="application/vnd.openxmlformats-officedocument.drawingml.chartshapes+xml"/>
  <Override PartName="/xl/drawings/drawing81.xml" ContentType="application/vnd.openxmlformats-officedocument.drawing+xml"/>
  <Override PartName="/xl/charts/chart41.xml" ContentType="application/vnd.openxmlformats-officedocument.drawingml.chart+xml"/>
  <Override PartName="/xl/drawings/drawing82.xml" ContentType="application/vnd.openxmlformats-officedocument.drawingml.chartshapes+xml"/>
  <Override PartName="/xl/drawings/drawing83.xml" ContentType="application/vnd.openxmlformats-officedocument.drawing+xml"/>
  <Override PartName="/xl/charts/chart42.xml" ContentType="application/vnd.openxmlformats-officedocument.drawingml.chart+xml"/>
  <Override PartName="/xl/drawings/drawing84.xml" ContentType="application/vnd.openxmlformats-officedocument.drawingml.chartshapes+xml"/>
  <Override PartName="/xl/drawings/drawing85.xml" ContentType="application/vnd.openxmlformats-officedocument.drawing+xml"/>
  <Override PartName="/xl/charts/chart43.xml" ContentType="application/vnd.openxmlformats-officedocument.drawingml.chart+xml"/>
  <Override PartName="/xl/drawings/drawing86.xml" ContentType="application/vnd.openxmlformats-officedocument.drawingml.chartshapes+xml"/>
  <Override PartName="/xl/drawings/drawing87.xml" ContentType="application/vnd.openxmlformats-officedocument.drawing+xml"/>
  <Override PartName="/xl/charts/chart44.xml" ContentType="application/vnd.openxmlformats-officedocument.drawingml.chart+xml"/>
  <Override PartName="/xl/drawings/drawing88.xml" ContentType="application/vnd.openxmlformats-officedocument.drawingml.chartshapes+xml"/>
  <Override PartName="/xl/drawings/drawing89.xml" ContentType="application/vnd.openxmlformats-officedocument.drawing+xml"/>
  <Override PartName="/xl/charts/chart45.xml" ContentType="application/vnd.openxmlformats-officedocument.drawingml.chart+xml"/>
  <Override PartName="/xl/drawings/drawing90.xml" ContentType="application/vnd.openxmlformats-officedocument.drawingml.chartshapes+xml"/>
  <Override PartName="/xl/drawings/drawing91.xml" ContentType="application/vnd.openxmlformats-officedocument.drawing+xml"/>
  <Override PartName="/xl/charts/chart46.xml" ContentType="application/vnd.openxmlformats-officedocument.drawingml.chart+xml"/>
  <Override PartName="/xl/drawings/drawing92.xml" ContentType="application/vnd.openxmlformats-officedocument.drawingml.chartshapes+xml"/>
  <Override PartName="/xl/drawings/drawing93.xml" ContentType="application/vnd.openxmlformats-officedocument.drawing+xml"/>
  <Override PartName="/xl/charts/chart47.xml" ContentType="application/vnd.openxmlformats-officedocument.drawingml.chart+xml"/>
  <Override PartName="/xl/drawings/drawing94.xml" ContentType="application/vnd.openxmlformats-officedocument.drawingml.chartshapes+xml"/>
  <Override PartName="/xl/drawings/drawing95.xml" ContentType="application/vnd.openxmlformats-officedocument.drawing+xml"/>
  <Override PartName="/xl/charts/chart48.xml" ContentType="application/vnd.openxmlformats-officedocument.drawingml.chart+xml"/>
  <Override PartName="/xl/drawings/drawing96.xml" ContentType="application/vnd.openxmlformats-officedocument.drawingml.chartshapes+xml"/>
  <Override PartName="/xl/drawings/drawing97.xml" ContentType="application/vnd.openxmlformats-officedocument.drawing+xml"/>
  <Override PartName="/xl/charts/chart49.xml" ContentType="application/vnd.openxmlformats-officedocument.drawingml.chart+xml"/>
  <Override PartName="/xl/drawings/drawing98.xml" ContentType="application/vnd.openxmlformats-officedocument.drawingml.chartshapes+xml"/>
  <Override PartName="/xl/drawings/drawing99.xml" ContentType="application/vnd.openxmlformats-officedocument.drawing+xml"/>
  <Override PartName="/xl/charts/chart50.xml" ContentType="application/vnd.openxmlformats-officedocument.drawingml.chart+xml"/>
  <Override PartName="/xl/drawings/drawing100.xml" ContentType="application/vnd.openxmlformats-officedocument.drawingml.chartshapes+xml"/>
  <Override PartName="/xl/drawings/drawing101.xml" ContentType="application/vnd.openxmlformats-officedocument.drawing+xml"/>
  <Override PartName="/xl/charts/chart51.xml" ContentType="application/vnd.openxmlformats-officedocument.drawingml.chart+xml"/>
  <Override PartName="/xl/drawings/drawing10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ason\Desktop\Downloads\Version 8.2.0-Release Tests - Clean\ASHRAE140-Envelope\"/>
    </mc:Choice>
  </mc:AlternateContent>
  <bookViews>
    <workbookView xWindow="8250" yWindow="30" windowWidth="5970" windowHeight="8055" firstSheet="49" activeTab="51"/>
  </bookViews>
  <sheets>
    <sheet name="Ver-Build Title" sheetId="53" r:id="rId1"/>
    <sheet name="Low Annual Heating" sheetId="1" r:id="rId2"/>
    <sheet name="Low Annual Cooling" sheetId="2" r:id="rId3"/>
    <sheet name="Low Peak Heating" sheetId="3" r:id="rId4"/>
    <sheet name="Low Peak Cooling" sheetId="4" r:id="rId5"/>
    <sheet name="High Annual Heating" sheetId="5" r:id="rId6"/>
    <sheet name="High Annual Cooling" sheetId="6" r:id="rId7"/>
    <sheet name="High Peak Heating" sheetId="7" r:id="rId8"/>
    <sheet name="High Peak Cooling" sheetId="8" r:id="rId9"/>
    <sheet name="FF Maximum Temp" sheetId="9" r:id="rId10"/>
    <sheet name="FF Minimum Temp" sheetId="10" r:id="rId11"/>
    <sheet name="Case 195" sheetId="11" r:id="rId12"/>
    <sheet name="Delta-South Shade-Load" sheetId="12" r:id="rId13"/>
    <sheet name="Delta-South Shade-Peak" sheetId="13" r:id="rId14"/>
    <sheet name="Delta-East&amp;West-Load" sheetId="14" r:id="rId15"/>
    <sheet name="Delta-East&amp;West-Peak" sheetId="15" r:id="rId16"/>
    <sheet name="Delta-E&amp;WShade-Load" sheetId="16" r:id="rId17"/>
    <sheet name="Delta-E&amp;WShade-Peak" sheetId="17" r:id="rId18"/>
    <sheet name="Delta-TSetback-Heat" sheetId="18" r:id="rId19"/>
    <sheet name="Delta-TSetback-PeakHeat" sheetId="19" r:id="rId20"/>
    <sheet name="Delta-VentCool-Load" sheetId="20" r:id="rId21"/>
    <sheet name="Delta-VentCool-Peak" sheetId="21" r:id="rId22"/>
    <sheet name="Delta-Sunspace-Load" sheetId="22" r:id="rId23"/>
    <sheet name="Delta-Sunspace-Peak" sheetId="23" r:id="rId24"/>
    <sheet name="Delta-Mass Effect-Annual" sheetId="24" r:id="rId25"/>
    <sheet name="Delta-Mass Effect-Peak" sheetId="25" r:id="rId26"/>
    <sheet name="Delta-South Window-Annual" sheetId="26" r:id="rId27"/>
    <sheet name="Delta-South Window-Peak" sheetId="27" r:id="rId28"/>
    <sheet name="Indepth 1" sheetId="28" r:id="rId29"/>
    <sheet name="Indepth 2" sheetId="29" r:id="rId30"/>
    <sheet name="Indepth 3" sheetId="30" r:id="rId31"/>
    <sheet name="Indepth 4" sheetId="31" r:id="rId32"/>
    <sheet name="Indepth 5" sheetId="32" r:id="rId33"/>
    <sheet name="Indepth 6" sheetId="33" r:id="rId34"/>
    <sheet name="Indepth 7" sheetId="34" r:id="rId35"/>
    <sheet name="Indepth 8" sheetId="35" r:id="rId36"/>
    <sheet name="Indepth 9" sheetId="36" r:id="rId37"/>
    <sheet name="Indepth 10" sheetId="37" r:id="rId38"/>
    <sheet name="Indepth 11" sheetId="38" r:id="rId39"/>
    <sheet name="Indepth 12" sheetId="39" r:id="rId40"/>
    <sheet name="Indepth Delta 3" sheetId="40" r:id="rId41"/>
    <sheet name="Indepth Delta 4" sheetId="41" r:id="rId42"/>
    <sheet name="Indepth Delta 5" sheetId="42" r:id="rId43"/>
    <sheet name="Indepth Delta 6" sheetId="43" r:id="rId44"/>
    <sheet name="Indepth Delta 7" sheetId="44" r:id="rId45"/>
    <sheet name="Indepth Delta 8" sheetId="45" r:id="rId46"/>
    <sheet name="Hourly-IncidentSolar-South" sheetId="46" r:id="rId47"/>
    <sheet name="Hourly-IncidentSolar-West" sheetId="47" r:id="rId48"/>
    <sheet name="Hourly-FreeFloatTemp-ColdDay" sheetId="48" r:id="rId49"/>
    <sheet name="Hourly-FreeFloatTemp-HotDay" sheetId="49" r:id="rId50"/>
    <sheet name="Hourly-Loads-Case600" sheetId="50" r:id="rId51"/>
    <sheet name="Hourly-Loads-Case900" sheetId="51" r:id="rId52"/>
    <sheet name="RESULTS1" sheetId="52" r:id="rId53"/>
  </sheets>
  <externalReferences>
    <externalReference r:id="rId54"/>
    <externalReference r:id="rId55"/>
    <externalReference r:id="rId56"/>
    <externalReference r:id="rId57"/>
    <externalReference r:id="rId58"/>
    <externalReference r:id="rId59"/>
  </externalReferences>
  <definedNames>
    <definedName name="_Regression_Int" localSheetId="52" hidden="1">1</definedName>
    <definedName name="_xlnm.Print_Area" localSheetId="52">RESULTS1!$A$1:$J$45</definedName>
    <definedName name="Print_Area_MI" localSheetId="52">RESULTS1!$A$1:$J$45</definedName>
  </definedNames>
  <calcPr calcId="152511"/>
</workbook>
</file>

<file path=xl/sharedStrings.xml><?xml version="1.0" encoding="utf-8"?>
<sst xmlns="http://schemas.openxmlformats.org/spreadsheetml/2006/main" count="2831" uniqueCount="382">
  <si>
    <t>RESULTS1.WK1</t>
  </si>
  <si>
    <t>23 AUG 1993</t>
  </si>
  <si>
    <t xml:space="preserve">This spreadsheet contains the IEA 12B/21C participant results which are </t>
  </si>
  <si>
    <t>presented in Section 2.5 of the BESTEST report.  This spreadsheet was</t>
  </si>
  <si>
    <t>created with Lotus 1-2-3 version 3.1 for DOS, but is also compatible</t>
  </si>
  <si>
    <t>with Lotus 1-2-3 version 2.  The spreadsheet contains only values and</t>
  </si>
  <si>
    <t>text (no formulas), which hopefully eases the translation process if you</t>
  </si>
  <si>
    <t>prefer other spreadsheet software.</t>
  </si>
  <si>
    <t>This data is provided for the convenience of BESTEST users who wish to</t>
  </si>
  <si>
    <t>plot or tabulate their results along with the IEA participant results.</t>
  </si>
  <si>
    <t>Sufficient data is provided such that you can plot your results against</t>
  </si>
  <si>
    <t xml:space="preserve">those from the reference programs, or the reference ranges.  Section </t>
  </si>
  <si>
    <t>2.1 of the BESTEST report explains why some of the participant results</t>
  </si>
  <si>
    <t>fall outside the reference ranges.</t>
  </si>
  <si>
    <t>Various data can be found at the following addresses (these addresses</t>
  </si>
  <si>
    <t>differ from those noted at the bottom of the data tables in BESTEST</t>
  </si>
  <si>
    <t>Section 2.5):</t>
  </si>
  <si>
    <t>A51..L129</t>
  </si>
  <si>
    <t>Annual Loads (heating and cooling)</t>
  </si>
  <si>
    <t>O291..AR330</t>
  </si>
  <si>
    <t>Annual Hourly Integrated Peak Heating Loads</t>
  </si>
  <si>
    <t>A131..L170</t>
  </si>
  <si>
    <t>(excluding dates and hours)</t>
  </si>
  <si>
    <t>O331..AR370</t>
  </si>
  <si>
    <t>Annual Hourly Integrated Peak Cooling Loads</t>
  </si>
  <si>
    <t>A171..L210</t>
  </si>
  <si>
    <t>O371..AP398</t>
  </si>
  <si>
    <t>Annual Free Float Temperature Output</t>
  </si>
  <si>
    <t>A211..J238</t>
  </si>
  <si>
    <t>O51..Z125</t>
  </si>
  <si>
    <t>Low Mass and High Mass Qualification Tests</t>
  </si>
  <si>
    <t>O131..X199</t>
  </si>
  <si>
    <t>Low Mass Primitive Diagnostic Tests</t>
  </si>
  <si>
    <t>O201..X281</t>
  </si>
  <si>
    <t>Low Mass Realistic and High Mass Diagnostic Tests</t>
  </si>
  <si>
    <t>A241..J801</t>
  </si>
  <si>
    <t>Various hourly incident solar, temperature, and load</t>
  </si>
  <si>
    <t>output including temperature and bin frequency output</t>
  </si>
  <si>
    <t>(this output was plotted in Section 2.5 but not</t>
  </si>
  <si>
    <t>presented in table format)</t>
  </si>
  <si>
    <t>A blank column with the header "YOUR DATA" has been provided with each</t>
  </si>
  <si>
    <t xml:space="preserve">category of results.  For data categories beginning in Column A, "YOUR </t>
  </si>
  <si>
    <t>DATA" should be added to column J.  For data categories beginning in</t>
  </si>
  <si>
    <t xml:space="preserve">Column O, "YOUR DATA" should be added to Column X for Rows 51 to 281, </t>
  </si>
  <si>
    <t>and to Columns AN through AP for Rows 291 to 398.  This should</t>
  </si>
  <si>
    <t xml:space="preserve">facilitate developing graphs and tables of your results which also </t>
  </si>
  <si>
    <t>include the reference results and/or ranges.</t>
  </si>
  <si>
    <t>ANNUAL LOADS</t>
  </si>
  <si>
    <t>LOW MASS QUALIFICATION TESTS</t>
  </si>
  <si>
    <t>ANNUAL HEATING [MWH]</t>
  </si>
  <si>
    <t>ESP</t>
  </si>
  <si>
    <t>BLAST</t>
  </si>
  <si>
    <t>DOE2</t>
  </si>
  <si>
    <t>SRES/SUN</t>
  </si>
  <si>
    <t>SERIRES</t>
  </si>
  <si>
    <t>S3PAS</t>
  </si>
  <si>
    <t>TRNSYS</t>
  </si>
  <si>
    <t>TASE</t>
  </si>
  <si>
    <t>YOUR</t>
  </si>
  <si>
    <t>RANGE</t>
  </si>
  <si>
    <t>UK-DMU</t>
  </si>
  <si>
    <t>US/IT</t>
  </si>
  <si>
    <t>USA</t>
  </si>
  <si>
    <t>UK-BRE</t>
  </si>
  <si>
    <t>SPAIN</t>
  </si>
  <si>
    <t>BEL/UK</t>
  </si>
  <si>
    <t>FINLAND</t>
  </si>
  <si>
    <t>DATA</t>
  </si>
  <si>
    <t>MIN</t>
  </si>
  <si>
    <t>MAX</t>
  </si>
  <si>
    <t>CASES</t>
  </si>
  <si>
    <t>600</t>
  </si>
  <si>
    <t>610</t>
  </si>
  <si>
    <t>620</t>
  </si>
  <si>
    <t>630</t>
  </si>
  <si>
    <t>640</t>
  </si>
  <si>
    <t>ANNUAL COOLING [MWH]</t>
  </si>
  <si>
    <t>650</t>
  </si>
  <si>
    <t>900</t>
  </si>
  <si>
    <t>910</t>
  </si>
  <si>
    <t>920</t>
  </si>
  <si>
    <t>930</t>
  </si>
  <si>
    <t>940</t>
  </si>
  <si>
    <t>950</t>
  </si>
  <si>
    <t>960</t>
  </si>
  <si>
    <t>PEAK HEATING [KW]</t>
  </si>
  <si>
    <t>990</t>
  </si>
  <si>
    <t>195</t>
  </si>
  <si>
    <t>200</t>
  </si>
  <si>
    <t>210</t>
  </si>
  <si>
    <t>215</t>
  </si>
  <si>
    <t>220</t>
  </si>
  <si>
    <t>230</t>
  </si>
  <si>
    <t>PEAK COOLING [KW]</t>
  </si>
  <si>
    <t>240</t>
  </si>
  <si>
    <t>250</t>
  </si>
  <si>
    <t>270</t>
  </si>
  <si>
    <t>280</t>
  </si>
  <si>
    <t>290</t>
  </si>
  <si>
    <t>300</t>
  </si>
  <si>
    <t>310</t>
  </si>
  <si>
    <t>320</t>
  </si>
  <si>
    <t>395</t>
  </si>
  <si>
    <t>HIGH MASS QUALIFICATION TESTS</t>
  </si>
  <si>
    <t>400</t>
  </si>
  <si>
    <t>410</t>
  </si>
  <si>
    <t>420</t>
  </si>
  <si>
    <t>430</t>
  </si>
  <si>
    <t>440</t>
  </si>
  <si>
    <t>800</t>
  </si>
  <si>
    <t>810</t>
  </si>
  <si>
    <t>CASE#</t>
  </si>
  <si>
    <t>990-900</t>
  </si>
  <si>
    <t>ANNUAL HOURLY INTEGRATED PEAK HEATING LOADS</t>
  </si>
  <si>
    <t>LOW MASS PRIMITIVE DIAGNOSTIC TESTS</t>
  </si>
  <si>
    <t>CODENAME:</t>
  </si>
  <si>
    <t>COUNTRY:</t>
  </si>
  <si>
    <t>USA/ITALY</t>
  </si>
  <si>
    <t>KW</t>
  </si>
  <si>
    <t>200-195</t>
  </si>
  <si>
    <t>210-200</t>
  </si>
  <si>
    <t>220-215</t>
  </si>
  <si>
    <t>215-200</t>
  </si>
  <si>
    <t>220-210</t>
  </si>
  <si>
    <t>250-220</t>
  </si>
  <si>
    <t>270-220</t>
  </si>
  <si>
    <t>280-270</t>
  </si>
  <si>
    <t>320-270</t>
  </si>
  <si>
    <t>290-270</t>
  </si>
  <si>
    <t>300-270</t>
  </si>
  <si>
    <t>ANNUAL HOURLY INTEGRATED PEAK COOLING LOADS</t>
  </si>
  <si>
    <t>LOW MASS REALISTIC DIAGNOSTIC TESTS</t>
  </si>
  <si>
    <t>400-395</t>
  </si>
  <si>
    <t>410-400</t>
  </si>
  <si>
    <t>420-410</t>
  </si>
  <si>
    <t>430-420</t>
  </si>
  <si>
    <t>440-600</t>
  </si>
  <si>
    <t>FREE-FLOAT TEMPERATURE OUTPUT</t>
  </si>
  <si>
    <t>MAXIMUM ANNUAL HOURLY ZONE TEMPERATURE (C)</t>
  </si>
  <si>
    <t>TMP (C)</t>
  </si>
  <si>
    <t>600FF</t>
  </si>
  <si>
    <t>900FF</t>
  </si>
  <si>
    <t>650FF</t>
  </si>
  <si>
    <t>950FF</t>
  </si>
  <si>
    <t>MINIMUM ANNUAL HOURLY ZONE TEMPERATURE (C)</t>
  </si>
  <si>
    <t>AVERAGE ANNUAL HOURLY ZONE TEMPERATURE (C)</t>
  </si>
  <si>
    <t>HIGH MASS DIAGNOSTIC TESTS</t>
  </si>
  <si>
    <t>HOURLY INCIDENT SOLAR RADIATION CLOUDY DAY, MARCH 5</t>
  </si>
  <si>
    <t>CASE 600 OR 900</t>
  </si>
  <si>
    <t>SOUTH SURFACE</t>
  </si>
  <si>
    <t>(USE COLUMN B ONLY)</t>
  </si>
  <si>
    <t>DOE2.1D</t>
  </si>
  <si>
    <t>SUNCODE</t>
  </si>
  <si>
    <t>SERI-RES</t>
  </si>
  <si>
    <t>VUB/BRE</t>
  </si>
  <si>
    <t>900-810</t>
  </si>
  <si>
    <t>US/ITALY</t>
  </si>
  <si>
    <t>UK</t>
  </si>
  <si>
    <t>Belgium/UK</t>
  </si>
  <si>
    <t>910-610</t>
  </si>
  <si>
    <t xml:space="preserve">    HOUR</t>
  </si>
  <si>
    <t>Wh/m2</t>
  </si>
  <si>
    <t>920-620</t>
  </si>
  <si>
    <t>=</t>
  </si>
  <si>
    <t>940-640</t>
  </si>
  <si>
    <t>WEST SURFACE</t>
  </si>
  <si>
    <t xml:space="preserve"> </t>
  </si>
  <si>
    <t>DATE</t>
  </si>
  <si>
    <t>HR</t>
  </si>
  <si>
    <t>JAN 04</t>
  </si>
  <si>
    <t>Jan-04</t>
  </si>
  <si>
    <t>Jan-03</t>
  </si>
  <si>
    <t xml:space="preserve">     </t>
  </si>
  <si>
    <t>Feb-06</t>
  </si>
  <si>
    <t>HOURLY INCIDENT SOLAR RADIATION, CLEAR DAY, JULY 27</t>
  </si>
  <si>
    <t>CASE 600</t>
  </si>
  <si>
    <t>OCT 16</t>
  </si>
  <si>
    <t>NOV 25</t>
  </si>
  <si>
    <t>Oct-16</t>
  </si>
  <si>
    <t>OCT 17</t>
  </si>
  <si>
    <t>JAN 13</t>
  </si>
  <si>
    <t>JUL 26</t>
  </si>
  <si>
    <t>JUN 30</t>
  </si>
  <si>
    <t>Oct-17</t>
  </si>
  <si>
    <t>OCT 06</t>
  </si>
  <si>
    <t>OCT 21</t>
  </si>
  <si>
    <t>SEP 02</t>
  </si>
  <si>
    <t>SEP 2</t>
  </si>
  <si>
    <t>Sep-02</t>
  </si>
  <si>
    <t>JUL 27</t>
  </si>
  <si>
    <t>SEP 05</t>
  </si>
  <si>
    <t>SEP 5</t>
  </si>
  <si>
    <t>AUG 26</t>
  </si>
  <si>
    <t>Sep-05</t>
  </si>
  <si>
    <t>AUG 16</t>
  </si>
  <si>
    <t>JUL 28</t>
  </si>
  <si>
    <t>Aug-16</t>
  </si>
  <si>
    <t>OCT 15</t>
  </si>
  <si>
    <t>SEP 15</t>
  </si>
  <si>
    <t>JAN 08</t>
  </si>
  <si>
    <t>JAN 02</t>
  </si>
  <si>
    <t>JAN 07</t>
  </si>
  <si>
    <t>FEB 06</t>
  </si>
  <si>
    <t>FEB 05</t>
  </si>
  <si>
    <t>HOURLY FREE FLOAT TEMPERATURE DATA</t>
  </si>
  <si>
    <t>CASE 600FF JAN 4</t>
  </si>
  <si>
    <t xml:space="preserve"> TEMP (C)</t>
  </si>
  <si>
    <t>CASE 900FF JAN 4</t>
  </si>
  <si>
    <t>CASE 650FFV JULY 27</t>
  </si>
  <si>
    <t>CASE 950FFV JULY 27</t>
  </si>
  <si>
    <t>HOURLY HEATING &amp; COOLING LOAD DATA</t>
  </si>
  <si>
    <t>CASE 600 JAN 4</t>
  </si>
  <si>
    <t>[USE (-) FOR COOLING]</t>
  </si>
  <si>
    <t>kWh</t>
  </si>
  <si>
    <t>CASE 900 JAN 4</t>
  </si>
  <si>
    <t>FREE-FLOAT CASES</t>
  </si>
  <si>
    <t>HOURLY ANNUAL ZONE TEMPERATURE BIN DATA</t>
  </si>
  <si>
    <t>CASE 900FF</t>
  </si>
  <si>
    <t>TEMP (C)</t>
  </si>
  <si>
    <t># HOURS</t>
  </si>
  <si>
    <t xml:space="preserve"> ========</t>
  </si>
  <si>
    <t>ENERGYPLUS</t>
  </si>
  <si>
    <t>900
South Windows</t>
  </si>
  <si>
    <t>910
S. Windows + Overhang</t>
  </si>
  <si>
    <t>920
East &amp; West Windows</t>
  </si>
  <si>
    <t>940
Case 900 with H/C Temp. Setback</t>
  </si>
  <si>
    <t>600
South Windows</t>
  </si>
  <si>
    <t>610
S. Windows + Overhang</t>
  </si>
  <si>
    <t>620
East &amp; West Windows</t>
  </si>
  <si>
    <t>640
Case 600 with H/C Temp. Setback</t>
  </si>
  <si>
    <t>630
E&amp;W Windows + Overhang &amp; Fins</t>
  </si>
  <si>
    <t>930
E&amp;W Windows + Overhang &amp; Fins</t>
  </si>
  <si>
    <t>900FF - High Mass Building with South Windows</t>
  </si>
  <si>
    <t>600FF - Low Mass Building with South Windows</t>
  </si>
  <si>
    <t xml:space="preserve">960
Sunspace </t>
  </si>
  <si>
    <t>960
Sunspace</t>
  </si>
  <si>
    <t>DOE2.1E</t>
  </si>
  <si>
    <t>US</t>
  </si>
  <si>
    <t>AVERAGE</t>
  </si>
  <si>
    <t>Yellow cells with no data</t>
  </si>
  <si>
    <t xml:space="preserve">represent cases where ASHRAE 140 </t>
  </si>
  <si>
    <t>indicated that results were unreliable</t>
  </si>
  <si>
    <t>650
Case 600
with Night Ventilation</t>
  </si>
  <si>
    <t>950
Case 900
with Night Ventilation</t>
  </si>
  <si>
    <t>650FF
Case 600FF with
Night Ventilation</t>
  </si>
  <si>
    <t>950FF
Case 900FF with
Night Ventilation</t>
  </si>
  <si>
    <t>BLAST3.0-334</t>
  </si>
  <si>
    <t>610-600
LOMASS, HEAT</t>
  </si>
  <si>
    <t>610-600
LOMASS, COOL</t>
  </si>
  <si>
    <t>910-900
HIMASS, HEAT</t>
  </si>
  <si>
    <t>910-900
HIMASS, COOL</t>
  </si>
  <si>
    <t>620-600
LOMASS,HEAT</t>
  </si>
  <si>
    <t>630-620
LOMASS, HEAT</t>
  </si>
  <si>
    <t>640-600
LOMASS, HEAT</t>
  </si>
  <si>
    <t>620-600
LOMASS, COOL</t>
  </si>
  <si>
    <t>630-620
LOMASS, COOL</t>
  </si>
  <si>
    <t>640-600
LOMASS, COOL</t>
  </si>
  <si>
    <t>650-600
LOMASS, COOL</t>
  </si>
  <si>
    <t>610-600
LOMASS, PHEAT</t>
  </si>
  <si>
    <t>620-600
LOMASS, PHEAT</t>
  </si>
  <si>
    <t>630-620
LOMASS, PHEAT</t>
  </si>
  <si>
    <t>640-600
LOMASS, PHEAT</t>
  </si>
  <si>
    <t>610-600
LOMASS, PCOOL</t>
  </si>
  <si>
    <t>620-600
LOMASS, PCOOL</t>
  </si>
  <si>
    <t>630-620
LOMASS, PCOOL</t>
  </si>
  <si>
    <t>640-600
LOMASS, PCOOL</t>
  </si>
  <si>
    <t>650-600
LOMASS, PCOOL</t>
  </si>
  <si>
    <t>920-900
HIMASS, HEAT</t>
  </si>
  <si>
    <t>930-920
HIMASS, HEAT</t>
  </si>
  <si>
    <t>940-900
HIMASS, HEAT</t>
  </si>
  <si>
    <t>990-900
HIMASS, HEAT</t>
  </si>
  <si>
    <t>960-900
HIMASS, HEAT</t>
  </si>
  <si>
    <t>920-900
HIMASS, COOL</t>
  </si>
  <si>
    <t>960-900
HIMASS, COOL</t>
  </si>
  <si>
    <t>930-920
HIMASS, COOL</t>
  </si>
  <si>
    <t>940-900
HIMASS, COOL</t>
  </si>
  <si>
    <t>950-900
HIMASS, COOL</t>
  </si>
  <si>
    <t>910-900
HIMASS, PHEAT</t>
  </si>
  <si>
    <t>920-900
HIMASS, PHEAT</t>
  </si>
  <si>
    <t>930-920
HIMASS, PHEAT</t>
  </si>
  <si>
    <t>940-900
HIMASS, PHEAT</t>
  </si>
  <si>
    <t>960-900
HIMASS, PHEAT</t>
  </si>
  <si>
    <t>910-900
HIMASS, PCOOL</t>
  </si>
  <si>
    <t>920-900
HIMASS, PCOOL</t>
  </si>
  <si>
    <t>930-920
HIMASS, PCOOL</t>
  </si>
  <si>
    <t>940-900
HIMASS, PCOOL</t>
  </si>
  <si>
    <t>950-900
HIMASS, PCOOL</t>
  </si>
  <si>
    <t>960-900
HIMASS, PCOOL</t>
  </si>
  <si>
    <t>310-300
Peak Heating</t>
  </si>
  <si>
    <t>930-630
Annual Heating</t>
  </si>
  <si>
    <t>930-630
Peak Heating</t>
  </si>
  <si>
    <t>930-630
Peak Cooling</t>
  </si>
  <si>
    <t>930-630
Annual Cooling</t>
  </si>
  <si>
    <t>DOE2.1E-RevWindow</t>
  </si>
  <si>
    <t>410
Low Mass
Infiltration</t>
  </si>
  <si>
    <t>430
Low Mass
Ext. Shortwave
Absorptance</t>
  </si>
  <si>
    <t>940-640 HEAT
SETBACK</t>
  </si>
  <si>
    <t>800-430 COOL
OP. WINDOW</t>
  </si>
  <si>
    <t>950-650 COOL
NT. VENT</t>
  </si>
  <si>
    <t>800-430 HEAT
OP. WINDOW</t>
  </si>
  <si>
    <t>900-600 HEAT
S. WINDOW</t>
  </si>
  <si>
    <t>900-600 COOL
S. WINDOW</t>
  </si>
  <si>
    <t>950-650 PK COOL
NT. VENT</t>
  </si>
  <si>
    <t>940-640 PK HEAT
SETBACK</t>
  </si>
  <si>
    <t>800-430 PK COOL
OP. WINDOW</t>
  </si>
  <si>
    <t>800-430 PK HEAT
OP. WINDOW</t>
  </si>
  <si>
    <t>900-600 PK COOL
S. WINDOW</t>
  </si>
  <si>
    <t>900-600 PK HEAT
S. WINDOW</t>
  </si>
  <si>
    <t>900-800 HEAT
HIMASS</t>
  </si>
  <si>
    <t>900-800 COOL
HIMASS</t>
  </si>
  <si>
    <t>600-430 PK HEAT
LOMASS</t>
  </si>
  <si>
    <t>900-800 PK HEAT
HIMASS</t>
  </si>
  <si>
    <t>900-800 PK COOL
HIMASS</t>
  </si>
  <si>
    <t>400-395
HEAT</t>
  </si>
  <si>
    <t>410-400
HEAT</t>
  </si>
  <si>
    <t>420-410
HEAT</t>
  </si>
  <si>
    <t>430-420
HEAT</t>
  </si>
  <si>
    <t>440-600
HEAT</t>
  </si>
  <si>
    <t>430-420
COOL</t>
  </si>
  <si>
    <t>440-600
COOL</t>
  </si>
  <si>
    <t>400-395
PK HEAT</t>
  </si>
  <si>
    <t>410-400
PK HEAT</t>
  </si>
  <si>
    <t>420-410
PK HEAT</t>
  </si>
  <si>
    <t>400-395
PK COOL</t>
  </si>
  <si>
    <t>410-400
PK COOL</t>
  </si>
  <si>
    <t>420-410
PK COOL</t>
  </si>
  <si>
    <t>430-420
PK COOL</t>
  </si>
  <si>
    <t>440-600
PK COOL</t>
  </si>
  <si>
    <t>230
Infiltration</t>
  </si>
  <si>
    <t>200
Infrared
Radiation</t>
  </si>
  <si>
    <t>210
Interior
Infrared
Radiation</t>
  </si>
  <si>
    <t>215
Exterior
Infrared
Radiation</t>
  </si>
  <si>
    <t>220
In-Depth
Base
Case</t>
  </si>
  <si>
    <t>240
Internal
Gains</t>
  </si>
  <si>
    <t>250
Exterior
Shortwave
Absorptance</t>
  </si>
  <si>
    <t>270
South
Solar
Gains</t>
  </si>
  <si>
    <t>280
Cavity
Albedo</t>
  </si>
  <si>
    <t>290
South
Shading</t>
  </si>
  <si>
    <t>300
East/West
Window</t>
  </si>
  <si>
    <t>310
East/West
Shading</t>
  </si>
  <si>
    <t>320
Thermostat</t>
  </si>
  <si>
    <t>440
Low Mass
Cavity
Albedo</t>
  </si>
  <si>
    <t>810
High Mass
Cavity
Albedo</t>
  </si>
  <si>
    <t>600-430
COOL</t>
  </si>
  <si>
    <t>600-430
HEAT</t>
  </si>
  <si>
    <t>600-430
PK COOL</t>
  </si>
  <si>
    <t>240-220
COOL</t>
  </si>
  <si>
    <t>250-220
COOL</t>
  </si>
  <si>
    <t>270-220
COOL</t>
  </si>
  <si>
    <t>230-220
COOL</t>
  </si>
  <si>
    <t>230-220
HEAT</t>
  </si>
  <si>
    <t>240-220
HEAT</t>
  </si>
  <si>
    <t>250-220
HEAT</t>
  </si>
  <si>
    <t>270-220
HEAT</t>
  </si>
  <si>
    <t>230-220
PK COOL</t>
  </si>
  <si>
    <t>240-220
PK COOL</t>
  </si>
  <si>
    <t>250-220
PK COOL</t>
  </si>
  <si>
    <t>270-220
PK COOL</t>
  </si>
  <si>
    <t>230-220
PK HEAT</t>
  </si>
  <si>
    <t>240-220
PK HEAT</t>
  </si>
  <si>
    <t>280-270
COOL</t>
  </si>
  <si>
    <t>320-270
COOL</t>
  </si>
  <si>
    <t>290-270
COOL</t>
  </si>
  <si>
    <t>300-270
COOL</t>
  </si>
  <si>
    <t>310-300
COOL</t>
  </si>
  <si>
    <t>320-270
HEAT</t>
  </si>
  <si>
    <t>310-300
HEAT</t>
  </si>
  <si>
    <t>280-270
PK COOL</t>
  </si>
  <si>
    <t>320-270
PK COOL</t>
  </si>
  <si>
    <t>290-270
PK COOL</t>
  </si>
  <si>
    <t>300-270
PK COOL</t>
  </si>
  <si>
    <t>310-300
PK COOL</t>
  </si>
  <si>
    <t>395
Low Mass
Solid
Conduction</t>
  </si>
  <si>
    <t>400
Low Mass
Opaque
Windows</t>
  </si>
  <si>
    <t>420
Low Mass
Internal
Gains</t>
  </si>
  <si>
    <t>800
High Mass
without
Solar Gains</t>
  </si>
  <si>
    <t>195
Annual
Heating</t>
  </si>
  <si>
    <t>195
Annual
Cooling</t>
  </si>
  <si>
    <t>195
Peak
Heating</t>
  </si>
  <si>
    <t>195
Peak
Cooling</t>
  </si>
  <si>
    <t>ENERGYPLUIS</t>
  </si>
  <si>
    <t>EnergyPlus Version {{ engine.config["EnergyPlusVersion"] 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</si>
</sst>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0.000_)"/>
    <numFmt numFmtId="165" formatCode="mmm\-yy_)"/>
    <numFmt numFmtId="166" formatCode="0.0_)"/>
    <numFmt numFmtId="167" formatCode="dd\-mmm_)"/>
    <numFmt numFmtId="168" formatCode="0.00_)"/>
    <numFmt numFmtId="169" formatCode="0.000"/>
    <numFmt numFmtId="170" formatCode="0.0000"/>
    <numFmt numFmtId="171" formatCode="0.00000000000000"/>
  </numFmts>
  <fonts count="6" x14ac:knownFonts="1">
    <font>
      <sz val="10"/>
      <name val="Courier"/>
    </font>
    <font>
      <sz val="12"/>
      <name val="Helv"/>
    </font>
    <font>
      <sz val="10"/>
      <name val="Courier"/>
      <family val="3"/>
    </font>
    <font>
      <sz val="10"/>
      <name val="Helv"/>
    </font>
    <font>
      <sz val="10"/>
      <name val="Courier"/>
      <family val="3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78">
    <xf numFmtId="0" fontId="0" fillId="0" borderId="0" xfId="0"/>
    <xf numFmtId="0" fontId="2" fillId="0" borderId="0" xfId="0" applyFont="1" applyAlignment="1" applyProtection="1">
      <alignment horizontal="left"/>
    </xf>
    <xf numFmtId="0" fontId="2" fillId="0" borderId="0" xfId="0" applyFont="1"/>
    <xf numFmtId="0" fontId="2" fillId="0" borderId="0" xfId="0" applyFont="1" applyFill="1"/>
    <xf numFmtId="0" fontId="2" fillId="0" borderId="0" xfId="0" applyFont="1" applyFill="1" applyAlignment="1" applyProtection="1">
      <alignment horizontal="left"/>
    </xf>
    <xf numFmtId="0" fontId="2" fillId="2" borderId="0" xfId="0" applyFont="1" applyFill="1"/>
    <xf numFmtId="164" fontId="2" fillId="0" borderId="0" xfId="0" applyNumberFormat="1" applyFont="1" applyAlignment="1" applyProtection="1">
      <alignment horizontal="left"/>
    </xf>
    <xf numFmtId="164" fontId="2" fillId="0" borderId="0" xfId="0" applyNumberFormat="1" applyFont="1" applyAlignment="1" applyProtection="1">
      <alignment horizontal="center"/>
    </xf>
    <xf numFmtId="164" fontId="2" fillId="2" borderId="0" xfId="0" applyNumberFormat="1" applyFont="1" applyFill="1" applyAlignment="1" applyProtection="1">
      <alignment horizontal="center"/>
    </xf>
    <xf numFmtId="0" fontId="2" fillId="0" borderId="0" xfId="0" applyFont="1" applyAlignment="1" applyProtection="1">
      <alignment horizontal="center"/>
    </xf>
    <xf numFmtId="164" fontId="2" fillId="0" borderId="0" xfId="0" applyNumberFormat="1" applyFont="1" applyAlignment="1" applyProtection="1">
      <alignment horizontal="left" wrapText="1"/>
    </xf>
    <xf numFmtId="164" fontId="2" fillId="0" borderId="0" xfId="0" applyNumberFormat="1" applyFont="1" applyProtection="1"/>
    <xf numFmtId="164" fontId="2" fillId="0" borderId="0" xfId="0" applyNumberFormat="1" applyFont="1"/>
    <xf numFmtId="1" fontId="2" fillId="0" borderId="0" xfId="0" applyNumberFormat="1" applyFont="1" applyAlignment="1" applyProtection="1">
      <alignment horizontal="left" wrapText="1"/>
    </xf>
    <xf numFmtId="0" fontId="2" fillId="0" borderId="0" xfId="0" applyFont="1" applyAlignment="1" applyProtection="1">
      <alignment horizontal="right"/>
    </xf>
    <xf numFmtId="0" fontId="2" fillId="0" borderId="0" xfId="0" applyFont="1" applyAlignment="1" applyProtection="1">
      <alignment horizontal="left" wrapText="1"/>
    </xf>
    <xf numFmtId="165" fontId="2" fillId="0" borderId="0" xfId="0" applyNumberFormat="1" applyFont="1" applyAlignment="1" applyProtection="1">
      <alignment horizontal="center"/>
    </xf>
    <xf numFmtId="164" fontId="2" fillId="0" borderId="0" xfId="0" applyNumberFormat="1" applyFont="1" applyAlignment="1" applyProtection="1">
      <alignment horizontal="right"/>
    </xf>
    <xf numFmtId="0" fontId="2" fillId="0" borderId="0" xfId="0" applyFont="1" applyAlignment="1">
      <alignment horizontal="center"/>
    </xf>
    <xf numFmtId="166" fontId="2" fillId="0" borderId="0" xfId="0" applyNumberFormat="1" applyFont="1" applyProtection="1"/>
    <xf numFmtId="166" fontId="2" fillId="0" borderId="0" xfId="0" applyNumberFormat="1" applyFont="1" applyAlignment="1" applyProtection="1">
      <alignment horizontal="right"/>
    </xf>
    <xf numFmtId="166" fontId="2" fillId="0" borderId="0" xfId="0" applyNumberFormat="1" applyFont="1" applyAlignment="1" applyProtection="1">
      <alignment horizontal="center"/>
    </xf>
    <xf numFmtId="166" fontId="2" fillId="0" borderId="0" xfId="0" applyNumberFormat="1" applyFont="1"/>
    <xf numFmtId="0" fontId="2" fillId="0" borderId="0" xfId="0" applyFont="1" applyFill="1" applyAlignment="1" applyProtection="1">
      <alignment horizontal="center"/>
    </xf>
    <xf numFmtId="0" fontId="2" fillId="0" borderId="0" xfId="0" applyFont="1" applyAlignment="1" applyProtection="1">
      <alignment horizontal="fill"/>
    </xf>
    <xf numFmtId="0" fontId="2" fillId="0" borderId="0" xfId="0" applyFont="1" applyFill="1" applyAlignment="1" applyProtection="1">
      <alignment horizontal="fill"/>
    </xf>
    <xf numFmtId="0" fontId="2" fillId="0" borderId="0" xfId="0" applyFont="1" applyProtection="1"/>
    <xf numFmtId="0" fontId="3" fillId="0" borderId="0" xfId="1" applyFont="1" applyProtection="1"/>
    <xf numFmtId="0" fontId="4" fillId="0" borderId="0" xfId="0" applyFont="1"/>
    <xf numFmtId="0" fontId="4" fillId="0" borderId="0" xfId="0" applyFont="1" applyProtection="1"/>
    <xf numFmtId="0" fontId="4" fillId="0" borderId="0" xfId="0" applyFont="1" applyFill="1" applyProtection="1"/>
    <xf numFmtId="164" fontId="4" fillId="0" borderId="0" xfId="0" applyNumberFormat="1" applyFont="1" applyAlignment="1" applyProtection="1">
      <alignment horizontal="left"/>
    </xf>
    <xf numFmtId="164" fontId="4" fillId="0" borderId="0" xfId="0" applyNumberFormat="1" applyFont="1" applyProtection="1"/>
    <xf numFmtId="164" fontId="4" fillId="0" borderId="0" xfId="0" applyNumberFormat="1" applyFont="1" applyAlignment="1" applyProtection="1">
      <alignment horizontal="left" wrapText="1"/>
    </xf>
    <xf numFmtId="164" fontId="4" fillId="0" borderId="0" xfId="0" applyNumberFormat="1" applyFont="1" applyAlignment="1" applyProtection="1">
      <alignment horizontal="center"/>
    </xf>
    <xf numFmtId="0" fontId="4" fillId="0" borderId="0" xfId="0" applyFont="1" applyAlignment="1" applyProtection="1">
      <alignment horizontal="center"/>
    </xf>
    <xf numFmtId="166" fontId="4" fillId="0" borderId="0" xfId="0" applyNumberFormat="1" applyFont="1" applyFill="1" applyProtection="1"/>
    <xf numFmtId="0" fontId="4" fillId="0" borderId="0" xfId="0" applyFont="1" applyAlignment="1" applyProtection="1">
      <alignment horizontal="fill"/>
    </xf>
    <xf numFmtId="0" fontId="4" fillId="0" borderId="0" xfId="0" applyFont="1" applyFill="1" applyAlignment="1" applyProtection="1">
      <alignment horizontal="fill"/>
    </xf>
    <xf numFmtId="0" fontId="4" fillId="0" borderId="0" xfId="0" applyFont="1" applyFill="1"/>
    <xf numFmtId="171" fontId="4" fillId="0" borderId="0" xfId="0" applyNumberFormat="1" applyFont="1"/>
    <xf numFmtId="0" fontId="4" fillId="0" borderId="0" xfId="0" applyFont="1" applyAlignment="1" applyProtection="1">
      <alignment horizontal="left"/>
    </xf>
    <xf numFmtId="0" fontId="4" fillId="0" borderId="0" xfId="0" applyFont="1" applyFill="1" applyAlignment="1" applyProtection="1">
      <alignment horizontal="left"/>
    </xf>
    <xf numFmtId="0" fontId="4" fillId="0" borderId="0" xfId="0" applyFont="1" applyFill="1" applyAlignment="1" applyProtection="1">
      <alignment horizontal="center"/>
    </xf>
    <xf numFmtId="0" fontId="4" fillId="0" borderId="0" xfId="0" applyFont="1" applyAlignment="1" applyProtection="1">
      <alignment horizontal="right"/>
    </xf>
    <xf numFmtId="167" fontId="4" fillId="0" borderId="0" xfId="0" applyNumberFormat="1" applyFont="1" applyAlignment="1" applyProtection="1">
      <alignment horizontal="left"/>
    </xf>
    <xf numFmtId="165" fontId="4" fillId="0" borderId="0" xfId="0" applyNumberFormat="1" applyFont="1" applyProtection="1"/>
    <xf numFmtId="165" fontId="4" fillId="0" borderId="0" xfId="0" applyNumberFormat="1" applyFont="1" applyAlignment="1" applyProtection="1">
      <alignment horizontal="right"/>
    </xf>
    <xf numFmtId="167" fontId="4" fillId="0" borderId="0" xfId="0" applyNumberFormat="1" applyFont="1" applyProtection="1"/>
    <xf numFmtId="165" fontId="4" fillId="0" borderId="0" xfId="0" applyNumberFormat="1" applyFont="1" applyAlignment="1" applyProtection="1">
      <alignment horizontal="left"/>
    </xf>
    <xf numFmtId="164" fontId="4" fillId="2" borderId="0" xfId="0" applyNumberFormat="1" applyFont="1" applyFill="1" applyAlignment="1" applyProtection="1">
      <alignment horizontal="center"/>
    </xf>
    <xf numFmtId="165" fontId="4" fillId="0" borderId="0" xfId="0" applyNumberFormat="1" applyFont="1" applyAlignment="1" applyProtection="1">
      <alignment horizontal="center"/>
    </xf>
    <xf numFmtId="164" fontId="4" fillId="0" borderId="0" xfId="0" applyNumberFormat="1" applyFont="1" applyAlignment="1" applyProtection="1">
      <alignment horizontal="right"/>
    </xf>
    <xf numFmtId="166" fontId="4" fillId="0" borderId="0" xfId="0" applyNumberFormat="1" applyFont="1" applyProtection="1"/>
    <xf numFmtId="166" fontId="4" fillId="0" borderId="0" xfId="0" applyNumberFormat="1" applyFont="1" applyAlignment="1" applyProtection="1">
      <alignment horizontal="left"/>
    </xf>
    <xf numFmtId="166" fontId="4" fillId="0" borderId="0" xfId="0" applyNumberFormat="1" applyFont="1" applyAlignment="1" applyProtection="1">
      <alignment horizontal="right"/>
    </xf>
    <xf numFmtId="166" fontId="4" fillId="0" borderId="0" xfId="0" applyNumberFormat="1" applyFont="1" applyAlignment="1" applyProtection="1">
      <alignment horizontal="center"/>
    </xf>
    <xf numFmtId="166" fontId="4" fillId="0" borderId="0" xfId="0" applyNumberFormat="1" applyFont="1" applyAlignment="1" applyProtection="1">
      <alignment horizontal="fill"/>
    </xf>
    <xf numFmtId="0" fontId="3" fillId="0" borderId="0" xfId="1" applyFont="1"/>
    <xf numFmtId="166" fontId="3" fillId="0" borderId="0" xfId="1" applyNumberFormat="1" applyFont="1" applyProtection="1"/>
    <xf numFmtId="168" fontId="3" fillId="0" borderId="0" xfId="1" applyNumberFormat="1" applyFont="1" applyProtection="1"/>
    <xf numFmtId="164" fontId="4" fillId="0" borderId="0" xfId="0" applyNumberFormat="1" applyFont="1" applyFill="1" applyProtection="1"/>
    <xf numFmtId="164" fontId="3" fillId="0" borderId="0" xfId="1" applyNumberFormat="1" applyFont="1" applyProtection="1"/>
    <xf numFmtId="169" fontId="0" fillId="0" borderId="0" xfId="0" applyNumberFormat="1"/>
    <xf numFmtId="0" fontId="0" fillId="0" borderId="0" xfId="0" applyAlignment="1" applyProtection="1">
      <alignment horizontal="center"/>
    </xf>
    <xf numFmtId="0" fontId="0" fillId="0" borderId="0" xfId="0" applyAlignment="1" applyProtection="1">
      <alignment horizontal="right"/>
    </xf>
    <xf numFmtId="170" fontId="0" fillId="0" borderId="0" xfId="0" applyNumberFormat="1"/>
    <xf numFmtId="0" fontId="0" fillId="0" borderId="0" xfId="0" applyAlignment="1" applyProtection="1">
      <alignment horizontal="fill"/>
    </xf>
    <xf numFmtId="0" fontId="0" fillId="0" borderId="0" xfId="0" applyAlignment="1" applyProtection="1">
      <alignment horizontal="left"/>
    </xf>
    <xf numFmtId="164" fontId="2" fillId="0" borderId="0" xfId="0" applyNumberFormat="1" applyFont="1" applyFill="1" applyAlignment="1" applyProtection="1">
      <alignment horizontal="center"/>
    </xf>
    <xf numFmtId="164" fontId="2" fillId="0" borderId="0" xfId="0" applyNumberFormat="1" applyFont="1" applyFill="1" applyProtection="1"/>
    <xf numFmtId="0" fontId="2" fillId="0" borderId="0" xfId="0" applyFont="1" applyFill="1" applyAlignment="1" applyProtection="1">
      <alignment horizontal="right"/>
    </xf>
    <xf numFmtId="164" fontId="2" fillId="0" borderId="0" xfId="0" applyNumberFormat="1" applyFont="1" applyFill="1" applyAlignment="1" applyProtection="1">
      <alignment horizontal="right"/>
    </xf>
    <xf numFmtId="166" fontId="2" fillId="0" borderId="0" xfId="0" applyNumberFormat="1" applyFont="1" applyFill="1" applyProtection="1"/>
    <xf numFmtId="166" fontId="2" fillId="0" borderId="0" xfId="0" applyNumberFormat="1" applyFont="1" applyFill="1" applyAlignment="1" applyProtection="1">
      <alignment horizontal="right"/>
    </xf>
    <xf numFmtId="166" fontId="2" fillId="0" borderId="0" xfId="0" applyNumberFormat="1" applyFont="1" applyFill="1" applyAlignment="1" applyProtection="1">
      <alignment horizontal="center"/>
    </xf>
    <xf numFmtId="164" fontId="0" fillId="0" borderId="0" xfId="0" applyNumberFormat="1" applyProtection="1"/>
    <xf numFmtId="0" fontId="5" fillId="0" borderId="0" xfId="0" applyFont="1"/>
  </cellXfs>
  <cellStyles count="2">
    <cellStyle name="Normal" xfId="0" builtinId="0"/>
    <cellStyle name="Normal_RESULTS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hartsheet" Target="chartsheets/sheet12.xml"/><Relationship Id="rId18" Type="http://schemas.openxmlformats.org/officeDocument/2006/relationships/chartsheet" Target="chartsheets/sheet17.xml"/><Relationship Id="rId26" Type="http://schemas.openxmlformats.org/officeDocument/2006/relationships/chartsheet" Target="chartsheets/sheet25.xml"/><Relationship Id="rId39" Type="http://schemas.openxmlformats.org/officeDocument/2006/relationships/chartsheet" Target="chartsheets/sheet38.xml"/><Relationship Id="rId21" Type="http://schemas.openxmlformats.org/officeDocument/2006/relationships/chartsheet" Target="chartsheets/sheet20.xml"/><Relationship Id="rId34" Type="http://schemas.openxmlformats.org/officeDocument/2006/relationships/chartsheet" Target="chartsheets/sheet33.xml"/><Relationship Id="rId42" Type="http://schemas.openxmlformats.org/officeDocument/2006/relationships/chartsheet" Target="chartsheets/sheet41.xml"/><Relationship Id="rId47" Type="http://schemas.openxmlformats.org/officeDocument/2006/relationships/chartsheet" Target="chartsheets/sheet46.xml"/><Relationship Id="rId50" Type="http://schemas.openxmlformats.org/officeDocument/2006/relationships/chartsheet" Target="chartsheets/sheet49.xml"/><Relationship Id="rId55" Type="http://schemas.openxmlformats.org/officeDocument/2006/relationships/externalLink" Target="externalLinks/externalLink2.xml"/><Relationship Id="rId63" Type="http://schemas.openxmlformats.org/officeDocument/2006/relationships/calcChain" Target="calcChain.xml"/><Relationship Id="rId7" Type="http://schemas.openxmlformats.org/officeDocument/2006/relationships/chartsheet" Target="chartsheets/sheet6.xml"/><Relationship Id="rId2" Type="http://schemas.openxmlformats.org/officeDocument/2006/relationships/chartsheet" Target="chartsheets/sheet1.xml"/><Relationship Id="rId16" Type="http://schemas.openxmlformats.org/officeDocument/2006/relationships/chartsheet" Target="chartsheets/sheet15.xml"/><Relationship Id="rId20" Type="http://schemas.openxmlformats.org/officeDocument/2006/relationships/chartsheet" Target="chartsheets/sheet19.xml"/><Relationship Id="rId29" Type="http://schemas.openxmlformats.org/officeDocument/2006/relationships/chartsheet" Target="chartsheets/sheet28.xml"/><Relationship Id="rId41" Type="http://schemas.openxmlformats.org/officeDocument/2006/relationships/chartsheet" Target="chartsheets/sheet40.xml"/><Relationship Id="rId54" Type="http://schemas.openxmlformats.org/officeDocument/2006/relationships/externalLink" Target="externalLinks/externalLink1.xml"/><Relationship Id="rId62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5.xml"/><Relationship Id="rId11" Type="http://schemas.openxmlformats.org/officeDocument/2006/relationships/chartsheet" Target="chartsheets/sheet10.xml"/><Relationship Id="rId24" Type="http://schemas.openxmlformats.org/officeDocument/2006/relationships/chartsheet" Target="chartsheets/sheet23.xml"/><Relationship Id="rId32" Type="http://schemas.openxmlformats.org/officeDocument/2006/relationships/chartsheet" Target="chartsheets/sheet31.xml"/><Relationship Id="rId37" Type="http://schemas.openxmlformats.org/officeDocument/2006/relationships/chartsheet" Target="chartsheets/sheet36.xml"/><Relationship Id="rId40" Type="http://schemas.openxmlformats.org/officeDocument/2006/relationships/chartsheet" Target="chartsheets/sheet39.xml"/><Relationship Id="rId45" Type="http://schemas.openxmlformats.org/officeDocument/2006/relationships/chartsheet" Target="chartsheets/sheet44.xml"/><Relationship Id="rId53" Type="http://schemas.openxmlformats.org/officeDocument/2006/relationships/worksheet" Target="worksheets/sheet2.xml"/><Relationship Id="rId58" Type="http://schemas.openxmlformats.org/officeDocument/2006/relationships/externalLink" Target="externalLinks/externalLink5.xml"/><Relationship Id="rId5" Type="http://schemas.openxmlformats.org/officeDocument/2006/relationships/chartsheet" Target="chartsheets/sheet4.xml"/><Relationship Id="rId15" Type="http://schemas.openxmlformats.org/officeDocument/2006/relationships/chartsheet" Target="chartsheets/sheet14.xml"/><Relationship Id="rId23" Type="http://schemas.openxmlformats.org/officeDocument/2006/relationships/chartsheet" Target="chartsheets/sheet22.xml"/><Relationship Id="rId28" Type="http://schemas.openxmlformats.org/officeDocument/2006/relationships/chartsheet" Target="chartsheets/sheet27.xml"/><Relationship Id="rId36" Type="http://schemas.openxmlformats.org/officeDocument/2006/relationships/chartsheet" Target="chartsheets/sheet35.xml"/><Relationship Id="rId49" Type="http://schemas.openxmlformats.org/officeDocument/2006/relationships/chartsheet" Target="chartsheets/sheet48.xml"/><Relationship Id="rId57" Type="http://schemas.openxmlformats.org/officeDocument/2006/relationships/externalLink" Target="externalLinks/externalLink4.xml"/><Relationship Id="rId61" Type="http://schemas.openxmlformats.org/officeDocument/2006/relationships/styles" Target="styles.xml"/><Relationship Id="rId10" Type="http://schemas.openxmlformats.org/officeDocument/2006/relationships/chartsheet" Target="chartsheets/sheet9.xml"/><Relationship Id="rId19" Type="http://schemas.openxmlformats.org/officeDocument/2006/relationships/chartsheet" Target="chartsheets/sheet18.xml"/><Relationship Id="rId31" Type="http://schemas.openxmlformats.org/officeDocument/2006/relationships/chartsheet" Target="chartsheets/sheet30.xml"/><Relationship Id="rId44" Type="http://schemas.openxmlformats.org/officeDocument/2006/relationships/chartsheet" Target="chartsheets/sheet43.xml"/><Relationship Id="rId52" Type="http://schemas.openxmlformats.org/officeDocument/2006/relationships/chartsheet" Target="chartsheets/sheet51.xml"/><Relationship Id="rId60" Type="http://schemas.openxmlformats.org/officeDocument/2006/relationships/theme" Target="theme/theme1.xml"/><Relationship Id="rId4" Type="http://schemas.openxmlformats.org/officeDocument/2006/relationships/chartsheet" Target="chartsheets/sheet3.xml"/><Relationship Id="rId9" Type="http://schemas.openxmlformats.org/officeDocument/2006/relationships/chartsheet" Target="chartsheets/sheet8.xml"/><Relationship Id="rId14" Type="http://schemas.openxmlformats.org/officeDocument/2006/relationships/chartsheet" Target="chartsheets/sheet13.xml"/><Relationship Id="rId22" Type="http://schemas.openxmlformats.org/officeDocument/2006/relationships/chartsheet" Target="chartsheets/sheet21.xml"/><Relationship Id="rId27" Type="http://schemas.openxmlformats.org/officeDocument/2006/relationships/chartsheet" Target="chartsheets/sheet26.xml"/><Relationship Id="rId30" Type="http://schemas.openxmlformats.org/officeDocument/2006/relationships/chartsheet" Target="chartsheets/sheet29.xml"/><Relationship Id="rId35" Type="http://schemas.openxmlformats.org/officeDocument/2006/relationships/chartsheet" Target="chartsheets/sheet34.xml"/><Relationship Id="rId43" Type="http://schemas.openxmlformats.org/officeDocument/2006/relationships/chartsheet" Target="chartsheets/sheet42.xml"/><Relationship Id="rId48" Type="http://schemas.openxmlformats.org/officeDocument/2006/relationships/chartsheet" Target="chartsheets/sheet47.xml"/><Relationship Id="rId56" Type="http://schemas.openxmlformats.org/officeDocument/2006/relationships/externalLink" Target="externalLinks/externalLink3.xml"/><Relationship Id="rId8" Type="http://schemas.openxmlformats.org/officeDocument/2006/relationships/chartsheet" Target="chartsheets/sheet7.xml"/><Relationship Id="rId51" Type="http://schemas.openxmlformats.org/officeDocument/2006/relationships/chartsheet" Target="chartsheets/sheet50.xml"/><Relationship Id="rId3" Type="http://schemas.openxmlformats.org/officeDocument/2006/relationships/chartsheet" Target="chartsheets/sheet2.xml"/><Relationship Id="rId12" Type="http://schemas.openxmlformats.org/officeDocument/2006/relationships/chartsheet" Target="chartsheets/sheet11.xml"/><Relationship Id="rId17" Type="http://schemas.openxmlformats.org/officeDocument/2006/relationships/chartsheet" Target="chartsheets/sheet16.xml"/><Relationship Id="rId25" Type="http://schemas.openxmlformats.org/officeDocument/2006/relationships/chartsheet" Target="chartsheets/sheet24.xml"/><Relationship Id="rId33" Type="http://schemas.openxmlformats.org/officeDocument/2006/relationships/chartsheet" Target="chartsheets/sheet32.xml"/><Relationship Id="rId38" Type="http://schemas.openxmlformats.org/officeDocument/2006/relationships/chartsheet" Target="chartsheets/sheet37.xml"/><Relationship Id="rId46" Type="http://schemas.openxmlformats.org/officeDocument/2006/relationships/chartsheet" Target="chartsheets/sheet45.xml"/><Relationship Id="rId59" Type="http://schemas.openxmlformats.org/officeDocument/2006/relationships/externalLink" Target="externalLinks/externalLink6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ESTEST%20Comparison%20with%20Reference%20Resul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s/case600.csv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s/case600FF.csv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s/case650FF.csv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s/case950FF.csv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s/case900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ses 195"/>
      <sheetName val="Cases 600"/>
      <sheetName val="Cases 900"/>
      <sheetName val="Free Float Cases"/>
      <sheetName val="Cases 200"/>
      <sheetName val="Cases 300"/>
      <sheetName val="Cases 400 &amp; 800"/>
      <sheetName val="YD"/>
    </sheetNames>
    <sheetDataSet>
      <sheetData sheetId="0">
        <row r="24">
          <cell r="C24">
            <v>4.3573905330260017</v>
          </cell>
        </row>
        <row r="33">
          <cell r="C33">
            <v>0.41215669764007873</v>
          </cell>
        </row>
        <row r="42">
          <cell r="C42">
            <v>2.0902045656822996</v>
          </cell>
        </row>
        <row r="51">
          <cell r="C51">
            <v>0.72934807361156662</v>
          </cell>
        </row>
      </sheetData>
      <sheetData sheetId="1">
        <row r="24">
          <cell r="C24">
            <v>4.3784173907655699</v>
          </cell>
          <cell r="G24">
            <v>4.4215314043653073</v>
          </cell>
          <cell r="I24">
            <v>4.5502169423450081</v>
          </cell>
          <cell r="K24">
            <v>4.8813992178224126</v>
          </cell>
          <cell r="M24">
            <v>2.6842558832752892</v>
          </cell>
          <cell r="Q24">
            <v>0</v>
          </cell>
        </row>
        <row r="33">
          <cell r="C33">
            <v>6.7403897054987212</v>
          </cell>
          <cell r="G33">
            <v>4.7464268644566854</v>
          </cell>
          <cell r="I33">
            <v>4.1676074995693204</v>
          </cell>
          <cell r="K33">
            <v>2.7803719831226754</v>
          </cell>
          <cell r="M33">
            <v>6.4538056917777471</v>
          </cell>
          <cell r="Q33">
            <v>5.3043887047640403</v>
          </cell>
        </row>
        <row r="42">
          <cell r="C42">
            <v>3.7500803840701664</v>
          </cell>
          <cell r="G42">
            <v>3.7396061907233333</v>
          </cell>
          <cell r="I42">
            <v>3.7409462317529445</v>
          </cell>
          <cell r="K42">
            <v>3.7206024113968055</v>
          </cell>
          <cell r="M42">
            <v>6.2767966572989717</v>
          </cell>
          <cell r="Q42">
            <v>0</v>
          </cell>
        </row>
        <row r="51">
          <cell r="C51">
            <v>6.5654637193002214</v>
          </cell>
          <cell r="G51">
            <v>6.1644833817656108</v>
          </cell>
          <cell r="I51">
            <v>3.920638148063333</v>
          </cell>
          <cell r="K51">
            <v>3.3760970726459441</v>
          </cell>
          <cell r="M51">
            <v>6.5011509625394446</v>
          </cell>
          <cell r="Q51">
            <v>6.3727332740929157</v>
          </cell>
        </row>
      </sheetData>
      <sheetData sheetId="2">
        <row r="24">
          <cell r="C24">
            <v>1.2237064855787012</v>
          </cell>
          <cell r="G24">
            <v>1.5058206356438613</v>
          </cell>
          <cell r="I24">
            <v>3.1930816554431765</v>
          </cell>
          <cell r="K24">
            <v>3.9061957698822609</v>
          </cell>
          <cell r="M24">
            <v>0.76810017668157116</v>
          </cell>
          <cell r="P24">
            <v>2.408270808653183</v>
          </cell>
          <cell r="S24">
            <v>0</v>
          </cell>
        </row>
        <row r="33">
          <cell r="C33">
            <v>2.5076520639344002</v>
          </cell>
          <cell r="G33">
            <v>1.2347752524879096</v>
          </cell>
          <cell r="I33">
            <v>2.5484582767623656</v>
          </cell>
          <cell r="K33">
            <v>1.6378051895516283</v>
          </cell>
          <cell r="M33">
            <v>2.4333206774971448</v>
          </cell>
          <cell r="P33">
            <v>0.63954037160890342</v>
          </cell>
          <cell r="S33">
            <v>0.52979569095833057</v>
          </cell>
        </row>
        <row r="42">
          <cell r="C42">
            <v>3.1721787355460278</v>
          </cell>
          <cell r="G42">
            <v>3.1717931132370554</v>
          </cell>
          <cell r="I42">
            <v>3.4830364954725002</v>
          </cell>
          <cell r="K42">
            <v>3.5064664383246944</v>
          </cell>
          <cell r="M42">
            <v>4.8154909324634732</v>
          </cell>
          <cell r="P42">
            <v>2.6925783125225693</v>
          </cell>
        </row>
        <row r="51">
          <cell r="C51">
            <v>3.24974888907825</v>
          </cell>
          <cell r="G51">
            <v>2.5733667529525528</v>
          </cell>
          <cell r="I51">
            <v>2.7771599077848474</v>
          </cell>
          <cell r="K51">
            <v>2.2745694044109528</v>
          </cell>
          <cell r="M51">
            <v>3.2497388494910551</v>
          </cell>
          <cell r="P51">
            <v>1.1434519413892137</v>
          </cell>
          <cell r="S51">
            <v>2.3877944956559474</v>
          </cell>
        </row>
      </sheetData>
      <sheetData sheetId="3">
        <row r="24">
          <cell r="C24">
            <v>65.287339659600093</v>
          </cell>
          <cell r="F24">
            <v>43.1596424783327</v>
          </cell>
          <cell r="I24">
            <v>63.502228656646899</v>
          </cell>
          <cell r="L24">
            <v>36.643706710501199</v>
          </cell>
          <cell r="O24">
            <v>52.381512446701997</v>
          </cell>
        </row>
        <row r="33">
          <cell r="C33">
            <v>-17.418010002545799</v>
          </cell>
          <cell r="F33">
            <v>-2.6030415139750298</v>
          </cell>
          <cell r="I33">
            <v>-23.0438235411366</v>
          </cell>
          <cell r="L33">
            <v>-20.339623145764001</v>
          </cell>
          <cell r="O33">
            <v>2.22049045109986</v>
          </cell>
        </row>
        <row r="42">
          <cell r="C42">
            <v>25.799970322822766</v>
          </cell>
          <cell r="F42">
            <v>25.998814023165096</v>
          </cell>
          <cell r="I42">
            <v>18.639919867943181</v>
          </cell>
          <cell r="L42">
            <v>14.496187912775195</v>
          </cell>
          <cell r="O42">
            <v>29.128571248829676</v>
          </cell>
        </row>
      </sheetData>
      <sheetData sheetId="4">
        <row r="24">
          <cell r="C24">
            <v>5.5780501461076382</v>
          </cell>
          <cell r="E24">
            <v>6.597896954842259</v>
          </cell>
          <cell r="G24">
            <v>5.9525302863268701</v>
          </cell>
          <cell r="I24">
            <v>7.1100634113690697</v>
          </cell>
          <cell r="K24">
            <v>10.89828277317276</v>
          </cell>
          <cell r="M24">
            <v>5.8679213913357549</v>
          </cell>
          <cell r="O24">
            <v>5.1891042754950778</v>
          </cell>
          <cell r="Q24">
            <v>4.4524663968399709</v>
          </cell>
          <cell r="S24">
            <v>4.650609033741353</v>
          </cell>
          <cell r="U24">
            <v>4.4877944739537847</v>
          </cell>
        </row>
        <row r="33">
          <cell r="C33">
            <v>0.58684402733330787</v>
          </cell>
          <cell r="E33">
            <v>0.36522379256277654</v>
          </cell>
          <cell r="G33">
            <v>0.64347935779308985</v>
          </cell>
          <cell r="I33">
            <v>0.4066270419057077</v>
          </cell>
          <cell r="K33">
            <v>0.69576001110474694</v>
          </cell>
          <cell r="M33">
            <v>0.70436287920187224</v>
          </cell>
          <cell r="O33">
            <v>3.1632370875328339</v>
          </cell>
          <cell r="Q33">
            <v>8.4893842248408244</v>
          </cell>
          <cell r="S33">
            <v>5.4978356573099099</v>
          </cell>
          <cell r="U33">
            <v>6.392779926925102</v>
          </cell>
        </row>
        <row r="42">
          <cell r="C42">
            <v>2.8519532280808608</v>
          </cell>
          <cell r="E42">
            <v>3.0402873788334999</v>
          </cell>
          <cell r="G42">
            <v>3.0310267658263887</v>
          </cell>
          <cell r="I42">
            <v>3.2430750126450558</v>
          </cell>
          <cell r="K42">
            <v>5.0635503595001383</v>
          </cell>
          <cell r="M42">
            <v>3.0594882627563886</v>
          </cell>
          <cell r="O42">
            <v>3.2429783124184168</v>
          </cell>
          <cell r="Q42">
            <v>3.0235376781965</v>
          </cell>
          <cell r="S42">
            <v>3.0238077177908611</v>
          </cell>
          <cell r="U42">
            <v>3.0130451599766945</v>
          </cell>
        </row>
        <row r="51">
          <cell r="C51">
            <v>0.97394864397314718</v>
          </cell>
          <cell r="E51">
            <v>0.81135953264226379</v>
          </cell>
          <cell r="G51">
            <v>1.0732324988085056</v>
          </cell>
          <cell r="I51">
            <v>0.90992020627530557</v>
          </cell>
          <cell r="K51">
            <v>1.406607502626178</v>
          </cell>
          <cell r="M51">
            <v>1.0925645668572557</v>
          </cell>
          <cell r="O51">
            <v>3.0465331436656111</v>
          </cell>
          <cell r="Q51">
            <v>6.8352976383044721</v>
          </cell>
          <cell r="S51">
            <v>4.7125845092978889</v>
          </cell>
          <cell r="U51">
            <v>6.7083658188848334</v>
          </cell>
        </row>
      </sheetData>
      <sheetData sheetId="5">
        <row r="24">
          <cell r="C24">
            <v>4.4977146471282641</v>
          </cell>
          <cell r="E24">
            <v>4.7763726082176001</v>
          </cell>
          <cell r="G24">
            <v>3.7597988209304805</v>
          </cell>
        </row>
        <row r="33">
          <cell r="C33">
            <v>5.4660623757672901</v>
          </cell>
          <cell r="E33">
            <v>3.7381087333589287</v>
          </cell>
          <cell r="G33">
            <v>5.8058006040700167</v>
          </cell>
        </row>
        <row r="42">
          <cell r="C42">
            <v>3.0137364913650275</v>
          </cell>
          <cell r="E42">
            <v>2.9933915025157778</v>
          </cell>
          <cell r="G42">
            <v>3.0226746628106667</v>
          </cell>
        </row>
        <row r="51">
          <cell r="C51">
            <v>3.8984744653523333</v>
          </cell>
          <cell r="E51">
            <v>3.26302415510875</v>
          </cell>
          <cell r="G51">
            <v>6.1572171543133889</v>
          </cell>
        </row>
      </sheetData>
      <sheetData sheetId="6">
        <row r="24">
          <cell r="C24">
            <v>4.9803855119909306</v>
          </cell>
          <cell r="G24">
            <v>7.0226270960471497</v>
          </cell>
          <cell r="I24">
            <v>8.9092396990884737</v>
          </cell>
          <cell r="K24">
            <v>7.6519181625600403</v>
          </cell>
          <cell r="M24">
            <v>6.0286804555798552</v>
          </cell>
          <cell r="P24">
            <v>4.5686472426435145</v>
          </cell>
          <cell r="S24">
            <v>5.3704987825321862</v>
          </cell>
          <cell r="V24">
            <v>1.9716303214307982</v>
          </cell>
        </row>
        <row r="33">
          <cell r="C33">
            <v>4.0509518869473221E-4</v>
          </cell>
          <cell r="G33">
            <v>5.8483483927679065E-3</v>
          </cell>
          <cell r="I33">
            <v>1.6246202991158684E-2</v>
          </cell>
          <cell r="K33">
            <v>6.7711155145991367E-2</v>
          </cell>
          <cell r="M33">
            <v>0.64648316119550175</v>
          </cell>
          <cell r="P33">
            <v>4.2465707431459672</v>
          </cell>
          <cell r="S33">
            <v>0.20334003282365518</v>
          </cell>
          <cell r="V33">
            <v>1.205122326453655</v>
          </cell>
        </row>
        <row r="42">
          <cell r="C42">
            <v>2.2319114425347499</v>
          </cell>
          <cell r="G42">
            <v>3.2430750126450003</v>
          </cell>
          <cell r="I42">
            <v>4.1533126860723888</v>
          </cell>
          <cell r="K42">
            <v>3.9697259361838331</v>
          </cell>
          <cell r="M42">
            <v>3.96967421158425</v>
          </cell>
          <cell r="P42">
            <v>3.7509624391844998</v>
          </cell>
          <cell r="S42">
            <v>3.7864195449437776</v>
          </cell>
          <cell r="V42">
            <v>3.3211186212755277</v>
          </cell>
        </row>
        <row r="51">
          <cell r="C51">
            <v>7.2267860135809714E-2</v>
          </cell>
          <cell r="G51">
            <v>0.25541916371442891</v>
          </cell>
          <cell r="I51">
            <v>0.3973737095627306</v>
          </cell>
          <cell r="K51">
            <v>0.63264983677451103</v>
          </cell>
          <cell r="M51">
            <v>1.7294116285153611</v>
          </cell>
          <cell r="P51">
            <v>4.7184976649570567</v>
          </cell>
          <cell r="S51">
            <v>0.84606090253379729</v>
          </cell>
          <cell r="V51">
            <v>2.1113967314935556</v>
          </cell>
        </row>
      </sheetData>
      <sheetData sheetId="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se600"/>
    </sheetNames>
    <sheetDataSet>
      <sheetData sheetId="0">
        <row r="74">
          <cell r="B74">
            <v>12858810.8974929</v>
          </cell>
        </row>
        <row r="75">
          <cell r="B75">
            <v>13288616.332859499</v>
          </cell>
        </row>
        <row r="76">
          <cell r="B76">
            <v>13425779.072716501</v>
          </cell>
        </row>
        <row r="77">
          <cell r="B77">
            <v>13458330.179661199</v>
          </cell>
        </row>
        <row r="78">
          <cell r="B78">
            <v>13500289.382652599</v>
          </cell>
        </row>
        <row r="79">
          <cell r="B79">
            <v>13486271.285028299</v>
          </cell>
        </row>
        <row r="80">
          <cell r="B80">
            <v>13485686.533491399</v>
          </cell>
        </row>
        <row r="81">
          <cell r="B81">
            <v>12414119.4194839</v>
          </cell>
        </row>
        <row r="82">
          <cell r="B82">
            <v>7435155.1801299201</v>
          </cell>
        </row>
        <row r="83">
          <cell r="B83">
            <v>2106989.6058569602</v>
          </cell>
        </row>
        <row r="84">
          <cell r="C84">
            <v>269656.91016063699</v>
          </cell>
        </row>
        <row r="85">
          <cell r="C85">
            <v>7057178.0790125402</v>
          </cell>
        </row>
        <row r="86">
          <cell r="C86">
            <v>12026079.0882036</v>
          </cell>
        </row>
        <row r="87">
          <cell r="C87">
            <v>12994835.2588799</v>
          </cell>
        </row>
        <row r="88">
          <cell r="C88">
            <v>10662681.610724401</v>
          </cell>
        </row>
        <row r="89">
          <cell r="C89">
            <v>5259453.4071882898</v>
          </cell>
        </row>
        <row r="90">
          <cell r="C90">
            <v>48856.2296875385</v>
          </cell>
        </row>
        <row r="91">
          <cell r="B91">
            <v>1582960.51343416</v>
          </cell>
        </row>
        <row r="92">
          <cell r="B92">
            <v>6621575.6666164696</v>
          </cell>
        </row>
        <row r="93">
          <cell r="B93">
            <v>9266586.6337443106</v>
          </cell>
        </row>
        <row r="94">
          <cell r="B94">
            <v>10718947.0421429</v>
          </cell>
        </row>
        <row r="95">
          <cell r="B95">
            <v>11476242.3439191</v>
          </cell>
        </row>
        <row r="96">
          <cell r="B96">
            <v>11684236.2206023</v>
          </cell>
        </row>
        <row r="97">
          <cell r="B97">
            <v>11747832.2639312</v>
          </cell>
        </row>
        <row r="1514">
          <cell r="L1514">
            <v>0</v>
          </cell>
          <cell r="M1514">
            <v>0</v>
          </cell>
        </row>
        <row r="1515">
          <cell r="L1515">
            <v>0</v>
          </cell>
          <cell r="M1515">
            <v>0</v>
          </cell>
        </row>
        <row r="1516">
          <cell r="L1516">
            <v>0</v>
          </cell>
          <cell r="M1516">
            <v>0</v>
          </cell>
        </row>
        <row r="1517">
          <cell r="L1517">
            <v>0</v>
          </cell>
          <cell r="M1517">
            <v>0</v>
          </cell>
        </row>
        <row r="1518">
          <cell r="L1518">
            <v>0</v>
          </cell>
          <cell r="M1518">
            <v>0</v>
          </cell>
        </row>
        <row r="1519">
          <cell r="L1519">
            <v>0</v>
          </cell>
          <cell r="M1519">
            <v>0</v>
          </cell>
        </row>
        <row r="1520">
          <cell r="L1520">
            <v>4.1007164603674999</v>
          </cell>
          <cell r="M1520">
            <v>4.1392058833219298</v>
          </cell>
        </row>
        <row r="1521">
          <cell r="L1521">
            <v>19.5371160502471</v>
          </cell>
          <cell r="M1521">
            <v>19.906615707371898</v>
          </cell>
        </row>
        <row r="1522">
          <cell r="L1522">
            <v>34.579912168593303</v>
          </cell>
          <cell r="M1522">
            <v>35.478919433919799</v>
          </cell>
        </row>
        <row r="1523">
          <cell r="L1523">
            <v>47.821201299679501</v>
          </cell>
          <cell r="M1523">
            <v>48.983743617066096</v>
          </cell>
        </row>
        <row r="1524">
          <cell r="L1524">
            <v>56.972936122782201</v>
          </cell>
          <cell r="M1524">
            <v>58.449624348728598</v>
          </cell>
        </row>
        <row r="1525">
          <cell r="L1525">
            <v>61.327749698869802</v>
          </cell>
          <cell r="M1525">
            <v>63.727583713799099</v>
          </cell>
        </row>
        <row r="1526">
          <cell r="L1526">
            <v>61.427469085573499</v>
          </cell>
          <cell r="M1526">
            <v>63.469189819430397</v>
          </cell>
        </row>
        <row r="1527">
          <cell r="L1527">
            <v>56.276220495865097</v>
          </cell>
          <cell r="M1527">
            <v>57.163889629705899</v>
          </cell>
        </row>
        <row r="1528">
          <cell r="L1528">
            <v>46.126684198485002</v>
          </cell>
          <cell r="M1528">
            <v>46.140358781121201</v>
          </cell>
        </row>
        <row r="1529">
          <cell r="L1529">
            <v>32.250110470764497</v>
          </cell>
          <cell r="M1529">
            <v>31.726053230763501</v>
          </cell>
        </row>
        <row r="1530">
          <cell r="L1530">
            <v>16.123599338209999</v>
          </cell>
          <cell r="M1530">
            <v>15.6423155213275</v>
          </cell>
        </row>
        <row r="1531">
          <cell r="L1531">
            <v>2.7155242506330302</v>
          </cell>
          <cell r="M1531">
            <v>2.6701979412288002</v>
          </cell>
        </row>
        <row r="1532">
          <cell r="L1532">
            <v>0</v>
          </cell>
          <cell r="M1532">
            <v>0</v>
          </cell>
        </row>
        <row r="1533">
          <cell r="L1533">
            <v>0</v>
          </cell>
          <cell r="M1533">
            <v>0</v>
          </cell>
        </row>
        <row r="1534">
          <cell r="L1534">
            <v>0</v>
          </cell>
          <cell r="M1534">
            <v>0</v>
          </cell>
        </row>
        <row r="1535">
          <cell r="L1535">
            <v>0</v>
          </cell>
          <cell r="M1535">
            <v>0</v>
          </cell>
        </row>
        <row r="1536">
          <cell r="L1536">
            <v>0</v>
          </cell>
          <cell r="M1536">
            <v>0</v>
          </cell>
        </row>
        <row r="1537">
          <cell r="L1537">
            <v>0</v>
          </cell>
          <cell r="M1537">
            <v>0</v>
          </cell>
        </row>
        <row r="4970">
          <cell r="L4970">
            <v>0</v>
          </cell>
          <cell r="M4970">
            <v>0</v>
          </cell>
        </row>
        <row r="4971">
          <cell r="L4971">
            <v>0</v>
          </cell>
          <cell r="M4971">
            <v>0</v>
          </cell>
        </row>
        <row r="4972">
          <cell r="L4972">
            <v>0</v>
          </cell>
          <cell r="M4972">
            <v>0</v>
          </cell>
        </row>
        <row r="4973">
          <cell r="L4973">
            <v>0</v>
          </cell>
          <cell r="M4973">
            <v>0</v>
          </cell>
        </row>
        <row r="4974">
          <cell r="L4974">
            <v>2.8637133784777098</v>
          </cell>
          <cell r="M4974">
            <v>2.8637133784777098</v>
          </cell>
        </row>
        <row r="4975">
          <cell r="L4975">
            <v>35.657192616625203</v>
          </cell>
          <cell r="M4975">
            <v>35.657192616625203</v>
          </cell>
        </row>
        <row r="4976">
          <cell r="L4976">
            <v>90.292560606232797</v>
          </cell>
          <cell r="M4976">
            <v>90.292560606232797</v>
          </cell>
        </row>
        <row r="4977">
          <cell r="L4977">
            <v>128.82292842153299</v>
          </cell>
          <cell r="M4977">
            <v>136.138449467068</v>
          </cell>
        </row>
        <row r="4978">
          <cell r="L4978">
            <v>146.384406923434</v>
          </cell>
          <cell r="M4978">
            <v>256.058048053954</v>
          </cell>
        </row>
        <row r="4979">
          <cell r="L4979">
            <v>152.71793835913999</v>
          </cell>
          <cell r="M4979">
            <v>377.09238254086802</v>
          </cell>
        </row>
        <row r="4980">
          <cell r="L4980">
            <v>149.825496400421</v>
          </cell>
          <cell r="M4980">
            <v>449.95552662570299</v>
          </cell>
        </row>
        <row r="4981">
          <cell r="L4981">
            <v>142.658018842411</v>
          </cell>
          <cell r="M4981">
            <v>468.97003171270302</v>
          </cell>
        </row>
        <row r="4982">
          <cell r="L4982">
            <v>257.39997310920597</v>
          </cell>
          <cell r="M4982">
            <v>458.46522359386802</v>
          </cell>
        </row>
        <row r="4983">
          <cell r="L4983">
            <v>457.00809230009497</v>
          </cell>
          <cell r="M4983">
            <v>395.77516323430098</v>
          </cell>
        </row>
        <row r="4984">
          <cell r="L4984">
            <v>616.36245027704001</v>
          </cell>
          <cell r="M4984">
            <v>298.27754053509699</v>
          </cell>
        </row>
        <row r="4985">
          <cell r="L4985">
            <v>668.524981837783</v>
          </cell>
          <cell r="M4985">
            <v>170.25919048004999</v>
          </cell>
        </row>
        <row r="4986">
          <cell r="L4986">
            <v>511.04463204636198</v>
          </cell>
          <cell r="M4986">
            <v>80.370413201364499</v>
          </cell>
        </row>
        <row r="4987">
          <cell r="L4987">
            <v>163.219274018535</v>
          </cell>
          <cell r="M4987">
            <v>52.3869711625888</v>
          </cell>
        </row>
        <row r="4988">
          <cell r="L4988">
            <v>26.890184979785399</v>
          </cell>
          <cell r="M4988">
            <v>15.185447700664101</v>
          </cell>
        </row>
        <row r="4989">
          <cell r="L4989">
            <v>0</v>
          </cell>
          <cell r="M4989">
            <v>0</v>
          </cell>
        </row>
        <row r="4990">
          <cell r="L4990">
            <v>0</v>
          </cell>
          <cell r="M4990">
            <v>0</v>
          </cell>
        </row>
        <row r="4991">
          <cell r="L4991">
            <v>0</v>
          </cell>
          <cell r="M4991">
            <v>0</v>
          </cell>
        </row>
        <row r="4992">
          <cell r="L4992">
            <v>0</v>
          </cell>
          <cell r="M4992">
            <v>0</v>
          </cell>
        </row>
        <row r="4993">
          <cell r="L4993">
            <v>0</v>
          </cell>
          <cell r="M4993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se600FF"/>
    </sheetNames>
    <sheetDataSet>
      <sheetData sheetId="0">
        <row r="74">
          <cell r="D74">
            <v>-10.484588179380101</v>
          </cell>
        </row>
        <row r="75">
          <cell r="D75">
            <v>-12.1343353560189</v>
          </cell>
        </row>
        <row r="76">
          <cell r="D76">
            <v>-13.552832859412501</v>
          </cell>
        </row>
        <row r="77">
          <cell r="D77">
            <v>-14.680396288005801</v>
          </cell>
        </row>
        <row r="78">
          <cell r="D78">
            <v>-15.645277351636</v>
          </cell>
        </row>
        <row r="79">
          <cell r="D79">
            <v>-16.4594661455688</v>
          </cell>
        </row>
        <row r="80">
          <cell r="D80">
            <v>-17.168561595867299</v>
          </cell>
        </row>
        <row r="81">
          <cell r="D81">
            <v>-17.418010002545799</v>
          </cell>
        </row>
        <row r="82">
          <cell r="D82">
            <v>-14.4596930255563</v>
          </cell>
        </row>
        <row r="83">
          <cell r="D83">
            <v>-8.0321371736271008</v>
          </cell>
        </row>
        <row r="84">
          <cell r="D84">
            <v>1.55739414068002</v>
          </cell>
        </row>
        <row r="85">
          <cell r="D85">
            <v>12.3276534142925</v>
          </cell>
        </row>
        <row r="86">
          <cell r="D86">
            <v>21.296715628008901</v>
          </cell>
        </row>
        <row r="87">
          <cell r="D87">
            <v>28.226177695086399</v>
          </cell>
        </row>
        <row r="88">
          <cell r="D88">
            <v>32.222054912116299</v>
          </cell>
        </row>
        <row r="89">
          <cell r="D89">
            <v>32.626973639655198</v>
          </cell>
        </row>
        <row r="90">
          <cell r="D90">
            <v>28.181936287879701</v>
          </cell>
        </row>
        <row r="91">
          <cell r="D91">
            <v>21.632263474831099</v>
          </cell>
        </row>
        <row r="92">
          <cell r="D92">
            <v>15.857019112212299</v>
          </cell>
        </row>
        <row r="93">
          <cell r="D93">
            <v>11.313713536294401</v>
          </cell>
        </row>
        <row r="94">
          <cell r="D94">
            <v>7.0109483595736002</v>
          </cell>
        </row>
        <row r="95">
          <cell r="D95">
            <v>3.54648333418295</v>
          </cell>
        </row>
        <row r="96">
          <cell r="D96">
            <v>0.59123431768447898</v>
          </cell>
        </row>
        <row r="97">
          <cell r="D97">
            <v>-1.72833101086643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se650FF"/>
    </sheetNames>
    <sheetDataSet>
      <sheetData sheetId="0">
        <row r="4970">
          <cell r="D4970">
            <v>22.818294619379198</v>
          </cell>
        </row>
        <row r="4971">
          <cell r="D4971">
            <v>21.316858364950299</v>
          </cell>
        </row>
        <row r="4972">
          <cell r="D4972">
            <v>20.357130277171201</v>
          </cell>
        </row>
        <row r="4973">
          <cell r="D4973">
            <v>19.538654255618301</v>
          </cell>
        </row>
        <row r="4974">
          <cell r="D4974">
            <v>19.0152811589106</v>
          </cell>
        </row>
        <row r="4975">
          <cell r="D4975">
            <v>19.335434344508499</v>
          </cell>
        </row>
        <row r="4976">
          <cell r="D4976">
            <v>21.406505634367999</v>
          </cell>
        </row>
        <row r="4977">
          <cell r="D4977">
            <v>23.814446012997099</v>
          </cell>
        </row>
        <row r="4978">
          <cell r="D4978">
            <v>26.727151117407399</v>
          </cell>
        </row>
        <row r="4979">
          <cell r="D4979">
            <v>31.0817810461227</v>
          </cell>
        </row>
        <row r="4980">
          <cell r="D4980">
            <v>35.198015301199</v>
          </cell>
        </row>
        <row r="4981">
          <cell r="D4981">
            <v>39.857821814807401</v>
          </cell>
        </row>
        <row r="4982">
          <cell r="D4982">
            <v>43.927646381423799</v>
          </cell>
        </row>
        <row r="4983">
          <cell r="D4983">
            <v>46.959045517019902</v>
          </cell>
        </row>
        <row r="4984">
          <cell r="D4984">
            <v>48.526064336880196</v>
          </cell>
        </row>
        <row r="4985">
          <cell r="D4985">
            <v>48.652444322795198</v>
          </cell>
        </row>
        <row r="4986">
          <cell r="D4986">
            <v>47.939700635992502</v>
          </cell>
        </row>
        <row r="4987">
          <cell r="D4987">
            <v>46.541297060835099</v>
          </cell>
        </row>
        <row r="4988">
          <cell r="D4988">
            <v>35.227583298902097</v>
          </cell>
        </row>
        <row r="4989">
          <cell r="D4989">
            <v>31.734734871883902</v>
          </cell>
        </row>
        <row r="4990">
          <cell r="D4990">
            <v>29.3177004797822</v>
          </cell>
        </row>
        <row r="4991">
          <cell r="D4991">
            <v>27.186348424332799</v>
          </cell>
        </row>
        <row r="4992">
          <cell r="D4992">
            <v>25.781136979147298</v>
          </cell>
        </row>
        <row r="4993">
          <cell r="D4993">
            <v>24.475530447028198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se950FF"/>
    </sheetNames>
    <sheetDataSet>
      <sheetData sheetId="0">
        <row r="4970">
          <cell r="D4970">
            <v>24.569152673564201</v>
          </cell>
        </row>
        <row r="4971">
          <cell r="D4971">
            <v>23.655757074120402</v>
          </cell>
        </row>
        <row r="4972">
          <cell r="D4972">
            <v>23.043860792205599</v>
          </cell>
        </row>
        <row r="4973">
          <cell r="D4973">
            <v>22.431797931601199</v>
          </cell>
        </row>
        <row r="4974">
          <cell r="D4974">
            <v>22.0046078463211</v>
          </cell>
        </row>
        <row r="4975">
          <cell r="D4975">
            <v>22.166256137292301</v>
          </cell>
        </row>
        <row r="4976">
          <cell r="D4976">
            <v>23.565049487403702</v>
          </cell>
        </row>
        <row r="4977">
          <cell r="D4977">
            <v>26.760567499089401</v>
          </cell>
        </row>
        <row r="4978">
          <cell r="D4978">
            <v>28.562660260765899</v>
          </cell>
        </row>
        <row r="4979">
          <cell r="D4979">
            <v>30.027834531064698</v>
          </cell>
        </row>
        <row r="4980">
          <cell r="D4980">
            <v>31.224785937815</v>
          </cell>
        </row>
        <row r="4981">
          <cell r="D4981">
            <v>32.3517529640296</v>
          </cell>
        </row>
        <row r="4982">
          <cell r="D4982">
            <v>33.364748450552298</v>
          </cell>
        </row>
        <row r="4983">
          <cell r="D4983">
            <v>34.021748144447102</v>
          </cell>
        </row>
        <row r="4984">
          <cell r="D4984">
            <v>34.360749516026402</v>
          </cell>
        </row>
        <row r="4985">
          <cell r="D4985">
            <v>34.401584988783597</v>
          </cell>
        </row>
        <row r="4986">
          <cell r="D4986">
            <v>34.368277517142403</v>
          </cell>
        </row>
        <row r="4987">
          <cell r="D4987">
            <v>34.085142196588897</v>
          </cell>
        </row>
        <row r="4988">
          <cell r="D4988">
            <v>30.531440745457999</v>
          </cell>
        </row>
        <row r="4989">
          <cell r="D4989">
            <v>29.402422033693799</v>
          </cell>
        </row>
        <row r="4990">
          <cell r="D4990">
            <v>28.5659467340292</v>
          </cell>
        </row>
        <row r="4991">
          <cell r="D4991">
            <v>27.524100482688201</v>
          </cell>
        </row>
        <row r="4992">
          <cell r="D4992">
            <v>26.8807578436647</v>
          </cell>
        </row>
        <row r="4993">
          <cell r="D4993">
            <v>26.083832832711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se900"/>
    </sheetNames>
    <sheetDataSet>
      <sheetData sheetId="0">
        <row r="74">
          <cell r="B74">
            <v>9663430.0185384303</v>
          </cell>
        </row>
        <row r="75">
          <cell r="B75">
            <v>10180925.906348599</v>
          </cell>
        </row>
        <row r="76">
          <cell r="B76">
            <v>10450186.3249206</v>
          </cell>
        </row>
        <row r="77">
          <cell r="B77">
            <v>10730024.080456501</v>
          </cell>
        </row>
        <row r="78">
          <cell r="B78">
            <v>11010540.824067499</v>
          </cell>
        </row>
        <row r="79">
          <cell r="B79">
            <v>11212809.8768939</v>
          </cell>
        </row>
        <row r="80">
          <cell r="B80">
            <v>11419843.4479657</v>
          </cell>
        </row>
        <row r="81">
          <cell r="B81">
            <v>10999108.2332444</v>
          </cell>
        </row>
        <row r="82">
          <cell r="B82">
            <v>8783386.6932587605</v>
          </cell>
        </row>
        <row r="83">
          <cell r="B83">
            <v>6390758.4074199898</v>
          </cell>
        </row>
        <row r="84">
          <cell r="B84">
            <v>3575936.990367</v>
          </cell>
        </row>
        <row r="85">
          <cell r="B85">
            <v>1000581.0628213</v>
          </cell>
        </row>
        <row r="86">
          <cell r="C86">
            <v>0</v>
          </cell>
        </row>
        <row r="87">
          <cell r="C87">
            <v>0</v>
          </cell>
        </row>
        <row r="88">
          <cell r="C88">
            <v>0</v>
          </cell>
        </row>
        <row r="89">
          <cell r="C89">
            <v>0</v>
          </cell>
        </row>
        <row r="90">
          <cell r="B90">
            <v>469078.36811679002</v>
          </cell>
        </row>
        <row r="91">
          <cell r="B91">
            <v>2272192.2625206602</v>
          </cell>
        </row>
        <row r="92">
          <cell r="B92">
            <v>3556245.4056074801</v>
          </cell>
        </row>
        <row r="93">
          <cell r="B93">
            <v>4431581.87895115</v>
          </cell>
        </row>
        <row r="94">
          <cell r="B94">
            <v>5254242.21919428</v>
          </cell>
        </row>
        <row r="95">
          <cell r="B95">
            <v>5914899.8499821499</v>
          </cell>
        </row>
        <row r="96">
          <cell r="B96">
            <v>6318648.7246180298</v>
          </cell>
        </row>
        <row r="97">
          <cell r="B97">
            <v>6658938.4777047802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RowHeight="12" x14ac:dyDescent="0.15"/>
  <sheetData>
    <row r="1" spans="1:1" ht="15.75" x14ac:dyDescent="0.25">
      <c r="A1" s="77" t="s">
        <v>381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51" transitionEvaluation="1"/>
  <dimension ref="A1:AV904"/>
  <sheetViews>
    <sheetView showGridLines="0" topLeftCell="A51" zoomScale="75" workbookViewId="0">
      <selection activeCell="M54" sqref="M54"/>
    </sheetView>
  </sheetViews>
  <sheetFormatPr defaultColWidth="9.625" defaultRowHeight="12" x14ac:dyDescent="0.15"/>
  <cols>
    <col min="1" max="1" width="17.875" style="28" customWidth="1"/>
    <col min="2" max="2" width="12" style="28" bestFit="1" customWidth="1"/>
    <col min="3" max="3" width="9.625" style="28"/>
    <col min="4" max="4" width="12" style="28" bestFit="1" customWidth="1"/>
    <col min="5" max="5" width="9.625" style="39"/>
    <col min="6" max="6" width="12" style="28" bestFit="1" customWidth="1"/>
    <col min="7" max="7" width="9.875" style="28" bestFit="1" customWidth="1"/>
    <col min="8" max="12" width="12" style="28" bestFit="1" customWidth="1"/>
    <col min="13" max="13" width="10" style="28" customWidth="1"/>
    <col min="14" max="17" width="9.625" style="28"/>
    <col min="18" max="18" width="12.75" style="28" customWidth="1"/>
    <col min="19" max="28" width="9.625" style="28"/>
    <col min="29" max="29" width="18.125" style="28" bestFit="1" customWidth="1"/>
    <col min="30" max="16384" width="9.625" style="28"/>
  </cols>
  <sheetData>
    <row r="1" spans="1:5" s="2" customFormat="1" x14ac:dyDescent="0.15">
      <c r="A1" s="1" t="s">
        <v>0</v>
      </c>
      <c r="C1" s="1" t="s">
        <v>1</v>
      </c>
      <c r="E1" s="3"/>
    </row>
    <row r="3" spans="1:5" s="2" customFormat="1" x14ac:dyDescent="0.15">
      <c r="A3" s="1" t="s">
        <v>2</v>
      </c>
      <c r="E3" s="3"/>
    </row>
    <row r="4" spans="1:5" s="2" customFormat="1" x14ac:dyDescent="0.15">
      <c r="A4" s="1" t="s">
        <v>3</v>
      </c>
      <c r="E4" s="3"/>
    </row>
    <row r="5" spans="1:5" s="2" customFormat="1" x14ac:dyDescent="0.15">
      <c r="A5" s="1" t="s">
        <v>4</v>
      </c>
      <c r="E5" s="3"/>
    </row>
    <row r="6" spans="1:5" s="2" customFormat="1" x14ac:dyDescent="0.15">
      <c r="A6" s="1" t="s">
        <v>5</v>
      </c>
      <c r="E6" s="3"/>
    </row>
    <row r="7" spans="1:5" s="2" customFormat="1" x14ac:dyDescent="0.15">
      <c r="A7" s="1" t="s">
        <v>6</v>
      </c>
      <c r="E7" s="3"/>
    </row>
    <row r="8" spans="1:5" s="2" customFormat="1" x14ac:dyDescent="0.15">
      <c r="A8" s="1" t="s">
        <v>7</v>
      </c>
      <c r="E8" s="3"/>
    </row>
    <row r="9" spans="1:5" s="2" customFormat="1" x14ac:dyDescent="0.15">
      <c r="E9" s="3"/>
    </row>
    <row r="10" spans="1:5" s="2" customFormat="1" x14ac:dyDescent="0.15">
      <c r="A10" s="1" t="s">
        <v>8</v>
      </c>
      <c r="E10" s="3"/>
    </row>
    <row r="11" spans="1:5" s="2" customFormat="1" x14ac:dyDescent="0.15">
      <c r="A11" s="1" t="s">
        <v>9</v>
      </c>
      <c r="E11" s="3"/>
    </row>
    <row r="12" spans="1:5" s="2" customFormat="1" x14ac:dyDescent="0.15">
      <c r="A12" s="1" t="s">
        <v>10</v>
      </c>
      <c r="E12" s="3"/>
    </row>
    <row r="13" spans="1:5" s="2" customFormat="1" x14ac:dyDescent="0.15">
      <c r="A13" s="1" t="s">
        <v>11</v>
      </c>
      <c r="E13" s="3"/>
    </row>
    <row r="14" spans="1:5" s="2" customFormat="1" x14ac:dyDescent="0.15">
      <c r="A14" s="1" t="s">
        <v>12</v>
      </c>
      <c r="E14" s="3"/>
    </row>
    <row r="15" spans="1:5" s="2" customFormat="1" x14ac:dyDescent="0.15">
      <c r="A15" s="1" t="s">
        <v>13</v>
      </c>
      <c r="E15" s="3"/>
    </row>
    <row r="16" spans="1:5" s="2" customFormat="1" x14ac:dyDescent="0.15">
      <c r="E16" s="3"/>
    </row>
    <row r="17" spans="1:5" s="2" customFormat="1" x14ac:dyDescent="0.15">
      <c r="A17" s="1" t="s">
        <v>14</v>
      </c>
      <c r="E17" s="3"/>
    </row>
    <row r="18" spans="1:5" s="2" customFormat="1" x14ac:dyDescent="0.15">
      <c r="A18" s="1" t="s">
        <v>15</v>
      </c>
      <c r="E18" s="3"/>
    </row>
    <row r="19" spans="1:5" s="2" customFormat="1" x14ac:dyDescent="0.15">
      <c r="A19" s="1" t="s">
        <v>16</v>
      </c>
      <c r="E19" s="3"/>
    </row>
    <row r="20" spans="1:5" s="2" customFormat="1" x14ac:dyDescent="0.15">
      <c r="E20" s="3"/>
    </row>
    <row r="21" spans="1:5" s="2" customFormat="1" x14ac:dyDescent="0.15">
      <c r="A21" s="1" t="s">
        <v>17</v>
      </c>
      <c r="C21" s="1" t="s">
        <v>18</v>
      </c>
      <c r="E21" s="3"/>
    </row>
    <row r="22" spans="1:5" s="2" customFormat="1" x14ac:dyDescent="0.15">
      <c r="A22" s="1" t="s">
        <v>19</v>
      </c>
      <c r="C22" s="1" t="s">
        <v>20</v>
      </c>
      <c r="E22" s="3"/>
    </row>
    <row r="23" spans="1:5" s="2" customFormat="1" x14ac:dyDescent="0.15">
      <c r="A23" s="1" t="s">
        <v>21</v>
      </c>
      <c r="D23" s="1" t="s">
        <v>22</v>
      </c>
      <c r="E23" s="4" t="s">
        <v>22</v>
      </c>
    </row>
    <row r="24" spans="1:5" s="2" customFormat="1" x14ac:dyDescent="0.15">
      <c r="A24" s="1" t="s">
        <v>23</v>
      </c>
      <c r="C24" s="1" t="s">
        <v>24</v>
      </c>
      <c r="E24" s="3"/>
    </row>
    <row r="25" spans="1:5" s="2" customFormat="1" x14ac:dyDescent="0.15">
      <c r="A25" s="1" t="s">
        <v>25</v>
      </c>
      <c r="D25" s="1" t="s">
        <v>22</v>
      </c>
      <c r="E25" s="4" t="s">
        <v>22</v>
      </c>
    </row>
    <row r="26" spans="1:5" s="2" customFormat="1" x14ac:dyDescent="0.15">
      <c r="A26" s="1" t="s">
        <v>26</v>
      </c>
      <c r="C26" s="1" t="s">
        <v>27</v>
      </c>
      <c r="E26" s="3"/>
    </row>
    <row r="27" spans="1:5" s="2" customFormat="1" x14ac:dyDescent="0.15">
      <c r="A27" s="1" t="s">
        <v>28</v>
      </c>
      <c r="D27" s="1" t="s">
        <v>22</v>
      </c>
      <c r="E27" s="4" t="s">
        <v>22</v>
      </c>
    </row>
    <row r="28" spans="1:5" s="2" customFormat="1" x14ac:dyDescent="0.15">
      <c r="A28" s="1" t="s">
        <v>29</v>
      </c>
      <c r="C28" s="1" t="s">
        <v>30</v>
      </c>
      <c r="E28" s="3"/>
    </row>
    <row r="29" spans="1:5" s="2" customFormat="1" x14ac:dyDescent="0.15">
      <c r="A29" s="1" t="s">
        <v>31</v>
      </c>
      <c r="C29" s="1" t="s">
        <v>32</v>
      </c>
      <c r="E29" s="3"/>
    </row>
    <row r="30" spans="1:5" s="2" customFormat="1" x14ac:dyDescent="0.15">
      <c r="A30" s="1" t="s">
        <v>33</v>
      </c>
      <c r="C30" s="1" t="s">
        <v>34</v>
      </c>
      <c r="E30" s="3"/>
    </row>
    <row r="31" spans="1:5" s="2" customFormat="1" x14ac:dyDescent="0.15">
      <c r="E31" s="3"/>
    </row>
    <row r="32" spans="1:5" s="2" customFormat="1" x14ac:dyDescent="0.15">
      <c r="A32" s="1" t="s">
        <v>35</v>
      </c>
      <c r="C32" s="1" t="s">
        <v>36</v>
      </c>
      <c r="E32" s="3"/>
    </row>
    <row r="33" spans="1:11" s="2" customFormat="1" x14ac:dyDescent="0.15">
      <c r="C33" s="1" t="s">
        <v>37</v>
      </c>
      <c r="E33" s="3"/>
    </row>
    <row r="34" spans="1:11" s="2" customFormat="1" x14ac:dyDescent="0.15">
      <c r="C34" s="1" t="s">
        <v>38</v>
      </c>
      <c r="E34" s="3"/>
    </row>
    <row r="35" spans="1:11" s="2" customFormat="1" x14ac:dyDescent="0.15">
      <c r="C35" s="1" t="s">
        <v>39</v>
      </c>
      <c r="E35" s="3"/>
    </row>
    <row r="36" spans="1:11" s="2" customFormat="1" x14ac:dyDescent="0.15">
      <c r="E36" s="3"/>
    </row>
    <row r="37" spans="1:11" s="2" customFormat="1" x14ac:dyDescent="0.15">
      <c r="A37" s="1" t="s">
        <v>40</v>
      </c>
      <c r="E37" s="3"/>
    </row>
    <row r="38" spans="1:11" s="2" customFormat="1" x14ac:dyDescent="0.15">
      <c r="A38" s="1" t="s">
        <v>41</v>
      </c>
      <c r="E38" s="3"/>
    </row>
    <row r="39" spans="1:11" s="2" customFormat="1" x14ac:dyDescent="0.15">
      <c r="A39" s="1" t="s">
        <v>42</v>
      </c>
      <c r="E39" s="3"/>
    </row>
    <row r="40" spans="1:11" s="2" customFormat="1" x14ac:dyDescent="0.15">
      <c r="A40" s="1" t="s">
        <v>43</v>
      </c>
      <c r="E40" s="3"/>
    </row>
    <row r="41" spans="1:11" s="2" customFormat="1" x14ac:dyDescent="0.15">
      <c r="A41" s="1" t="s">
        <v>44</v>
      </c>
      <c r="E41" s="3"/>
    </row>
    <row r="42" spans="1:11" s="2" customFormat="1" x14ac:dyDescent="0.15">
      <c r="A42" s="1" t="s">
        <v>45</v>
      </c>
      <c r="E42" s="3"/>
    </row>
    <row r="43" spans="1:11" s="2" customFormat="1" x14ac:dyDescent="0.15">
      <c r="A43" s="1" t="s">
        <v>46</v>
      </c>
      <c r="E43" s="3"/>
    </row>
    <row r="44" spans="1:11" s="2" customFormat="1" x14ac:dyDescent="0.15">
      <c r="E44" s="3"/>
    </row>
    <row r="45" spans="1:11" s="2" customFormat="1" x14ac:dyDescent="0.15">
      <c r="E45" s="3"/>
    </row>
    <row r="46" spans="1:11" s="2" customFormat="1" x14ac:dyDescent="0.15">
      <c r="E46" s="3"/>
      <c r="H46" s="5" t="s">
        <v>239</v>
      </c>
      <c r="I46" s="5"/>
      <c r="J46" s="5"/>
      <c r="K46" s="5"/>
    </row>
    <row r="47" spans="1:11" s="2" customFormat="1" x14ac:dyDescent="0.15">
      <c r="E47" s="3"/>
      <c r="H47" s="5" t="s">
        <v>240</v>
      </c>
      <c r="I47" s="5"/>
      <c r="J47" s="5"/>
      <c r="K47" s="5"/>
    </row>
    <row r="48" spans="1:11" s="2" customFormat="1" x14ac:dyDescent="0.15">
      <c r="E48" s="3"/>
      <c r="H48" s="5" t="s">
        <v>241</v>
      </c>
      <c r="I48" s="5"/>
      <c r="J48" s="5"/>
      <c r="K48" s="5"/>
    </row>
    <row r="49" spans="1:31" s="2" customFormat="1" x14ac:dyDescent="0.15">
      <c r="E49" s="3"/>
    </row>
    <row r="50" spans="1:31" s="2" customFormat="1" x14ac:dyDescent="0.15">
      <c r="E50" s="3"/>
    </row>
    <row r="51" spans="1:31" s="2" customFormat="1" x14ac:dyDescent="0.15">
      <c r="A51" s="6" t="s">
        <v>47</v>
      </c>
      <c r="E51" s="3"/>
      <c r="Q51" s="6" t="s">
        <v>48</v>
      </c>
    </row>
    <row r="52" spans="1:31" s="2" customFormat="1" x14ac:dyDescent="0.15">
      <c r="A52" s="6" t="s">
        <v>49</v>
      </c>
      <c r="E52" s="3"/>
      <c r="Q52" s="6" t="s">
        <v>49</v>
      </c>
    </row>
    <row r="53" spans="1:31" s="2" customFormat="1" x14ac:dyDescent="0.15">
      <c r="A53" s="6" t="s">
        <v>166</v>
      </c>
      <c r="B53" s="7" t="s">
        <v>60</v>
      </c>
      <c r="C53" s="7" t="s">
        <v>61</v>
      </c>
      <c r="D53" s="7" t="s">
        <v>237</v>
      </c>
      <c r="E53" s="7" t="s">
        <v>62</v>
      </c>
      <c r="F53" s="69" t="s">
        <v>62</v>
      </c>
      <c r="G53" s="69" t="s">
        <v>62</v>
      </c>
      <c r="H53" s="7" t="s">
        <v>62</v>
      </c>
      <c r="I53" s="7" t="s">
        <v>63</v>
      </c>
      <c r="J53" s="7" t="s">
        <v>64</v>
      </c>
      <c r="K53" s="7" t="s">
        <v>65</v>
      </c>
      <c r="L53" s="7" t="s">
        <v>66</v>
      </c>
      <c r="M53" s="9" t="s">
        <v>166</v>
      </c>
      <c r="N53" s="9" t="s">
        <v>68</v>
      </c>
      <c r="O53" s="9" t="s">
        <v>69</v>
      </c>
      <c r="R53" s="6" t="s">
        <v>70</v>
      </c>
      <c r="S53" s="7" t="s">
        <v>60</v>
      </c>
      <c r="T53" s="7" t="s">
        <v>61</v>
      </c>
      <c r="U53" s="7" t="s">
        <v>237</v>
      </c>
      <c r="V53" s="7" t="s">
        <v>62</v>
      </c>
      <c r="W53" s="7" t="s">
        <v>62</v>
      </c>
      <c r="X53" s="7" t="s">
        <v>62</v>
      </c>
      <c r="Y53" s="7" t="s">
        <v>63</v>
      </c>
      <c r="Z53" s="7" t="s">
        <v>64</v>
      </c>
      <c r="AA53" s="7" t="s">
        <v>65</v>
      </c>
      <c r="AB53" s="7" t="s">
        <v>66</v>
      </c>
      <c r="AC53" s="9" t="s">
        <v>166</v>
      </c>
      <c r="AD53" s="9" t="s">
        <v>68</v>
      </c>
      <c r="AE53" s="9" t="s">
        <v>69</v>
      </c>
    </row>
    <row r="54" spans="1:31" s="2" customFormat="1" x14ac:dyDescent="0.15">
      <c r="B54" s="7" t="s">
        <v>50</v>
      </c>
      <c r="C54" s="7" t="s">
        <v>51</v>
      </c>
      <c r="D54" s="6" t="s">
        <v>246</v>
      </c>
      <c r="E54" s="7" t="s">
        <v>151</v>
      </c>
      <c r="F54" s="69" t="s">
        <v>236</v>
      </c>
      <c r="G54" s="69" t="s">
        <v>293</v>
      </c>
      <c r="H54" s="7" t="s">
        <v>53</v>
      </c>
      <c r="I54" s="7" t="s">
        <v>54</v>
      </c>
      <c r="J54" s="7" t="s">
        <v>55</v>
      </c>
      <c r="K54" s="7" t="s">
        <v>56</v>
      </c>
      <c r="L54" s="7" t="s">
        <v>57</v>
      </c>
      <c r="M54" s="9" t="s">
        <v>221</v>
      </c>
      <c r="N54" s="9" t="s">
        <v>59</v>
      </c>
      <c r="O54" s="9" t="s">
        <v>59</v>
      </c>
      <c r="P54" s="2" t="s">
        <v>238</v>
      </c>
      <c r="S54" s="7" t="s">
        <v>50</v>
      </c>
      <c r="T54" s="7" t="s">
        <v>51</v>
      </c>
      <c r="U54" s="6" t="s">
        <v>246</v>
      </c>
      <c r="V54" s="7" t="s">
        <v>151</v>
      </c>
      <c r="W54" s="7" t="s">
        <v>236</v>
      </c>
      <c r="X54" s="7" t="s">
        <v>53</v>
      </c>
      <c r="Y54" s="7" t="s">
        <v>54</v>
      </c>
      <c r="Z54" s="7" t="s">
        <v>55</v>
      </c>
      <c r="AA54" s="7" t="s">
        <v>56</v>
      </c>
      <c r="AB54" s="7" t="s">
        <v>57</v>
      </c>
      <c r="AC54" s="9" t="s">
        <v>221</v>
      </c>
      <c r="AD54" s="9" t="s">
        <v>59</v>
      </c>
      <c r="AE54" s="9" t="s">
        <v>59</v>
      </c>
    </row>
    <row r="55" spans="1:31" s="2" customFormat="1" ht="36" x14ac:dyDescent="0.15">
      <c r="A55" s="10" t="s">
        <v>226</v>
      </c>
      <c r="B55" s="11">
        <v>4.2960000000000003</v>
      </c>
      <c r="C55" s="11">
        <v>4.7729999999999997</v>
      </c>
      <c r="D55" s="11">
        <v>4.7729999999999997</v>
      </c>
      <c r="E55" s="11">
        <v>5.7089999999999996</v>
      </c>
      <c r="F55" s="70">
        <v>5.0199999999999996</v>
      </c>
      <c r="G55" s="70">
        <v>4.9939999999999998</v>
      </c>
      <c r="H55" s="11">
        <v>5.226</v>
      </c>
      <c r="I55" s="11">
        <v>5.5960000000000001</v>
      </c>
      <c r="J55" s="11">
        <v>4.8819999999999997</v>
      </c>
      <c r="K55" s="11">
        <v>4.8719999999999999</v>
      </c>
      <c r="L55" s="11">
        <v>5.3620000000000001</v>
      </c>
      <c r="M55">
        <f>'[1]Cases 600'!$C$24</f>
        <v>4.3784173907655699</v>
      </c>
      <c r="N55" s="11">
        <f t="shared" ref="N55:N60" si="0">MIN(B55:L55)</f>
        <v>4.2960000000000003</v>
      </c>
      <c r="O55" s="11">
        <f t="shared" ref="O55:O60" si="1">MAX(B55:L55)</f>
        <v>5.7089999999999996</v>
      </c>
      <c r="P55" s="12">
        <f t="shared" ref="P55:P60" si="2">AVERAGE(B55:L55)</f>
        <v>5.0457272727272731</v>
      </c>
      <c r="R55" s="10" t="s">
        <v>247</v>
      </c>
      <c r="S55" s="11">
        <v>5.8999999999999997E-2</v>
      </c>
      <c r="T55" s="11">
        <v>3.3000000000000002E-2</v>
      </c>
      <c r="U55" s="11">
        <f>D56-D55</f>
        <v>3.3000000000000362E-2</v>
      </c>
      <c r="V55" s="11">
        <v>7.6999999999999999E-2</v>
      </c>
      <c r="W55" s="11">
        <f>F56-F55</f>
        <v>4.3000000000000149E-2</v>
      </c>
      <c r="X55" s="11">
        <v>5.3999999999999999E-2</v>
      </c>
      <c r="Y55" s="11">
        <v>2.4E-2</v>
      </c>
      <c r="Z55" s="11">
        <v>8.8999999999999996E-2</v>
      </c>
      <c r="AA55" s="11">
        <v>9.8000000000000004E-2</v>
      </c>
      <c r="AB55" s="11">
        <v>2.1000000000000001E-2</v>
      </c>
      <c r="AC55" s="11">
        <f>M56-M55</f>
        <v>4.3114013599737433E-2</v>
      </c>
      <c r="AD55" s="11">
        <v>2.1000000000000001E-2</v>
      </c>
      <c r="AE55" s="11">
        <v>9.8000000000000004E-2</v>
      </c>
    </row>
    <row r="56" spans="1:31" s="2" customFormat="1" ht="36" x14ac:dyDescent="0.15">
      <c r="A56" s="10" t="s">
        <v>227</v>
      </c>
      <c r="B56" s="11">
        <v>4.3550000000000004</v>
      </c>
      <c r="C56" s="11">
        <v>4.806</v>
      </c>
      <c r="D56" s="11">
        <v>4.806</v>
      </c>
      <c r="E56" s="11">
        <v>5.7859999999999996</v>
      </c>
      <c r="F56" s="70">
        <v>5.0629999999999997</v>
      </c>
      <c r="G56" s="70">
        <v>5.0419999999999998</v>
      </c>
      <c r="H56" s="11">
        <v>5.28</v>
      </c>
      <c r="I56" s="11">
        <v>5.62</v>
      </c>
      <c r="J56" s="11">
        <v>4.9710000000000001</v>
      </c>
      <c r="K56" s="11">
        <v>4.97</v>
      </c>
      <c r="L56" s="11">
        <v>5.383</v>
      </c>
      <c r="M56">
        <f>'[1]Cases 600'!$G$24</f>
        <v>4.4215314043653073</v>
      </c>
      <c r="N56" s="11">
        <f t="shared" si="0"/>
        <v>4.3550000000000004</v>
      </c>
      <c r="O56" s="11">
        <f t="shared" si="1"/>
        <v>5.7859999999999996</v>
      </c>
      <c r="P56" s="12">
        <f t="shared" si="2"/>
        <v>5.0983636363636364</v>
      </c>
      <c r="R56" s="10" t="s">
        <v>251</v>
      </c>
      <c r="S56" s="11">
        <v>0.317</v>
      </c>
      <c r="T56" s="11">
        <v>0.27600000000000002</v>
      </c>
      <c r="U56" s="11">
        <f>D57-D55</f>
        <v>0.27600000000000069</v>
      </c>
      <c r="V56" s="11">
        <v>0.23499999999999999</v>
      </c>
      <c r="W56" s="11">
        <f>F57-F55</f>
        <v>0.14000000000000057</v>
      </c>
      <c r="X56" s="11">
        <v>0.32800000000000001</v>
      </c>
      <c r="Y56" s="11">
        <v>0.13800000000000001</v>
      </c>
      <c r="Z56" s="11">
        <v>0.68200000000000005</v>
      </c>
      <c r="AA56" s="11">
        <v>0.20100000000000001</v>
      </c>
      <c r="AB56" s="11">
        <v>0.36599999999999999</v>
      </c>
      <c r="AC56" s="11">
        <f>M57-M55</f>
        <v>0.17179955157943816</v>
      </c>
      <c r="AD56" s="11">
        <v>0.13800000000000001</v>
      </c>
      <c r="AE56" s="11">
        <v>0.68200000000000005</v>
      </c>
    </row>
    <row r="57" spans="1:31" s="2" customFormat="1" ht="36" x14ac:dyDescent="0.15">
      <c r="A57" s="10" t="s">
        <v>228</v>
      </c>
      <c r="B57" s="11">
        <v>4.6130000000000004</v>
      </c>
      <c r="C57" s="11">
        <v>5.0490000000000004</v>
      </c>
      <c r="D57" s="11">
        <v>5.0490000000000004</v>
      </c>
      <c r="E57" s="11">
        <v>5.944</v>
      </c>
      <c r="F57" s="70">
        <v>5.16</v>
      </c>
      <c r="G57" s="70">
        <v>5.1440000000000001</v>
      </c>
      <c r="H57" s="11">
        <v>5.5540000000000003</v>
      </c>
      <c r="I57" s="11">
        <v>5.734</v>
      </c>
      <c r="J57" s="11">
        <v>5.5640000000000001</v>
      </c>
      <c r="K57" s="11">
        <v>5.0730000000000004</v>
      </c>
      <c r="L57" s="11">
        <v>5.7279999999999998</v>
      </c>
      <c r="M57">
        <f>'[1]Cases 600'!$I$24</f>
        <v>4.5502169423450081</v>
      </c>
      <c r="N57" s="11">
        <f t="shared" si="0"/>
        <v>4.6130000000000004</v>
      </c>
      <c r="O57" s="11">
        <f t="shared" si="1"/>
        <v>5.944</v>
      </c>
      <c r="P57" s="12">
        <f t="shared" si="2"/>
        <v>5.3283636363636369</v>
      </c>
      <c r="R57" s="10" t="s">
        <v>252</v>
      </c>
      <c r="S57" s="11">
        <v>0.437</v>
      </c>
      <c r="T57" s="11">
        <v>0.31</v>
      </c>
      <c r="U57" s="11">
        <f>D58-D57</f>
        <v>0.30999999999999961</v>
      </c>
      <c r="V57" s="11">
        <v>0.52500000000000002</v>
      </c>
      <c r="W57" s="11">
        <f>F58-F57</f>
        <v>0.35299999999999976</v>
      </c>
      <c r="X57" s="11">
        <v>0.32900000000000001</v>
      </c>
      <c r="Y57" s="11">
        <v>0.26700000000000002</v>
      </c>
      <c r="Z57" s="11">
        <v>0.53100000000000003</v>
      </c>
      <c r="AA57" s="11">
        <v>0.55100000000000005</v>
      </c>
      <c r="AB57" s="11"/>
      <c r="AC57" s="11">
        <f>M58-M57</f>
        <v>0.33118227547740453</v>
      </c>
      <c r="AD57" s="11">
        <v>0.26700000000000002</v>
      </c>
      <c r="AE57" s="11">
        <v>0.55100000000000005</v>
      </c>
    </row>
    <row r="58" spans="1:31" s="2" customFormat="1" ht="36" x14ac:dyDescent="0.15">
      <c r="A58" s="10" t="s">
        <v>230</v>
      </c>
      <c r="B58" s="11">
        <v>5.05</v>
      </c>
      <c r="C58" s="11">
        <v>5.359</v>
      </c>
      <c r="D58" s="11">
        <v>5.359</v>
      </c>
      <c r="E58" s="11">
        <v>6.4690000000000003</v>
      </c>
      <c r="F58" s="70">
        <v>5.5129999999999999</v>
      </c>
      <c r="G58" s="70">
        <v>5.508</v>
      </c>
      <c r="H58" s="11">
        <v>5.883</v>
      </c>
      <c r="I58" s="11">
        <v>6.0010000000000003</v>
      </c>
      <c r="J58" s="11">
        <v>6.0949999999999998</v>
      </c>
      <c r="K58" s="11">
        <v>5.6239999999999997</v>
      </c>
      <c r="L58" s="5"/>
      <c r="M58">
        <f>'[1]Cases 600'!$K$24</f>
        <v>4.8813992178224126</v>
      </c>
      <c r="N58" s="11">
        <f t="shared" si="0"/>
        <v>5.05</v>
      </c>
      <c r="O58" s="11">
        <f t="shared" si="1"/>
        <v>6.4690000000000003</v>
      </c>
      <c r="P58" s="12">
        <f t="shared" si="2"/>
        <v>5.6861000000000006</v>
      </c>
      <c r="R58" s="10" t="s">
        <v>253</v>
      </c>
      <c r="S58" s="11">
        <v>-1.5449999999999999</v>
      </c>
      <c r="T58" s="11">
        <v>-1.885</v>
      </c>
      <c r="U58" s="11">
        <f>D59-D55</f>
        <v>-1.9329999999999998</v>
      </c>
      <c r="V58" s="11">
        <v>-2.1659999999999999</v>
      </c>
      <c r="W58" s="11">
        <f>F59-F55</f>
        <v>-2.0219999999999994</v>
      </c>
      <c r="X58" s="11">
        <v>-1.9710000000000001</v>
      </c>
      <c r="Y58" s="11">
        <v>-1.7929999999999999</v>
      </c>
      <c r="Z58" s="11">
        <v>-1.8169999999999999</v>
      </c>
      <c r="AA58" s="11">
        <v>-1.829</v>
      </c>
      <c r="AB58" s="11">
        <v>-2.0529999999999999</v>
      </c>
      <c r="AC58" s="11">
        <f>M59-M55</f>
        <v>-1.6941615074902807</v>
      </c>
      <c r="AD58" s="11">
        <v>-2.1659999999999999</v>
      </c>
      <c r="AE58" s="11">
        <v>-1.5449999999999999</v>
      </c>
    </row>
    <row r="59" spans="1:31" s="2" customFormat="1" ht="48" x14ac:dyDescent="0.15">
      <c r="A59" s="10" t="s">
        <v>229</v>
      </c>
      <c r="B59" s="11">
        <v>2.7509999999999999</v>
      </c>
      <c r="C59" s="11">
        <v>2.8879999999999999</v>
      </c>
      <c r="D59" s="11">
        <v>2.84</v>
      </c>
      <c r="E59" s="11">
        <v>3.5430000000000001</v>
      </c>
      <c r="F59" s="70">
        <v>2.9980000000000002</v>
      </c>
      <c r="G59" s="70">
        <v>2.9950000000000001</v>
      </c>
      <c r="H59" s="11">
        <v>3.2549999999999999</v>
      </c>
      <c r="I59" s="11">
        <v>3.8029999999999999</v>
      </c>
      <c r="J59" s="11">
        <v>3.0649999999999999</v>
      </c>
      <c r="K59" s="11">
        <v>3.0430000000000001</v>
      </c>
      <c r="L59" s="11">
        <v>3.3090000000000002</v>
      </c>
      <c r="M59">
        <f>'[1]Cases 600'!$M$24</f>
        <v>2.6842558832752892</v>
      </c>
      <c r="N59" s="11">
        <f t="shared" si="0"/>
        <v>2.7509999999999999</v>
      </c>
      <c r="O59" s="11">
        <f t="shared" si="1"/>
        <v>3.8029999999999999</v>
      </c>
      <c r="P59" s="12">
        <f t="shared" si="2"/>
        <v>3.1354545454545457</v>
      </c>
    </row>
    <row r="60" spans="1:31" s="2" customFormat="1" ht="48" x14ac:dyDescent="0.15">
      <c r="A60" s="10" t="s">
        <v>242</v>
      </c>
      <c r="B60" s="11">
        <v>0</v>
      </c>
      <c r="C60" s="11">
        <v>0</v>
      </c>
      <c r="D60" s="11">
        <v>0</v>
      </c>
      <c r="E60" s="11">
        <v>0</v>
      </c>
      <c r="F60" s="70">
        <v>0</v>
      </c>
      <c r="G60" s="70">
        <v>0</v>
      </c>
      <c r="H60" s="11">
        <v>0</v>
      </c>
      <c r="I60" s="11">
        <v>0</v>
      </c>
      <c r="J60" s="11">
        <v>0</v>
      </c>
      <c r="K60" s="11">
        <v>4.1710000000000004E-6</v>
      </c>
      <c r="L60" s="11">
        <v>0</v>
      </c>
      <c r="M60" s="63">
        <f>'[1]Cases 600'!$Q$24</f>
        <v>0</v>
      </c>
      <c r="N60" s="11">
        <f t="shared" si="0"/>
        <v>0</v>
      </c>
      <c r="O60" s="11">
        <f t="shared" si="1"/>
        <v>4.1710000000000004E-6</v>
      </c>
      <c r="P60" s="12">
        <f t="shared" si="2"/>
        <v>3.7918181818181823E-7</v>
      </c>
      <c r="S60" s="7" t="s">
        <v>166</v>
      </c>
      <c r="T60" s="7" t="s">
        <v>166</v>
      </c>
      <c r="U60" s="7" t="s">
        <v>166</v>
      </c>
      <c r="V60" s="7" t="s">
        <v>166</v>
      </c>
      <c r="W60" s="7" t="s">
        <v>166</v>
      </c>
      <c r="X60" s="7" t="s">
        <v>166</v>
      </c>
      <c r="Y60" s="7" t="s">
        <v>166</v>
      </c>
      <c r="Z60" s="7" t="s">
        <v>166</v>
      </c>
      <c r="AA60" s="7" t="s">
        <v>166</v>
      </c>
      <c r="AB60" s="7" t="s">
        <v>166</v>
      </c>
      <c r="AC60" s="9" t="s">
        <v>166</v>
      </c>
      <c r="AD60" s="7" t="s">
        <v>166</v>
      </c>
      <c r="AE60" s="7" t="s">
        <v>166</v>
      </c>
    </row>
    <row r="61" spans="1:31" s="2" customFormat="1" x14ac:dyDescent="0.15">
      <c r="A61" s="6"/>
      <c r="B61" s="11"/>
      <c r="C61" s="11"/>
      <c r="D61" s="11"/>
      <c r="E61" s="11"/>
      <c r="F61" s="70"/>
      <c r="G61" s="70"/>
      <c r="H61" s="11"/>
      <c r="I61" s="11"/>
      <c r="J61" s="11"/>
      <c r="K61" s="11"/>
      <c r="L61" s="11"/>
      <c r="M61"/>
      <c r="N61" s="9" t="s">
        <v>68</v>
      </c>
      <c r="O61" s="9" t="s">
        <v>69</v>
      </c>
      <c r="S61" s="7"/>
      <c r="T61" s="7"/>
      <c r="U61" s="7"/>
      <c r="V61" s="7"/>
      <c r="W61" s="7"/>
      <c r="X61" s="7"/>
      <c r="Y61" s="7"/>
      <c r="Z61" s="7"/>
      <c r="AA61" s="7"/>
      <c r="AB61" s="7"/>
      <c r="AC61" s="9"/>
      <c r="AD61" s="7"/>
      <c r="AE61" s="7"/>
    </row>
    <row r="62" spans="1:31" s="2" customFormat="1" x14ac:dyDescent="0.15">
      <c r="B62" s="7" t="s">
        <v>50</v>
      </c>
      <c r="C62" s="7" t="s">
        <v>51</v>
      </c>
      <c r="D62" s="6" t="s">
        <v>246</v>
      </c>
      <c r="E62" s="7" t="s">
        <v>151</v>
      </c>
      <c r="F62" s="69" t="s">
        <v>236</v>
      </c>
      <c r="G62" s="69" t="s">
        <v>293</v>
      </c>
      <c r="H62" s="7" t="s">
        <v>53</v>
      </c>
      <c r="I62" s="7" t="s">
        <v>54</v>
      </c>
      <c r="J62" s="7" t="s">
        <v>55</v>
      </c>
      <c r="K62" s="7" t="s">
        <v>56</v>
      </c>
      <c r="L62" s="7" t="s">
        <v>57</v>
      </c>
      <c r="M62" s="64" t="s">
        <v>221</v>
      </c>
      <c r="N62" s="9" t="s">
        <v>59</v>
      </c>
      <c r="O62" s="9" t="s">
        <v>59</v>
      </c>
      <c r="P62" s="2" t="s">
        <v>238</v>
      </c>
      <c r="R62" s="6" t="s">
        <v>76</v>
      </c>
      <c r="AD62" s="9" t="s">
        <v>59</v>
      </c>
      <c r="AE62" s="9" t="s">
        <v>59</v>
      </c>
    </row>
    <row r="63" spans="1:31" s="2" customFormat="1" x14ac:dyDescent="0.15">
      <c r="A63" s="6" t="s">
        <v>222</v>
      </c>
      <c r="B63" s="11">
        <v>1.17</v>
      </c>
      <c r="C63" s="11">
        <v>1.61</v>
      </c>
      <c r="D63" s="11">
        <v>1.611</v>
      </c>
      <c r="E63" s="11">
        <v>1.8720000000000001</v>
      </c>
      <c r="F63" s="70">
        <v>1.2629999999999999</v>
      </c>
      <c r="G63" s="70">
        <v>1.3009999999999999</v>
      </c>
      <c r="H63" s="11">
        <v>1.897</v>
      </c>
      <c r="I63" s="11">
        <v>1.988</v>
      </c>
      <c r="J63" s="11">
        <v>1.73</v>
      </c>
      <c r="K63" s="11">
        <v>1.655</v>
      </c>
      <c r="L63" s="11">
        <v>2.0409999999999999</v>
      </c>
      <c r="M63">
        <f>'[1]Cases 900'!$C$24</f>
        <v>1.2237064855787012</v>
      </c>
      <c r="N63" s="11">
        <f t="shared" ref="N63:N69" si="3">MIN(B63:L63)</f>
        <v>1.17</v>
      </c>
      <c r="O63" s="11">
        <f t="shared" ref="O63:O69" si="4">MAX(B63:L63)</f>
        <v>2.0409999999999999</v>
      </c>
      <c r="P63" s="12">
        <f t="shared" ref="P63:P69" si="5">AVERAGE(B63:L63)</f>
        <v>1.6489090909090911</v>
      </c>
      <c r="R63" s="6" t="s">
        <v>70</v>
      </c>
      <c r="S63" s="7" t="s">
        <v>50</v>
      </c>
      <c r="T63" s="7" t="s">
        <v>51</v>
      </c>
      <c r="U63" s="6" t="s">
        <v>246</v>
      </c>
      <c r="V63" s="7" t="s">
        <v>151</v>
      </c>
      <c r="W63" s="7" t="s">
        <v>236</v>
      </c>
      <c r="X63" s="7" t="s">
        <v>53</v>
      </c>
      <c r="Y63" s="7" t="s">
        <v>54</v>
      </c>
      <c r="Z63" s="7" t="s">
        <v>55</v>
      </c>
      <c r="AA63" s="7" t="s">
        <v>56</v>
      </c>
      <c r="AB63" s="7" t="s">
        <v>57</v>
      </c>
      <c r="AC63" s="9" t="s">
        <v>221</v>
      </c>
      <c r="AD63" s="7" t="s">
        <v>68</v>
      </c>
      <c r="AE63" s="7" t="s">
        <v>69</v>
      </c>
    </row>
    <row r="64" spans="1:31" s="2" customFormat="1" ht="36" x14ac:dyDescent="0.15">
      <c r="A64" s="10" t="s">
        <v>223</v>
      </c>
      <c r="B64" s="11">
        <v>1.575</v>
      </c>
      <c r="C64" s="11">
        <v>1.8620000000000001</v>
      </c>
      <c r="D64" s="11">
        <v>1.8640000000000001</v>
      </c>
      <c r="E64" s="11">
        <v>2.254</v>
      </c>
      <c r="F64" s="70">
        <v>1.512</v>
      </c>
      <c r="G64" s="70">
        <v>1.5589999999999999</v>
      </c>
      <c r="H64" s="11">
        <v>2.1739999999999999</v>
      </c>
      <c r="I64" s="11">
        <v>2.282</v>
      </c>
      <c r="J64" s="11">
        <v>2.0630000000000002</v>
      </c>
      <c r="K64" s="11">
        <v>2.097</v>
      </c>
      <c r="L64" s="11">
        <v>2.2200000000000002</v>
      </c>
      <c r="M64">
        <f>'[1]Cases 900'!$G$24</f>
        <v>1.5058206356438613</v>
      </c>
      <c r="N64" s="11">
        <f t="shared" si="3"/>
        <v>1.512</v>
      </c>
      <c r="O64" s="11">
        <f t="shared" si="4"/>
        <v>2.282</v>
      </c>
      <c r="P64" s="12">
        <f t="shared" si="5"/>
        <v>1.951090909090909</v>
      </c>
      <c r="R64" s="10" t="s">
        <v>248</v>
      </c>
      <c r="S64" s="11">
        <v>-2.222</v>
      </c>
      <c r="T64" s="11">
        <v>-1.5820000000000001</v>
      </c>
      <c r="U64" s="11">
        <f>D101-D100</f>
        <v>-1.5809999999999995</v>
      </c>
      <c r="V64" s="11">
        <v>-2.2269999999999999</v>
      </c>
      <c r="W64" s="11">
        <f>F101-F100</f>
        <v>-2.3090000000000002</v>
      </c>
      <c r="X64" s="11">
        <v>-1.83</v>
      </c>
      <c r="Y64" s="11">
        <v>-2.1859999999999999</v>
      </c>
      <c r="Z64" s="11">
        <v>-1.728</v>
      </c>
      <c r="AA64" s="11">
        <v>-1.891</v>
      </c>
      <c r="AB64" s="11">
        <v>-1.272</v>
      </c>
      <c r="AC64" s="11">
        <f>M101-M100</f>
        <v>-1.9939628410420358</v>
      </c>
      <c r="AD64" s="11">
        <v>-2.2269999999999999</v>
      </c>
      <c r="AE64" s="11">
        <v>-1.272</v>
      </c>
    </row>
    <row r="65" spans="1:31" s="2" customFormat="1" ht="36" x14ac:dyDescent="0.15">
      <c r="A65" s="10" t="s">
        <v>224</v>
      </c>
      <c r="B65" s="11">
        <v>3.3130000000000002</v>
      </c>
      <c r="C65" s="11">
        <v>3.7519999999999998</v>
      </c>
      <c r="D65" s="11">
        <v>3.7530000000000001</v>
      </c>
      <c r="E65" s="11">
        <v>4.2549999999999999</v>
      </c>
      <c r="F65" s="70">
        <v>3.2610000000000001</v>
      </c>
      <c r="G65" s="70">
        <v>3.3119999999999998</v>
      </c>
      <c r="H65" s="11">
        <v>4.093</v>
      </c>
      <c r="I65" s="11">
        <v>4.0579999999999998</v>
      </c>
      <c r="J65" s="11">
        <v>4.2350000000000003</v>
      </c>
      <c r="K65" s="11">
        <v>3.7759999999999998</v>
      </c>
      <c r="L65" s="11">
        <v>4.3</v>
      </c>
      <c r="M65">
        <f>'[1]Cases 900'!$I$24</f>
        <v>3.1930816554431765</v>
      </c>
      <c r="N65" s="11">
        <f t="shared" si="3"/>
        <v>3.2610000000000001</v>
      </c>
      <c r="O65" s="11">
        <f t="shared" si="4"/>
        <v>4.3</v>
      </c>
      <c r="P65" s="12">
        <f t="shared" si="5"/>
        <v>3.8280000000000003</v>
      </c>
      <c r="R65" s="10" t="s">
        <v>254</v>
      </c>
      <c r="S65" s="11">
        <v>-2.72</v>
      </c>
      <c r="T65" s="11">
        <v>-2.3410000000000002</v>
      </c>
      <c r="U65" s="11">
        <f>D102-D100</f>
        <v>-2.3410000000000002</v>
      </c>
      <c r="V65" s="11">
        <v>-2.7450000000000001</v>
      </c>
      <c r="W65" s="11">
        <f>F102-F100</f>
        <v>-2.9660000000000002</v>
      </c>
      <c r="X65" s="11">
        <v>-2.645</v>
      </c>
      <c r="Y65" s="11">
        <v>-2.96</v>
      </c>
      <c r="Z65" s="11">
        <v>-2.4809999999999999</v>
      </c>
      <c r="AA65" s="11">
        <v>-2.5910000000000002</v>
      </c>
      <c r="AB65" s="11">
        <v>-2.427</v>
      </c>
      <c r="AC65" s="11">
        <f>M102-M100</f>
        <v>-2.5727822059294008</v>
      </c>
      <c r="AD65" s="11">
        <v>-2.96</v>
      </c>
      <c r="AE65" s="11">
        <v>-2.3410000000000002</v>
      </c>
    </row>
    <row r="66" spans="1:31" s="2" customFormat="1" ht="36" x14ac:dyDescent="0.15">
      <c r="A66" s="10" t="s">
        <v>231</v>
      </c>
      <c r="B66" s="11">
        <v>4.1429999999999998</v>
      </c>
      <c r="C66" s="11">
        <v>4.3470000000000004</v>
      </c>
      <c r="D66" s="11">
        <v>4.3479999999999999</v>
      </c>
      <c r="E66" s="11">
        <v>5.335</v>
      </c>
      <c r="F66" s="70">
        <v>4.2190000000000003</v>
      </c>
      <c r="G66" s="70">
        <v>4.2489999999999997</v>
      </c>
      <c r="H66" s="11">
        <v>4.7549999999999999</v>
      </c>
      <c r="I66" s="11">
        <v>4.7279999999999998</v>
      </c>
      <c r="J66" s="11">
        <v>5.1680000000000001</v>
      </c>
      <c r="K66" s="11">
        <v>4.74</v>
      </c>
      <c r="L66" s="5"/>
      <c r="M66">
        <f>'[1]Cases 900'!$K$24</f>
        <v>3.9061957698822609</v>
      </c>
      <c r="N66" s="11">
        <f t="shared" si="3"/>
        <v>4.1429999999999998</v>
      </c>
      <c r="O66" s="11">
        <f t="shared" si="4"/>
        <v>5.335</v>
      </c>
      <c r="P66" s="12">
        <f t="shared" si="5"/>
        <v>4.6032000000000002</v>
      </c>
      <c r="R66" s="10" t="s">
        <v>255</v>
      </c>
      <c r="S66" s="11">
        <v>-1.288</v>
      </c>
      <c r="T66" s="11">
        <v>-0.98399999999999999</v>
      </c>
      <c r="U66" s="11">
        <f>D103-D102</f>
        <v>-0.98299999999999965</v>
      </c>
      <c r="V66" s="11">
        <v>-1.845</v>
      </c>
      <c r="W66" s="11">
        <f>F103-F102</f>
        <v>-2.1380000000000003</v>
      </c>
      <c r="X66" s="11">
        <v>-1.1399999999999999</v>
      </c>
      <c r="Y66" s="11">
        <v>-1.3029999999999999</v>
      </c>
      <c r="Z66" s="11">
        <v>-1.522</v>
      </c>
      <c r="AA66" s="11">
        <v>-1.4850000000000001</v>
      </c>
      <c r="AB66" s="11"/>
      <c r="AC66" s="11">
        <f>M103-M102</f>
        <v>-1.387235516446645</v>
      </c>
      <c r="AD66" s="11">
        <v>-1.845</v>
      </c>
      <c r="AE66" s="11">
        <v>-0.98399999999999999</v>
      </c>
    </row>
    <row r="67" spans="1:31" s="2" customFormat="1" ht="48" x14ac:dyDescent="0.15">
      <c r="A67" s="10" t="s">
        <v>225</v>
      </c>
      <c r="B67" s="11">
        <v>0.79300000000000004</v>
      </c>
      <c r="C67" s="11">
        <v>1.0209999999999999</v>
      </c>
      <c r="D67" s="11">
        <v>1.0189999999999999</v>
      </c>
      <c r="E67" s="11">
        <v>1.2390000000000001</v>
      </c>
      <c r="F67" s="70">
        <v>0.80900000000000005</v>
      </c>
      <c r="G67" s="70">
        <v>0.83799999999999997</v>
      </c>
      <c r="H67" s="11">
        <v>1.2310000000000001</v>
      </c>
      <c r="I67" s="11">
        <v>1.411</v>
      </c>
      <c r="J67" s="11">
        <v>1.179</v>
      </c>
      <c r="K67" s="11">
        <v>1.08</v>
      </c>
      <c r="L67" s="11">
        <v>1.323</v>
      </c>
      <c r="M67">
        <f>'[1]Cases 900'!$M$24</f>
        <v>0.76810017668157116</v>
      </c>
      <c r="N67" s="11">
        <f t="shared" si="3"/>
        <v>0.79300000000000004</v>
      </c>
      <c r="O67" s="11">
        <f t="shared" si="4"/>
        <v>1.411</v>
      </c>
      <c r="P67" s="12">
        <f t="shared" si="5"/>
        <v>1.0857272727272729</v>
      </c>
      <c r="R67" s="10" t="s">
        <v>256</v>
      </c>
      <c r="S67" s="11">
        <v>-0.185</v>
      </c>
      <c r="T67" s="11">
        <v>-0.25</v>
      </c>
      <c r="U67" s="11">
        <f>D104-D100</f>
        <v>-0.28299999999999947</v>
      </c>
      <c r="V67" s="11">
        <v>-0.32</v>
      </c>
      <c r="W67" s="11">
        <f>F104-F100</f>
        <v>-0.35100000000000087</v>
      </c>
      <c r="X67" s="11">
        <v>-0.252</v>
      </c>
      <c r="Y67" s="11">
        <v>-0.153</v>
      </c>
      <c r="Z67" s="11">
        <v>-0.245</v>
      </c>
      <c r="AA67" s="11">
        <v>-0.246</v>
      </c>
      <c r="AB67" s="11">
        <v>-0.27</v>
      </c>
      <c r="AC67" s="11">
        <f>M104-M100</f>
        <v>-0.28658401372097408</v>
      </c>
    </row>
    <row r="68" spans="1:31" s="2" customFormat="1" ht="48" x14ac:dyDescent="0.15">
      <c r="A68" s="10" t="s">
        <v>243</v>
      </c>
      <c r="B68" s="11">
        <v>0</v>
      </c>
      <c r="C68" s="11">
        <v>0</v>
      </c>
      <c r="D68" s="11">
        <v>0</v>
      </c>
      <c r="E68" s="11">
        <v>0</v>
      </c>
      <c r="F68" s="70">
        <v>0</v>
      </c>
      <c r="G68" s="70">
        <v>0</v>
      </c>
      <c r="H68" s="11">
        <v>0</v>
      </c>
      <c r="I68" s="11">
        <v>0</v>
      </c>
      <c r="J68" s="11">
        <v>0</v>
      </c>
      <c r="K68" s="11">
        <v>7.8010000000000004E-6</v>
      </c>
      <c r="L68" s="11">
        <v>0</v>
      </c>
      <c r="M68">
        <f>'[1]Cases 900'!$S$24</f>
        <v>0</v>
      </c>
      <c r="N68" s="11">
        <f t="shared" si="3"/>
        <v>0</v>
      </c>
      <c r="O68" s="11">
        <f t="shared" si="4"/>
        <v>7.8010000000000004E-6</v>
      </c>
      <c r="P68" s="12">
        <f t="shared" si="5"/>
        <v>7.091818181818182E-7</v>
      </c>
      <c r="R68" s="10" t="s">
        <v>257</v>
      </c>
      <c r="S68" s="11">
        <v>-1.321</v>
      </c>
      <c r="T68" s="11">
        <v>-1.2929999999999999</v>
      </c>
      <c r="U68" s="11">
        <f>D105-D100</f>
        <v>-1.2439999999999998</v>
      </c>
      <c r="V68" s="11">
        <v>-1.284</v>
      </c>
      <c r="W68" s="11">
        <f>F105-F100</f>
        <v>-1.3840000000000003</v>
      </c>
      <c r="X68" s="11">
        <v>-1.3839999999999999</v>
      </c>
      <c r="Y68" s="11">
        <v>-1.419</v>
      </c>
      <c r="Z68" s="11">
        <v>-1.4039999999999999</v>
      </c>
      <c r="AA68" s="11">
        <v>-1.373</v>
      </c>
      <c r="AB68" s="11">
        <v>-1.3220000000000001</v>
      </c>
      <c r="AC68" s="11">
        <f>M105-M100</f>
        <v>-1.4360010007346808</v>
      </c>
      <c r="AD68" s="11">
        <v>-1.419</v>
      </c>
      <c r="AE68" s="11">
        <v>-1.284</v>
      </c>
    </row>
    <row r="69" spans="1:31" s="2" customFormat="1" ht="24" x14ac:dyDescent="0.15">
      <c r="A69" s="10" t="s">
        <v>234</v>
      </c>
      <c r="B69" s="11">
        <v>2.3109999999999999</v>
      </c>
      <c r="C69" s="11">
        <v>2.6640000000000001</v>
      </c>
      <c r="D69" s="11">
        <v>2.665</v>
      </c>
      <c r="E69" s="11">
        <v>2.9279999999999999</v>
      </c>
      <c r="F69" s="70">
        <v>2.1440000000000001</v>
      </c>
      <c r="G69" s="70">
        <v>2.2160000000000002</v>
      </c>
      <c r="H69" s="11">
        <v>2.8839999999999999</v>
      </c>
      <c r="I69" s="11">
        <v>2.851</v>
      </c>
      <c r="J69" s="11">
        <v>2.9430000000000001</v>
      </c>
      <c r="K69" s="11">
        <v>3.3730000000000002</v>
      </c>
      <c r="L69" s="11">
        <v>2.8159999999999998</v>
      </c>
      <c r="M69">
        <f>'[1]Cases 900'!$P$24</f>
        <v>2.408270808653183</v>
      </c>
      <c r="N69" s="11">
        <f t="shared" si="3"/>
        <v>2.1440000000000001</v>
      </c>
      <c r="O69" s="11">
        <f t="shared" si="4"/>
        <v>3.3730000000000002</v>
      </c>
      <c r="P69" s="12">
        <f t="shared" si="5"/>
        <v>2.708636363636364</v>
      </c>
    </row>
    <row r="70" spans="1:31" s="2" customFormat="1" x14ac:dyDescent="0.15">
      <c r="A70" s="6" t="s">
        <v>86</v>
      </c>
      <c r="B70" s="11">
        <v>2.222</v>
      </c>
      <c r="C70" s="11">
        <v>3.448</v>
      </c>
      <c r="D70" s="11">
        <v>3.4489999999999998</v>
      </c>
      <c r="E70" s="11">
        <v>3.4249999999999998</v>
      </c>
      <c r="F70" s="70">
        <v>2.7730000000000001</v>
      </c>
      <c r="G70" s="70"/>
      <c r="H70" s="11">
        <v>2.972</v>
      </c>
      <c r="I70" s="11">
        <v>4.3239999999999998</v>
      </c>
      <c r="J70" s="11">
        <v>4.3010000000000002</v>
      </c>
      <c r="L70" s="11"/>
      <c r="M70"/>
      <c r="S70" s="7" t="s">
        <v>166</v>
      </c>
      <c r="T70" s="7" t="s">
        <v>166</v>
      </c>
      <c r="U70" s="7" t="s">
        <v>166</v>
      </c>
      <c r="V70" s="7" t="s">
        <v>166</v>
      </c>
      <c r="W70" s="7" t="s">
        <v>166</v>
      </c>
      <c r="X70" s="7" t="s">
        <v>166</v>
      </c>
      <c r="Y70" s="7" t="s">
        <v>166</v>
      </c>
      <c r="Z70" s="7" t="s">
        <v>166</v>
      </c>
      <c r="AA70" s="7" t="s">
        <v>166</v>
      </c>
      <c r="AB70" s="7" t="s">
        <v>166</v>
      </c>
      <c r="AC70" s="9" t="s">
        <v>166</v>
      </c>
    </row>
    <row r="71" spans="1:31" s="2" customFormat="1" x14ac:dyDescent="0.15">
      <c r="B71" s="7" t="s">
        <v>50</v>
      </c>
      <c r="C71" s="7" t="s">
        <v>51</v>
      </c>
      <c r="D71" s="6" t="s">
        <v>246</v>
      </c>
      <c r="E71" s="7" t="s">
        <v>151</v>
      </c>
      <c r="F71" s="69" t="s">
        <v>236</v>
      </c>
      <c r="G71" s="69" t="s">
        <v>293</v>
      </c>
      <c r="H71" s="7" t="s">
        <v>53</v>
      </c>
      <c r="I71" s="7" t="s">
        <v>54</v>
      </c>
      <c r="J71" s="7" t="s">
        <v>55</v>
      </c>
      <c r="K71" s="7" t="s">
        <v>56</v>
      </c>
      <c r="L71" s="7" t="s">
        <v>57</v>
      </c>
      <c r="M71" s="64" t="s">
        <v>221</v>
      </c>
      <c r="N71" s="9" t="s">
        <v>59</v>
      </c>
      <c r="O71" s="9" t="s">
        <v>59</v>
      </c>
      <c r="P71" s="2" t="s">
        <v>238</v>
      </c>
      <c r="R71" s="6" t="s">
        <v>85</v>
      </c>
      <c r="AD71" s="7" t="s">
        <v>59</v>
      </c>
      <c r="AE71" s="7" t="s">
        <v>59</v>
      </c>
    </row>
    <row r="72" spans="1:31" s="2" customFormat="1" ht="36" x14ac:dyDescent="0.15">
      <c r="A72" s="10" t="s">
        <v>376</v>
      </c>
      <c r="B72" s="11">
        <v>4.1669999999999998</v>
      </c>
      <c r="C72" s="5"/>
      <c r="D72" s="5"/>
      <c r="E72" s="5"/>
      <c r="F72" s="3"/>
      <c r="G72" s="3"/>
      <c r="H72" s="5"/>
      <c r="I72" s="5"/>
      <c r="J72" s="5"/>
      <c r="K72" s="5"/>
      <c r="L72" s="5"/>
      <c r="M72">
        <f>'[1]Cases 195'!$C$24</f>
        <v>4.3573905330260017</v>
      </c>
      <c r="N72" s="11">
        <f t="shared" ref="N72:N83" si="6">MIN(B72:L72)</f>
        <v>4.1669999999999998</v>
      </c>
      <c r="O72" s="11">
        <f t="shared" ref="O72:O83" si="7">MAX(B72:L72)</f>
        <v>4.1669999999999998</v>
      </c>
      <c r="P72" s="12">
        <f t="shared" ref="P72:P83" si="8">AVERAGE(B72:L72)</f>
        <v>4.1669999999999998</v>
      </c>
      <c r="R72" s="6" t="s">
        <v>70</v>
      </c>
      <c r="S72" s="7" t="s">
        <v>50</v>
      </c>
      <c r="T72" s="7" t="s">
        <v>51</v>
      </c>
      <c r="U72" s="6" t="s">
        <v>246</v>
      </c>
      <c r="V72" s="7" t="s">
        <v>151</v>
      </c>
      <c r="W72" s="7" t="s">
        <v>236</v>
      </c>
      <c r="X72" s="7" t="s">
        <v>53</v>
      </c>
      <c r="Y72" s="7" t="s">
        <v>54</v>
      </c>
      <c r="Z72" s="7" t="s">
        <v>55</v>
      </c>
      <c r="AA72" s="7" t="s">
        <v>56</v>
      </c>
      <c r="AB72" s="7" t="s">
        <v>57</v>
      </c>
      <c r="AC72" s="9" t="s">
        <v>221</v>
      </c>
      <c r="AD72" s="7" t="s">
        <v>68</v>
      </c>
      <c r="AE72" s="7" t="s">
        <v>69</v>
      </c>
    </row>
    <row r="73" spans="1:31" s="2" customFormat="1" ht="36" x14ac:dyDescent="0.15">
      <c r="A73" s="10" t="s">
        <v>329</v>
      </c>
      <c r="B73" s="11">
        <v>5.2519999999999998</v>
      </c>
      <c r="C73" s="11"/>
      <c r="D73" s="11"/>
      <c r="F73" s="3"/>
      <c r="G73" s="3"/>
      <c r="I73" s="11"/>
      <c r="J73" s="11"/>
      <c r="K73" s="11"/>
      <c r="L73" s="11"/>
      <c r="M73">
        <f>'[1]Cases 200'!$C$24</f>
        <v>5.5780501461076382</v>
      </c>
      <c r="N73" s="11">
        <f t="shared" si="6"/>
        <v>5.2519999999999998</v>
      </c>
      <c r="O73" s="11">
        <f t="shared" si="7"/>
        <v>5.2519999999999998</v>
      </c>
      <c r="P73" s="12">
        <f t="shared" si="8"/>
        <v>5.2519999999999998</v>
      </c>
      <c r="R73" s="10" t="s">
        <v>258</v>
      </c>
      <c r="S73" s="11">
        <v>0</v>
      </c>
      <c r="T73" s="11">
        <v>1E-3</v>
      </c>
      <c r="U73" s="11">
        <f>D148-D147</f>
        <v>9.9999999999988987E-4</v>
      </c>
      <c r="V73" s="11">
        <v>-1.0999999999999999E-2</v>
      </c>
      <c r="W73" s="11">
        <f>F148-F147</f>
        <v>-1.4000000000000234E-2</v>
      </c>
      <c r="X73" s="11">
        <v>0</v>
      </c>
      <c r="Y73" s="11"/>
      <c r="Z73" s="11">
        <v>0</v>
      </c>
      <c r="AA73" s="11">
        <v>-8.3333333333399998E-3</v>
      </c>
      <c r="AB73" s="11">
        <v>0</v>
      </c>
      <c r="AC73" s="11">
        <f>M148-M147</f>
        <v>-1.0474193346833083E-2</v>
      </c>
      <c r="AD73" s="11">
        <v>-1.0999999999999999E-2</v>
      </c>
      <c r="AE73" s="11">
        <v>0</v>
      </c>
    </row>
    <row r="74" spans="1:31" s="2" customFormat="1" ht="48" x14ac:dyDescent="0.15">
      <c r="A74" s="13" t="s">
        <v>330</v>
      </c>
      <c r="B74" s="11">
        <v>6.4560000000000004</v>
      </c>
      <c r="C74" s="11">
        <v>6.5590000000000002</v>
      </c>
      <c r="D74" s="11"/>
      <c r="F74" s="3"/>
      <c r="G74" s="3"/>
      <c r="I74" s="11"/>
      <c r="J74" s="11"/>
      <c r="K74" s="11">
        <v>6.5540000000000003</v>
      </c>
      <c r="L74" s="11">
        <v>6.9669999999999996</v>
      </c>
      <c r="M74">
        <f>'[1]Cases 200'!$E$24</f>
        <v>6.597896954842259</v>
      </c>
      <c r="N74" s="11">
        <f t="shared" si="6"/>
        <v>6.4560000000000004</v>
      </c>
      <c r="O74" s="11">
        <f t="shared" si="7"/>
        <v>6.9669999999999996</v>
      </c>
      <c r="P74" s="12">
        <f t="shared" si="8"/>
        <v>6.6340000000000003</v>
      </c>
      <c r="R74" s="10" t="s">
        <v>259</v>
      </c>
      <c r="S74" s="11">
        <v>0.154</v>
      </c>
      <c r="T74" s="11">
        <v>1E-3</v>
      </c>
      <c r="U74" s="11">
        <f>D149-D147</f>
        <v>9.9999999999988987E-4</v>
      </c>
      <c r="V74" s="11">
        <v>1E-3</v>
      </c>
      <c r="W74" s="11">
        <f>F149-F147</f>
        <v>1.2999999999999901E-2</v>
      </c>
      <c r="X74" s="11">
        <v>1.9E-2</v>
      </c>
      <c r="Y74" s="11"/>
      <c r="Z74" s="11">
        <v>0.24</v>
      </c>
      <c r="AA74" s="11">
        <v>-8.3333333333399998E-3</v>
      </c>
      <c r="AB74" s="11">
        <v>2.5000000000000001E-2</v>
      </c>
      <c r="AC74" s="11">
        <f>M149-M147</f>
        <v>-9.1341523172219219E-3</v>
      </c>
      <c r="AD74" s="11">
        <v>-8.3333333333399998E-3</v>
      </c>
      <c r="AE74" s="11">
        <v>0.24</v>
      </c>
    </row>
    <row r="75" spans="1:31" s="2" customFormat="1" ht="48" x14ac:dyDescent="0.15">
      <c r="A75" s="10" t="s">
        <v>331</v>
      </c>
      <c r="B75" s="11">
        <v>5.5469999999999997</v>
      </c>
      <c r="C75" s="11"/>
      <c r="D75" s="11"/>
      <c r="F75" s="3"/>
      <c r="G75" s="3"/>
      <c r="I75" s="11"/>
      <c r="J75" s="11"/>
      <c r="K75" s="11"/>
      <c r="L75" s="11"/>
      <c r="M75">
        <f>'[1]Cases 200'!$G$24</f>
        <v>5.9525302863268701</v>
      </c>
      <c r="N75" s="11">
        <f t="shared" si="6"/>
        <v>5.5469999999999997</v>
      </c>
      <c r="O75" s="11">
        <f t="shared" si="7"/>
        <v>5.5469999999999997</v>
      </c>
      <c r="P75" s="12">
        <f t="shared" si="8"/>
        <v>5.5469999999999997</v>
      </c>
      <c r="R75" s="10" t="s">
        <v>260</v>
      </c>
      <c r="S75" s="11">
        <v>1E-3</v>
      </c>
      <c r="T75" s="11">
        <v>0</v>
      </c>
      <c r="U75" s="11">
        <f>D150-D149</f>
        <v>0</v>
      </c>
      <c r="V75" s="11">
        <v>-2.1000000000000001E-2</v>
      </c>
      <c r="W75" s="11">
        <f>F150-F149</f>
        <v>-2.6000000000000245E-2</v>
      </c>
      <c r="X75" s="11">
        <v>3.0000000000000001E-3</v>
      </c>
      <c r="Y75" s="11"/>
      <c r="Z75" s="11">
        <v>1E-3</v>
      </c>
      <c r="AA75" s="11">
        <v>0</v>
      </c>
      <c r="AB75" s="11"/>
      <c r="AC75" s="11">
        <f>M150-M149</f>
        <v>-2.034382035613902E-2</v>
      </c>
      <c r="AD75" s="11">
        <v>-2.1000000000000001E-2</v>
      </c>
      <c r="AE75" s="11">
        <v>3.0000000000000001E-3</v>
      </c>
    </row>
    <row r="76" spans="1:31" s="2" customFormat="1" ht="48" x14ac:dyDescent="0.15">
      <c r="A76" s="10" t="s">
        <v>332</v>
      </c>
      <c r="B76" s="11">
        <v>6.944</v>
      </c>
      <c r="C76" s="11">
        <v>7.2149999999999999</v>
      </c>
      <c r="D76" s="11">
        <v>7.2149999999999999</v>
      </c>
      <c r="E76" s="11">
        <v>8.7870000000000008</v>
      </c>
      <c r="F76" s="70">
        <v>7.7169999999999996</v>
      </c>
      <c r="G76" s="70"/>
      <c r="H76" s="11">
        <v>8.1020000000000003</v>
      </c>
      <c r="I76" s="11">
        <v>8.1270000000000007</v>
      </c>
      <c r="J76" s="11">
        <v>7.4219999999999997</v>
      </c>
      <c r="K76" s="11">
        <v>7.2969999999999997</v>
      </c>
      <c r="L76" s="11">
        <v>7.4370000000000003</v>
      </c>
      <c r="M76">
        <f>'[1]Cases 200'!$I$24</f>
        <v>7.1100634113690697</v>
      </c>
      <c r="N76" s="11">
        <f t="shared" si="6"/>
        <v>6.944</v>
      </c>
      <c r="O76" s="11">
        <f t="shared" si="7"/>
        <v>8.7870000000000008</v>
      </c>
      <c r="P76" s="12">
        <f t="shared" si="8"/>
        <v>7.6263000000000005</v>
      </c>
      <c r="R76" s="10" t="s">
        <v>261</v>
      </c>
      <c r="S76" s="11">
        <v>1.7949999999999999</v>
      </c>
      <c r="T76" s="11">
        <v>1.546</v>
      </c>
      <c r="U76" s="11">
        <f>D151-D147</f>
        <v>1.5459999999999998</v>
      </c>
      <c r="V76" s="11">
        <v>1.8979999999999999</v>
      </c>
      <c r="W76" s="11">
        <f>F151-F147</f>
        <v>1.8620000000000001</v>
      </c>
      <c r="X76" s="11">
        <v>2.2719999999999998</v>
      </c>
      <c r="Y76" s="11"/>
      <c r="Z76" s="11">
        <v>2.31</v>
      </c>
      <c r="AA76" s="11">
        <v>1.7916666666666601</v>
      </c>
      <c r="AB76" s="11">
        <v>2.6</v>
      </c>
      <c r="AC76" s="11">
        <f>M151-M147</f>
        <v>2.5267162732288053</v>
      </c>
      <c r="AD76" s="11">
        <v>1.546</v>
      </c>
      <c r="AE76" s="11">
        <v>2.6</v>
      </c>
    </row>
    <row r="77" spans="1:31" s="2" customFormat="1" ht="24" x14ac:dyDescent="0.15">
      <c r="A77" s="10" t="s">
        <v>328</v>
      </c>
      <c r="B77" s="11">
        <v>10.375999999999999</v>
      </c>
      <c r="C77" s="11">
        <v>10.74</v>
      </c>
      <c r="D77" s="11">
        <v>10.74</v>
      </c>
      <c r="E77" s="11">
        <v>12.243</v>
      </c>
      <c r="F77" s="70">
        <v>11.128</v>
      </c>
      <c r="G77" s="70"/>
      <c r="H77" s="11">
        <v>11.632999999999999</v>
      </c>
      <c r="I77" s="11">
        <v>11.6490000000001</v>
      </c>
      <c r="J77" s="11">
        <v>11.037000000000001</v>
      </c>
      <c r="K77" s="11">
        <v>10.84</v>
      </c>
      <c r="L77" s="11">
        <v>10.964</v>
      </c>
      <c r="M77">
        <f>'[1]Cases 200'!$K$24</f>
        <v>10.89828277317276</v>
      </c>
      <c r="N77" s="11">
        <f t="shared" si="6"/>
        <v>10.375999999999999</v>
      </c>
      <c r="O77" s="11">
        <f t="shared" si="7"/>
        <v>12.243</v>
      </c>
      <c r="P77" s="12">
        <f t="shared" si="8"/>
        <v>11.13500000000001</v>
      </c>
    </row>
    <row r="78" spans="1:31" s="2" customFormat="1" ht="36" x14ac:dyDescent="0.15">
      <c r="A78" s="10" t="s">
        <v>333</v>
      </c>
      <c r="B78" s="11">
        <v>5.649</v>
      </c>
      <c r="C78" s="11">
        <v>6.0090000000000003</v>
      </c>
      <c r="D78" s="11">
        <v>6.0090000000000003</v>
      </c>
      <c r="E78" s="11">
        <v>7.4480000000000004</v>
      </c>
      <c r="F78" s="70">
        <v>6.4359999999999999</v>
      </c>
      <c r="G78" s="70"/>
      <c r="H78" s="11">
        <v>6.7690000000000001</v>
      </c>
      <c r="I78" s="11">
        <v>6.7859999999999996</v>
      </c>
      <c r="J78" s="11">
        <v>6.194</v>
      </c>
      <c r="K78" s="11">
        <v>6.0759999999999996</v>
      </c>
      <c r="L78" s="11">
        <v>6.234</v>
      </c>
      <c r="M78">
        <f>'[1]Cases 200'!$M$24</f>
        <v>5.8679213913357549</v>
      </c>
      <c r="N78" s="11">
        <f t="shared" si="6"/>
        <v>5.649</v>
      </c>
      <c r="O78" s="11">
        <f t="shared" si="7"/>
        <v>7.4480000000000004</v>
      </c>
      <c r="P78" s="12">
        <f t="shared" si="8"/>
        <v>6.3610000000000007</v>
      </c>
      <c r="R78" s="6" t="s">
        <v>93</v>
      </c>
      <c r="U78" s="7"/>
      <c r="V78" s="7" t="s">
        <v>166</v>
      </c>
      <c r="W78" s="7" t="s">
        <v>166</v>
      </c>
      <c r="X78" s="7" t="s">
        <v>166</v>
      </c>
      <c r="Y78" s="7" t="s">
        <v>166</v>
      </c>
      <c r="Z78" s="7" t="s">
        <v>166</v>
      </c>
      <c r="AA78" s="7" t="s">
        <v>166</v>
      </c>
      <c r="AB78" s="7" t="s">
        <v>166</v>
      </c>
      <c r="AC78" s="9" t="s">
        <v>166</v>
      </c>
      <c r="AD78" s="7" t="s">
        <v>59</v>
      </c>
      <c r="AE78" s="7" t="s">
        <v>59</v>
      </c>
    </row>
    <row r="79" spans="1:31" s="2" customFormat="1" ht="48" x14ac:dyDescent="0.15">
      <c r="A79" s="10" t="s">
        <v>334</v>
      </c>
      <c r="B79" s="11">
        <v>4.7510000000000003</v>
      </c>
      <c r="C79" s="11">
        <v>5.7389999999999999</v>
      </c>
      <c r="D79" s="11">
        <v>5.7389999999999999</v>
      </c>
      <c r="E79" s="11">
        <v>7.024</v>
      </c>
      <c r="F79" s="70">
        <v>5.8170000000000002</v>
      </c>
      <c r="G79" s="70"/>
      <c r="H79" s="11">
        <v>6.6079999999999997</v>
      </c>
      <c r="I79" s="11">
        <v>6.6529999999999996</v>
      </c>
      <c r="J79" s="11">
        <v>5.9740000000000002</v>
      </c>
      <c r="K79" s="11">
        <v>5.7640000000000002</v>
      </c>
      <c r="L79" s="11">
        <v>5.7380000000000004</v>
      </c>
      <c r="M79">
        <f>'[1]Cases 200'!$O$24</f>
        <v>5.1891042754950778</v>
      </c>
      <c r="N79" s="11">
        <f t="shared" si="6"/>
        <v>4.7510000000000003</v>
      </c>
      <c r="O79" s="11">
        <f t="shared" si="7"/>
        <v>7.024</v>
      </c>
      <c r="P79" s="12">
        <f t="shared" si="8"/>
        <v>5.9806999999999997</v>
      </c>
      <c r="R79" s="6" t="s">
        <v>70</v>
      </c>
      <c r="S79" s="7" t="s">
        <v>50</v>
      </c>
      <c r="T79" s="7" t="s">
        <v>51</v>
      </c>
      <c r="U79" s="6" t="s">
        <v>246</v>
      </c>
      <c r="V79" s="7" t="s">
        <v>151</v>
      </c>
      <c r="W79" s="7" t="s">
        <v>236</v>
      </c>
      <c r="X79" s="7" t="s">
        <v>53</v>
      </c>
      <c r="Y79" s="7" t="s">
        <v>54</v>
      </c>
      <c r="Z79" s="7" t="s">
        <v>55</v>
      </c>
      <c r="AA79" s="7" t="s">
        <v>56</v>
      </c>
      <c r="AB79" s="7" t="s">
        <v>57</v>
      </c>
      <c r="AC79" s="9" t="s">
        <v>221</v>
      </c>
      <c r="AD79" s="7" t="s">
        <v>68</v>
      </c>
      <c r="AE79" s="7" t="s">
        <v>69</v>
      </c>
    </row>
    <row r="80" spans="1:31" s="2" customFormat="1" x14ac:dyDescent="0.15">
      <c r="B80" s="7" t="s">
        <v>50</v>
      </c>
      <c r="C80" s="7" t="s">
        <v>51</v>
      </c>
      <c r="D80" s="6" t="s">
        <v>246</v>
      </c>
      <c r="E80" s="7" t="s">
        <v>151</v>
      </c>
      <c r="F80" s="69" t="s">
        <v>236</v>
      </c>
      <c r="G80" s="69" t="s">
        <v>293</v>
      </c>
      <c r="H80" s="7" t="s">
        <v>53</v>
      </c>
      <c r="I80" s="7" t="s">
        <v>54</v>
      </c>
      <c r="J80" s="7" t="s">
        <v>55</v>
      </c>
      <c r="K80" s="7" t="s">
        <v>56</v>
      </c>
      <c r="L80" s="7" t="s">
        <v>57</v>
      </c>
      <c r="M80" s="64" t="s">
        <v>221</v>
      </c>
      <c r="N80" s="9" t="s">
        <v>59</v>
      </c>
      <c r="O80" s="9" t="s">
        <v>59</v>
      </c>
      <c r="P80" s="2" t="s">
        <v>238</v>
      </c>
      <c r="R80" s="6"/>
      <c r="AD80" s="7" t="s">
        <v>59</v>
      </c>
      <c r="AE80" s="7" t="s">
        <v>59</v>
      </c>
    </row>
    <row r="81" spans="1:31" s="2" customFormat="1" ht="48" x14ac:dyDescent="0.15">
      <c r="A81" s="10" t="s">
        <v>335</v>
      </c>
      <c r="B81" s="11">
        <v>4.51</v>
      </c>
      <c r="C81" s="11">
        <v>4.93</v>
      </c>
      <c r="D81" s="11">
        <v>4.93</v>
      </c>
      <c r="F81" s="3"/>
      <c r="G81" s="3"/>
      <c r="H81" s="11">
        <v>5.3410000000000002</v>
      </c>
      <c r="I81" s="11">
        <v>5.92</v>
      </c>
      <c r="J81" s="11"/>
      <c r="K81" s="11">
        <v>5.0469999999999997</v>
      </c>
      <c r="L81" s="11">
        <v>5.4889999999999999</v>
      </c>
      <c r="M81">
        <f>'[1]Cases 200'!$Q$24</f>
        <v>4.4524663968399709</v>
      </c>
      <c r="N81" s="11">
        <f t="shared" si="6"/>
        <v>4.51</v>
      </c>
      <c r="O81" s="11">
        <f t="shared" si="7"/>
        <v>5.92</v>
      </c>
      <c r="P81" s="12">
        <f t="shared" si="8"/>
        <v>5.1667142857142858</v>
      </c>
      <c r="R81" s="10" t="s">
        <v>262</v>
      </c>
      <c r="S81" s="11">
        <v>-0.52500000000000002</v>
      </c>
      <c r="T81" s="11">
        <v>-0.14099999999999999</v>
      </c>
      <c r="U81" s="11">
        <f>D194-D193</f>
        <v>-0.13999999999999968</v>
      </c>
      <c r="V81" s="11">
        <v>-0.59199999999999997</v>
      </c>
      <c r="W81" s="11">
        <f>F194-F193</f>
        <v>-0.51499999999999968</v>
      </c>
      <c r="X81" s="11">
        <v>-0.45600000000000002</v>
      </c>
      <c r="Y81" s="11"/>
      <c r="Z81" s="11">
        <v>-0.11600000000000001</v>
      </c>
      <c r="AA81" s="11">
        <v>-0.81111111111111001</v>
      </c>
      <c r="AB81" s="11">
        <v>-0.66600000000000004</v>
      </c>
      <c r="AC81" s="11">
        <f>M194-M193</f>
        <v>-0.4009803375346106</v>
      </c>
      <c r="AD81" s="11">
        <v>-0.81111111111111001</v>
      </c>
      <c r="AE81" s="11">
        <v>-0.11600000000000001</v>
      </c>
    </row>
    <row r="82" spans="1:31" s="2" customFormat="1" ht="36" x14ac:dyDescent="0.15">
      <c r="A82" s="10" t="s">
        <v>336</v>
      </c>
      <c r="B82" s="11">
        <v>4.6749999999999998</v>
      </c>
      <c r="C82" s="11">
        <v>5.125</v>
      </c>
      <c r="D82" s="11"/>
      <c r="F82" s="3"/>
      <c r="G82" s="3"/>
      <c r="H82" s="11">
        <v>5.9370000000000003</v>
      </c>
      <c r="I82" s="11">
        <v>6.1479999999999997</v>
      </c>
      <c r="J82" s="11"/>
      <c r="K82" s="11">
        <v>5.2789999999999999</v>
      </c>
      <c r="L82" s="11">
        <v>5.8410000000000002</v>
      </c>
      <c r="M82">
        <f>'[1]Cases 200'!$S$24</f>
        <v>4.650609033741353</v>
      </c>
      <c r="N82" s="11">
        <f t="shared" si="6"/>
        <v>4.6749999999999998</v>
      </c>
      <c r="O82" s="11">
        <f t="shared" si="7"/>
        <v>6.1479999999999997</v>
      </c>
      <c r="P82" s="12">
        <f t="shared" si="8"/>
        <v>5.5008333333333335</v>
      </c>
      <c r="R82" s="10" t="s">
        <v>263</v>
      </c>
      <c r="S82" s="11">
        <v>-2.56</v>
      </c>
      <c r="T82" s="11">
        <v>-1.89</v>
      </c>
      <c r="U82" s="11">
        <f>D195-D193</f>
        <v>-1.891</v>
      </c>
      <c r="V82" s="11">
        <v>-2.226</v>
      </c>
      <c r="W82" s="11">
        <f>F195-F193</f>
        <v>-2.4089999999999998</v>
      </c>
      <c r="X82" s="11">
        <v>-2.234</v>
      </c>
      <c r="Y82" s="11"/>
      <c r="Z82" s="11">
        <v>-1.9890000000000001</v>
      </c>
      <c r="AA82" s="11">
        <v>-2.2111111111111099</v>
      </c>
      <c r="AB82" s="11">
        <v>-1.716</v>
      </c>
      <c r="AC82" s="11">
        <f>M195-M193</f>
        <v>-2.6448255712368884</v>
      </c>
      <c r="AD82" s="11">
        <v>-2.56</v>
      </c>
      <c r="AE82" s="11">
        <v>-1.716</v>
      </c>
    </row>
    <row r="83" spans="1:31" s="2" customFormat="1" ht="36" x14ac:dyDescent="0.15">
      <c r="A83" s="10" t="s">
        <v>337</v>
      </c>
      <c r="B83" s="11">
        <v>4.577</v>
      </c>
      <c r="C83" s="11">
        <v>4.9589999999999996</v>
      </c>
      <c r="D83" s="11"/>
      <c r="F83" s="3"/>
      <c r="G83" s="3"/>
      <c r="H83" s="11">
        <v>5.4059999999999997</v>
      </c>
      <c r="I83" s="11">
        <v>5.9420000000000002</v>
      </c>
      <c r="J83" s="11"/>
      <c r="K83" s="11">
        <v>5.1319999999999997</v>
      </c>
      <c r="L83" s="11">
        <v>5.5090000000000003</v>
      </c>
      <c r="M83">
        <f>'[1]Cases 200'!$U$24</f>
        <v>4.4877944739537847</v>
      </c>
      <c r="N83" s="11">
        <f t="shared" si="6"/>
        <v>4.577</v>
      </c>
      <c r="O83" s="11">
        <f t="shared" si="7"/>
        <v>5.9420000000000002</v>
      </c>
      <c r="P83" s="12">
        <f t="shared" si="8"/>
        <v>5.2541666666666664</v>
      </c>
      <c r="R83" s="10" t="s">
        <v>264</v>
      </c>
      <c r="S83" s="11">
        <v>-0.56200000000000006</v>
      </c>
      <c r="T83" s="11">
        <v>-0.371</v>
      </c>
      <c r="U83" s="11">
        <f>D196-D195</f>
        <v>-0.37099999999999955</v>
      </c>
      <c r="V83" s="11">
        <v>-0.84199999999999997</v>
      </c>
      <c r="W83" s="11">
        <f>F196-F195</f>
        <v>-0.87800000000000011</v>
      </c>
      <c r="X83" s="11">
        <v>-0.47699999999999998</v>
      </c>
      <c r="Y83" s="11"/>
      <c r="Z83" s="11">
        <v>-0.63200000000000001</v>
      </c>
      <c r="AA83" s="11">
        <v>-0.66666666666666996</v>
      </c>
      <c r="AB83" s="11"/>
      <c r="AC83" s="11">
        <f>M196-M195</f>
        <v>-0.54454107541738894</v>
      </c>
      <c r="AD83" s="11">
        <v>-0.84199999999999997</v>
      </c>
      <c r="AE83" s="11">
        <v>-0.371</v>
      </c>
    </row>
    <row r="84" spans="1:31" s="2" customFormat="1" ht="36" x14ac:dyDescent="0.15">
      <c r="A84" s="10" t="s">
        <v>338</v>
      </c>
      <c r="B84" s="11">
        <v>4.7610000000000001</v>
      </c>
      <c r="C84" s="11">
        <v>5.077</v>
      </c>
      <c r="D84" s="11">
        <v>5.077</v>
      </c>
      <c r="F84" s="3"/>
      <c r="G84" s="3"/>
      <c r="H84" s="11">
        <v>5.5869999999999997</v>
      </c>
      <c r="I84" s="11">
        <v>5.9640000000000004</v>
      </c>
      <c r="J84" s="11"/>
      <c r="K84" s="11">
        <v>5.1239999999999997</v>
      </c>
      <c r="L84" s="11">
        <v>5.7859999999999996</v>
      </c>
      <c r="M84">
        <f>'[1]Cases 300'!$C$24</f>
        <v>4.4977146471282641</v>
      </c>
      <c r="N84" s="11">
        <f>MIN(B84:L84)</f>
        <v>4.7610000000000001</v>
      </c>
      <c r="O84" s="11">
        <f>MAX(B84:L84)</f>
        <v>5.9640000000000004</v>
      </c>
      <c r="P84" s="12">
        <f>AVERAGE(B84:L84)</f>
        <v>5.339428571428571</v>
      </c>
      <c r="R84" s="10" t="s">
        <v>265</v>
      </c>
      <c r="S84" s="11">
        <v>-3.3000000000000002E-2</v>
      </c>
      <c r="T84" s="11">
        <v>-7.2999999999999995E-2</v>
      </c>
      <c r="U84" s="11">
        <f>D197-D193</f>
        <v>-8.2999999999999297E-2</v>
      </c>
      <c r="V84" s="11">
        <v>-0.08</v>
      </c>
      <c r="W84" s="11">
        <f>F197-F193</f>
        <v>-6.1999999999999389E-2</v>
      </c>
      <c r="X84" s="11">
        <v>-5.0999999999999997E-2</v>
      </c>
      <c r="Y84" s="11"/>
      <c r="Z84" s="11">
        <v>-3.5999999999999997E-2</v>
      </c>
      <c r="AA84" s="11">
        <v>-4.4444444444439998E-2</v>
      </c>
      <c r="AB84" s="11">
        <v>-4.1000000000000002E-2</v>
      </c>
      <c r="AC84" s="11">
        <f>M197-M193</f>
        <v>-6.4312756760776857E-2</v>
      </c>
    </row>
    <row r="85" spans="1:31" s="2" customFormat="1" ht="36" x14ac:dyDescent="0.15">
      <c r="A85" s="10" t="s">
        <v>339</v>
      </c>
      <c r="B85" s="11">
        <v>5.2210000000000001</v>
      </c>
      <c r="C85" s="11">
        <v>5.327</v>
      </c>
      <c r="D85" s="11">
        <v>5.327</v>
      </c>
      <c r="F85" s="3"/>
      <c r="G85" s="3"/>
      <c r="H85" s="11">
        <v>5.85</v>
      </c>
      <c r="I85" s="11">
        <v>6.165</v>
      </c>
      <c r="J85" s="11"/>
      <c r="K85" s="11">
        <v>5.61</v>
      </c>
      <c r="L85" s="11"/>
      <c r="M85">
        <f>'[1]Cases 300'!$E$24</f>
        <v>4.7763726082176001</v>
      </c>
      <c r="N85" s="11">
        <f>MIN(B85:L85)</f>
        <v>5.2210000000000001</v>
      </c>
      <c r="O85" s="11">
        <f>MAX(B85:L85)</f>
        <v>6.165</v>
      </c>
      <c r="P85" s="12">
        <f>AVERAGE(B85:L85)</f>
        <v>5.583333333333333</v>
      </c>
      <c r="R85" s="10" t="s">
        <v>266</v>
      </c>
      <c r="S85" s="11">
        <v>-0.16300000000000001</v>
      </c>
      <c r="T85" s="11">
        <v>-0.13400000000000001</v>
      </c>
      <c r="U85" s="11">
        <f>D198-D193</f>
        <v>-8.4999999999999964E-2</v>
      </c>
      <c r="V85" s="11">
        <v>-0.14000000000000001</v>
      </c>
      <c r="W85" s="11">
        <f>F198-F193</f>
        <v>-0.12000000000000011</v>
      </c>
      <c r="X85" s="11">
        <v>-0.156</v>
      </c>
      <c r="Y85" s="11"/>
      <c r="Z85" s="11">
        <v>-0.14299999999999999</v>
      </c>
      <c r="AA85" s="11">
        <v>-0.10833333333333001</v>
      </c>
      <c r="AB85" s="11">
        <v>-0.13300000000000001</v>
      </c>
      <c r="AC85" s="11">
        <f>M198-M193</f>
        <v>-0.19273044520730576</v>
      </c>
      <c r="AD85" s="11">
        <v>-0.16300000000000001</v>
      </c>
      <c r="AE85" s="11">
        <v>-0.10833333333333001</v>
      </c>
    </row>
    <row r="86" spans="1:31" s="2" customFormat="1" ht="24" x14ac:dyDescent="0.15">
      <c r="A86" s="10" t="s">
        <v>340</v>
      </c>
      <c r="B86" s="11">
        <v>3.859</v>
      </c>
      <c r="C86" s="11">
        <v>4.2089999999999996</v>
      </c>
      <c r="D86" s="11">
        <v>4.2089999999999996</v>
      </c>
      <c r="F86" s="3"/>
      <c r="G86" s="3"/>
      <c r="H86" s="11">
        <v>4.6269999999999998</v>
      </c>
      <c r="I86" s="11">
        <v>5.141</v>
      </c>
      <c r="J86" s="11"/>
      <c r="K86" s="11">
        <v>4.3479999999999999</v>
      </c>
      <c r="L86" s="11">
        <v>4.84</v>
      </c>
      <c r="M86">
        <f>'[1]Cases 300'!$G$24</f>
        <v>3.7597988209304805</v>
      </c>
      <c r="N86" s="11">
        <f t="shared" ref="N86:N93" si="9">MIN(B86:L86)</f>
        <v>3.859</v>
      </c>
      <c r="O86" s="11">
        <f t="shared" ref="O86:O93" si="10">MAX(B86:L86)</f>
        <v>5.141</v>
      </c>
      <c r="P86" s="12">
        <f t="shared" ref="P86:P93" si="11">AVERAGE(B86:L86)</f>
        <v>4.4618571428571432</v>
      </c>
    </row>
    <row r="87" spans="1:31" s="2" customFormat="1" x14ac:dyDescent="0.15">
      <c r="B87" s="7" t="s">
        <v>50</v>
      </c>
      <c r="C87" s="7" t="s">
        <v>51</v>
      </c>
      <c r="D87" s="6" t="s">
        <v>246</v>
      </c>
      <c r="E87" s="7" t="s">
        <v>151</v>
      </c>
      <c r="F87" s="69" t="s">
        <v>236</v>
      </c>
      <c r="G87" s="69" t="s">
        <v>293</v>
      </c>
      <c r="H87" s="7" t="s">
        <v>53</v>
      </c>
      <c r="I87" s="7" t="s">
        <v>54</v>
      </c>
      <c r="J87" s="7" t="s">
        <v>55</v>
      </c>
      <c r="K87" s="7" t="s">
        <v>56</v>
      </c>
      <c r="L87" s="7" t="s">
        <v>57</v>
      </c>
      <c r="M87" s="64" t="s">
        <v>221</v>
      </c>
      <c r="N87" s="9" t="s">
        <v>59</v>
      </c>
      <c r="O87" s="9" t="s">
        <v>59</v>
      </c>
      <c r="P87" s="2" t="s">
        <v>238</v>
      </c>
      <c r="R87" s="6" t="s">
        <v>166</v>
      </c>
      <c r="AD87" s="7" t="s">
        <v>166</v>
      </c>
      <c r="AE87" s="7" t="s">
        <v>166</v>
      </c>
    </row>
    <row r="88" spans="1:31" s="2" customFormat="1" ht="48" x14ac:dyDescent="0.15">
      <c r="A88" s="10" t="s">
        <v>372</v>
      </c>
      <c r="B88" s="11">
        <v>4.984</v>
      </c>
      <c r="C88" s="11">
        <v>4.7990000000000004</v>
      </c>
      <c r="D88" s="11">
        <v>4.7990000000000004</v>
      </c>
      <c r="E88" s="11">
        <v>5.835</v>
      </c>
      <c r="F88" s="70">
        <v>5.4720000000000004</v>
      </c>
      <c r="G88" s="70">
        <v>5.4720000000000004</v>
      </c>
      <c r="H88" s="11">
        <v>5.1989999999999998</v>
      </c>
      <c r="I88" s="11">
        <v>5.2009999999999996</v>
      </c>
      <c r="J88" s="11">
        <v>4.9669999999999996</v>
      </c>
      <c r="K88" s="11">
        <v>4.8550000000000004</v>
      </c>
      <c r="L88" s="11">
        <v>4.8390000000000004</v>
      </c>
      <c r="M88">
        <f>'[1]Cases 400 &amp; 800'!$C$24</f>
        <v>4.9803855119909306</v>
      </c>
      <c r="N88" s="11">
        <f t="shared" si="9"/>
        <v>4.7990000000000004</v>
      </c>
      <c r="O88" s="11">
        <f t="shared" si="10"/>
        <v>5.835</v>
      </c>
      <c r="P88" s="12">
        <f t="shared" si="11"/>
        <v>5.1292727272727268</v>
      </c>
    </row>
    <row r="89" spans="1:31" s="2" customFormat="1" ht="48" x14ac:dyDescent="0.15">
      <c r="A89" s="10" t="s">
        <v>373</v>
      </c>
      <c r="B89" s="11">
        <v>6.9</v>
      </c>
      <c r="C89" s="11">
        <v>7.0750000000000002</v>
      </c>
      <c r="D89" s="11">
        <v>7.0750000000000002</v>
      </c>
      <c r="E89" s="11">
        <v>8.77</v>
      </c>
      <c r="F89" s="70">
        <v>7.6589999999999998</v>
      </c>
      <c r="G89" s="70">
        <v>7.6589999999999998</v>
      </c>
      <c r="H89" s="11">
        <v>7.9660000000000002</v>
      </c>
      <c r="I89" s="11">
        <v>7.9729999999999999</v>
      </c>
      <c r="J89" s="11">
        <v>7.2869999999999999</v>
      </c>
      <c r="K89" s="11">
        <v>7.1660000000000004</v>
      </c>
      <c r="L89" s="11">
        <v>7.3259999999999996</v>
      </c>
      <c r="M89">
        <f>'[1]Cases 400 &amp; 800'!$G$24</f>
        <v>7.0226270960471497</v>
      </c>
      <c r="N89" s="11">
        <f t="shared" si="9"/>
        <v>6.9</v>
      </c>
      <c r="O89" s="11">
        <f t="shared" si="10"/>
        <v>8.77</v>
      </c>
      <c r="P89" s="12">
        <f t="shared" si="11"/>
        <v>7.5323636363636357</v>
      </c>
      <c r="R89" s="6" t="s">
        <v>103</v>
      </c>
    </row>
    <row r="90" spans="1:31" s="2" customFormat="1" ht="36" x14ac:dyDescent="0.15">
      <c r="A90" s="10" t="s">
        <v>294</v>
      </c>
      <c r="B90" s="11">
        <v>8.5960000000000001</v>
      </c>
      <c r="C90" s="11">
        <v>8.8729999999999993</v>
      </c>
      <c r="D90" s="11">
        <v>8.8369999999999997</v>
      </c>
      <c r="E90" s="11">
        <v>10.506</v>
      </c>
      <c r="F90" s="70">
        <v>9.3800000000000008</v>
      </c>
      <c r="G90" s="70">
        <v>9.3800000000000008</v>
      </c>
      <c r="H90" s="11">
        <v>9.7260000000000009</v>
      </c>
      <c r="I90" s="11">
        <v>9.734</v>
      </c>
      <c r="J90" s="11">
        <v>9.0190000000000001</v>
      </c>
      <c r="K90" s="11">
        <v>8.9359999999999999</v>
      </c>
      <c r="L90" s="11">
        <v>9.0850000000000009</v>
      </c>
      <c r="M90">
        <f>'[1]Cases 400 &amp; 800'!$I$24</f>
        <v>8.9092396990884737</v>
      </c>
      <c r="N90" s="11">
        <f t="shared" si="9"/>
        <v>8.5960000000000001</v>
      </c>
      <c r="O90" s="11">
        <f t="shared" si="10"/>
        <v>10.506</v>
      </c>
      <c r="P90" s="12">
        <f t="shared" si="11"/>
        <v>9.279272727272728</v>
      </c>
      <c r="R90" s="6" t="s">
        <v>49</v>
      </c>
      <c r="T90" s="2" t="s">
        <v>166</v>
      </c>
      <c r="U90" s="7" t="s">
        <v>166</v>
      </c>
      <c r="V90" s="7" t="s">
        <v>166</v>
      </c>
      <c r="W90" s="7" t="s">
        <v>166</v>
      </c>
      <c r="X90" s="7" t="s">
        <v>166</v>
      </c>
      <c r="Y90" s="7" t="s">
        <v>166</v>
      </c>
      <c r="Z90" s="7" t="s">
        <v>166</v>
      </c>
      <c r="AA90" s="7" t="s">
        <v>166</v>
      </c>
      <c r="AB90" s="7" t="s">
        <v>166</v>
      </c>
      <c r="AC90" s="9" t="s">
        <v>166</v>
      </c>
      <c r="AD90" s="7" t="s">
        <v>59</v>
      </c>
      <c r="AE90" s="7" t="s">
        <v>59</v>
      </c>
    </row>
    <row r="91" spans="1:31" s="2" customFormat="1" ht="48" x14ac:dyDescent="0.15">
      <c r="A91" s="10" t="s">
        <v>374</v>
      </c>
      <c r="B91" s="11">
        <v>7.298</v>
      </c>
      <c r="C91" s="11">
        <v>7.61</v>
      </c>
      <c r="D91" s="11">
        <v>7.61</v>
      </c>
      <c r="E91" s="11">
        <v>9.1509999999999998</v>
      </c>
      <c r="F91" s="70">
        <v>8.0739999999999998</v>
      </c>
      <c r="G91" s="70">
        <v>8.0739999999999998</v>
      </c>
      <c r="H91" s="11">
        <v>8.3650000000000002</v>
      </c>
      <c r="I91" s="11">
        <v>8.3729999999999993</v>
      </c>
      <c r="J91" s="11">
        <v>7.774</v>
      </c>
      <c r="K91" s="11">
        <v>7.6970000000000001</v>
      </c>
      <c r="L91" s="11">
        <v>7.8630000000000004</v>
      </c>
      <c r="M91">
        <f>'[1]Cases 400 &amp; 800'!$K$24</f>
        <v>7.6519181625600403</v>
      </c>
      <c r="N91" s="11">
        <f>MIN(B91:L91)</f>
        <v>7.298</v>
      </c>
      <c r="O91" s="11">
        <f t="shared" si="10"/>
        <v>9.1509999999999998</v>
      </c>
      <c r="P91" s="12">
        <f t="shared" si="11"/>
        <v>7.9899090909090917</v>
      </c>
      <c r="R91" s="6" t="s">
        <v>70</v>
      </c>
      <c r="S91" s="7" t="s">
        <v>50</v>
      </c>
      <c r="T91" s="7" t="s">
        <v>51</v>
      </c>
      <c r="U91" s="6" t="s">
        <v>246</v>
      </c>
      <c r="V91" s="7" t="s">
        <v>151</v>
      </c>
      <c r="W91" s="7" t="s">
        <v>236</v>
      </c>
      <c r="X91" s="7" t="s">
        <v>53</v>
      </c>
      <c r="Y91" s="7" t="s">
        <v>54</v>
      </c>
      <c r="Z91" s="7" t="s">
        <v>55</v>
      </c>
      <c r="AA91" s="7" t="s">
        <v>56</v>
      </c>
      <c r="AB91" s="7" t="s">
        <v>57</v>
      </c>
      <c r="AC91" s="9" t="s">
        <v>221</v>
      </c>
      <c r="AD91" s="7" t="s">
        <v>68</v>
      </c>
      <c r="AE91" s="7" t="s">
        <v>69</v>
      </c>
    </row>
    <row r="92" spans="1:31" s="2" customFormat="1" ht="48" x14ac:dyDescent="0.15">
      <c r="A92" s="10" t="s">
        <v>295</v>
      </c>
      <c r="B92" s="11">
        <v>5.4290000000000003</v>
      </c>
      <c r="C92" s="11">
        <v>6.4880000000000004</v>
      </c>
      <c r="D92" s="11">
        <v>6.4880000000000004</v>
      </c>
      <c r="E92" s="11">
        <v>7.827</v>
      </c>
      <c r="F92" s="70">
        <v>6.3090000000000002</v>
      </c>
      <c r="G92" s="70">
        <v>6.3090000000000002</v>
      </c>
      <c r="H92" s="11">
        <v>7.1779999999999999</v>
      </c>
      <c r="I92" s="11">
        <v>7.1859999999999999</v>
      </c>
      <c r="J92" s="11">
        <v>6.6619999999999999</v>
      </c>
      <c r="K92" s="11">
        <v>6.5</v>
      </c>
      <c r="L92" s="11">
        <v>6.51</v>
      </c>
      <c r="M92">
        <f>'[1]Cases 400 &amp; 800'!$M$24</f>
        <v>6.0286804555798552</v>
      </c>
      <c r="N92" s="11">
        <f t="shared" si="9"/>
        <v>5.4290000000000003</v>
      </c>
      <c r="O92" s="11">
        <f t="shared" si="10"/>
        <v>7.827</v>
      </c>
      <c r="P92" s="12">
        <f t="shared" si="11"/>
        <v>6.6259999999999994</v>
      </c>
      <c r="R92" s="10" t="s">
        <v>300</v>
      </c>
      <c r="S92" s="11">
        <v>-3.1259999999999999</v>
      </c>
      <c r="T92" s="11">
        <v>-3.1629999999999998</v>
      </c>
      <c r="U92" s="11">
        <f>D63-D55</f>
        <v>-3.1619999999999999</v>
      </c>
      <c r="V92" s="11">
        <v>-3.8370000000000002</v>
      </c>
      <c r="W92" s="11">
        <f>F63-F55</f>
        <v>-3.7569999999999997</v>
      </c>
      <c r="X92" s="11">
        <v>-3.3290000000000002</v>
      </c>
      <c r="Y92" s="11">
        <v>-3.6080000000000001</v>
      </c>
      <c r="Z92" s="11">
        <v>-3.1520000000000001</v>
      </c>
      <c r="AA92" s="11">
        <v>-3.2170000000000001</v>
      </c>
      <c r="AB92" s="11">
        <v>-3.3210000000000002</v>
      </c>
      <c r="AC92" s="11">
        <f>M63-M55</f>
        <v>-3.1547109051868687</v>
      </c>
      <c r="AD92" s="11">
        <v>-3.8370000000000002</v>
      </c>
      <c r="AE92" s="11">
        <v>-3.1259999999999999</v>
      </c>
    </row>
    <row r="93" spans="1:31" s="2" customFormat="1" ht="48" x14ac:dyDescent="0.15">
      <c r="A93" s="10" t="s">
        <v>375</v>
      </c>
      <c r="B93" s="11">
        <v>4.8680000000000003</v>
      </c>
      <c r="C93" s="11">
        <v>5.9530000000000003</v>
      </c>
      <c r="D93" s="11">
        <v>5.9539999999999997</v>
      </c>
      <c r="E93" s="11">
        <v>7.2279999999999998</v>
      </c>
      <c r="F93" s="70">
        <v>5.3529999999999998</v>
      </c>
      <c r="G93" s="70">
        <v>5.3529999999999998</v>
      </c>
      <c r="H93" s="11">
        <v>6.6109999999999998</v>
      </c>
      <c r="I93" s="11">
        <v>6.6</v>
      </c>
      <c r="J93" s="11">
        <v>6.1609999999999996</v>
      </c>
      <c r="K93" s="11">
        <v>5.94</v>
      </c>
      <c r="L93" s="11">
        <v>5.8609999999999998</v>
      </c>
      <c r="M93">
        <f>'[1]Cases 400 &amp; 800'!$S$24</f>
        <v>5.3704987825321862</v>
      </c>
      <c r="N93" s="11">
        <f t="shared" si="9"/>
        <v>4.8680000000000003</v>
      </c>
      <c r="O93" s="11">
        <f t="shared" si="10"/>
        <v>7.2279999999999998</v>
      </c>
      <c r="P93" s="12">
        <f t="shared" si="11"/>
        <v>5.989272727272728</v>
      </c>
      <c r="R93" s="10" t="s">
        <v>267</v>
      </c>
      <c r="S93" s="11">
        <v>2.1429999999999998</v>
      </c>
      <c r="T93" s="11">
        <v>2.1419999999999999</v>
      </c>
      <c r="U93" s="11">
        <f>D65-D63</f>
        <v>2.1420000000000003</v>
      </c>
      <c r="V93" s="11">
        <v>2.383</v>
      </c>
      <c r="W93" s="11">
        <f>F65-F63</f>
        <v>1.9980000000000002</v>
      </c>
      <c r="X93" s="11">
        <v>2.1960000000000002</v>
      </c>
      <c r="Y93" s="11">
        <v>2.0699999999999998</v>
      </c>
      <c r="Z93" s="11">
        <v>2.5049999999999999</v>
      </c>
      <c r="AA93" s="11">
        <v>2.121</v>
      </c>
      <c r="AB93" s="11">
        <v>2.2589999999999999</v>
      </c>
      <c r="AC93" s="11">
        <f>M65-M63</f>
        <v>1.9693751698644753</v>
      </c>
      <c r="AD93" s="11">
        <v>2.0699999999999998</v>
      </c>
      <c r="AE93" s="11">
        <v>2.5049999999999999</v>
      </c>
    </row>
    <row r="94" spans="1:31" s="2" customFormat="1" ht="48" x14ac:dyDescent="0.15">
      <c r="A94" s="10" t="s">
        <v>341</v>
      </c>
      <c r="B94" s="11">
        <v>4.4489999999999998</v>
      </c>
      <c r="C94" s="11">
        <v>4.9870000000000001</v>
      </c>
      <c r="D94" s="11">
        <v>4.9779999999999998</v>
      </c>
      <c r="F94" s="3"/>
      <c r="G94" s="3"/>
      <c r="H94" s="11">
        <v>5.6520000000000001</v>
      </c>
      <c r="I94" s="11">
        <v>5.8109999999999999</v>
      </c>
      <c r="J94" s="11"/>
      <c r="K94" s="11">
        <v>5.0979999999999999</v>
      </c>
      <c r="L94" s="11">
        <v>5.6420000000000003</v>
      </c>
      <c r="M94">
        <f>'[1]Cases 400 &amp; 800'!$P$24</f>
        <v>4.5686472426435145</v>
      </c>
      <c r="N94" s="11">
        <f>MIN(B94:L94)</f>
        <v>4.4489999999999998</v>
      </c>
      <c r="O94" s="11">
        <f>MAX(B94:L94)</f>
        <v>5.8109999999999999</v>
      </c>
      <c r="P94" s="12">
        <f>AVERAGE(B94:L94)</f>
        <v>5.2309999999999999</v>
      </c>
      <c r="R94" s="10" t="s">
        <v>249</v>
      </c>
      <c r="S94" s="11">
        <v>0.40500000000000003</v>
      </c>
      <c r="T94" s="11">
        <v>0.252</v>
      </c>
      <c r="U94" s="11">
        <f>D64-D63</f>
        <v>0.25300000000000011</v>
      </c>
      <c r="V94" s="11">
        <v>0.38200000000000001</v>
      </c>
      <c r="W94" s="11">
        <f>F64-F63</f>
        <v>0.24900000000000011</v>
      </c>
      <c r="X94" s="11">
        <v>0.27700000000000002</v>
      </c>
      <c r="Y94" s="11">
        <v>0.29399999999999998</v>
      </c>
      <c r="Z94" s="11">
        <v>0.33300000000000002</v>
      </c>
      <c r="AA94" s="11">
        <v>0.442</v>
      </c>
      <c r="AB94" s="11">
        <v>0.17899999999999999</v>
      </c>
      <c r="AC94" s="11">
        <f>M64-M63</f>
        <v>0.28211415006516005</v>
      </c>
      <c r="AD94" s="11">
        <v>0.17899999999999999</v>
      </c>
      <c r="AE94" s="11">
        <v>0.442</v>
      </c>
    </row>
    <row r="95" spans="1:31" s="2" customFormat="1" ht="48" x14ac:dyDescent="0.15">
      <c r="A95" s="10" t="s">
        <v>342</v>
      </c>
      <c r="B95" s="11">
        <v>1.839</v>
      </c>
      <c r="C95" s="11">
        <v>2.4460000000000002</v>
      </c>
      <c r="D95" s="11"/>
      <c r="F95" s="3"/>
      <c r="G95" s="3"/>
      <c r="H95" s="11">
        <v>3.004</v>
      </c>
      <c r="I95" s="11">
        <v>2.8279999999999998</v>
      </c>
      <c r="J95" s="11"/>
      <c r="K95" s="11">
        <v>2.5670000000000002</v>
      </c>
      <c r="L95" s="11">
        <v>2.9620000000000002</v>
      </c>
      <c r="M95">
        <f>'[1]Cases 400 &amp; 800'!$V$24</f>
        <v>1.9716303214307982</v>
      </c>
      <c r="N95" s="11">
        <f>MIN(B95:L95)</f>
        <v>1.839</v>
      </c>
      <c r="O95" s="11">
        <f>MAX(B95:L95)</f>
        <v>3.004</v>
      </c>
      <c r="P95" s="12">
        <f>AVERAGE(B95:L95)</f>
        <v>2.6076666666666664</v>
      </c>
      <c r="R95" s="10" t="s">
        <v>268</v>
      </c>
      <c r="S95" s="11">
        <v>0.83</v>
      </c>
      <c r="T95" s="11">
        <v>0.59499999999999997</v>
      </c>
      <c r="U95" s="11">
        <f>D66-D65</f>
        <v>0.59499999999999975</v>
      </c>
      <c r="V95" s="11">
        <v>1.08</v>
      </c>
      <c r="W95" s="11">
        <f>F66-F65</f>
        <v>0.95800000000000018</v>
      </c>
      <c r="X95" s="11">
        <v>0.66200000000000003</v>
      </c>
      <c r="Y95" s="11">
        <v>0.67</v>
      </c>
      <c r="Z95" s="11">
        <v>0.93300000000000005</v>
      </c>
      <c r="AA95" s="11">
        <v>0.96399999999999997</v>
      </c>
      <c r="AB95" s="11"/>
      <c r="AC95" s="11">
        <f>M66-M65</f>
        <v>0.71311411443908446</v>
      </c>
      <c r="AD95" s="11">
        <v>0.59499999999999997</v>
      </c>
      <c r="AE95" s="11">
        <v>1.08</v>
      </c>
    </row>
    <row r="96" spans="1:31" s="2" customFormat="1" ht="36" x14ac:dyDescent="0.15">
      <c r="A96" s="6" t="s">
        <v>76</v>
      </c>
      <c r="F96" s="3"/>
      <c r="G96" s="3"/>
      <c r="M96"/>
      <c r="R96" s="10" t="s">
        <v>269</v>
      </c>
      <c r="S96" s="11">
        <v>-0.377</v>
      </c>
      <c r="T96" s="11">
        <v>-0.58899999999999997</v>
      </c>
      <c r="U96" s="11">
        <f>D67-D63</f>
        <v>-0.59200000000000008</v>
      </c>
      <c r="V96" s="11">
        <v>-0.63300000000000001</v>
      </c>
      <c r="W96" s="11">
        <f>F67-F63</f>
        <v>-0.45399999999999985</v>
      </c>
      <c r="X96" s="11">
        <v>-0.66600000000000004</v>
      </c>
      <c r="Y96" s="11">
        <v>-0.57699999999999996</v>
      </c>
      <c r="Z96" s="11">
        <v>-0.55100000000000005</v>
      </c>
      <c r="AA96" s="11">
        <v>-0.57499999999999996</v>
      </c>
      <c r="AB96" s="11">
        <v>-0.71799999999999997</v>
      </c>
      <c r="AC96" s="11">
        <f>M67-M63</f>
        <v>-0.45560630889713005</v>
      </c>
      <c r="AD96" s="11">
        <v>-0.71799999999999997</v>
      </c>
      <c r="AE96" s="11">
        <v>-0.377</v>
      </c>
    </row>
    <row r="97" spans="1:31" s="2" customFormat="1" x14ac:dyDescent="0.15">
      <c r="F97" s="3"/>
      <c r="G97" s="3"/>
      <c r="M97"/>
      <c r="R97" s="6" t="s">
        <v>166</v>
      </c>
    </row>
    <row r="98" spans="1:31" s="2" customFormat="1" ht="36" x14ac:dyDescent="0.15">
      <c r="A98" s="6" t="s">
        <v>111</v>
      </c>
      <c r="B98" s="7" t="s">
        <v>60</v>
      </c>
      <c r="C98" s="7" t="s">
        <v>61</v>
      </c>
      <c r="D98" s="7" t="s">
        <v>237</v>
      </c>
      <c r="E98" s="7" t="s">
        <v>62</v>
      </c>
      <c r="F98" s="69" t="s">
        <v>62</v>
      </c>
      <c r="G98" s="69"/>
      <c r="H98" s="7" t="s">
        <v>62</v>
      </c>
      <c r="I98" s="7" t="s">
        <v>63</v>
      </c>
      <c r="J98" s="7" t="s">
        <v>64</v>
      </c>
      <c r="K98" s="7" t="s">
        <v>65</v>
      </c>
      <c r="L98" s="7" t="s">
        <v>66</v>
      </c>
      <c r="M98" s="64" t="s">
        <v>166</v>
      </c>
      <c r="N98" s="7" t="s">
        <v>68</v>
      </c>
      <c r="O98" s="7" t="s">
        <v>69</v>
      </c>
      <c r="R98" s="10" t="s">
        <v>270</v>
      </c>
      <c r="S98" s="11">
        <v>1.052</v>
      </c>
      <c r="T98" s="11">
        <v>1.8380000000000001</v>
      </c>
      <c r="U98" s="11"/>
      <c r="V98" s="11">
        <v>1.5529999999999999</v>
      </c>
      <c r="W98" s="11"/>
      <c r="X98" s="11">
        <v>1.075</v>
      </c>
      <c r="Y98" s="11">
        <v>2.3359999999999999</v>
      </c>
      <c r="Z98" s="11">
        <v>2.5710000000000002</v>
      </c>
      <c r="AB98" s="11">
        <v>1.772</v>
      </c>
      <c r="AC98" s="11"/>
    </row>
    <row r="99" spans="1:31" s="2" customFormat="1" ht="36" x14ac:dyDescent="0.15">
      <c r="B99" s="7" t="s">
        <v>50</v>
      </c>
      <c r="C99" s="7" t="s">
        <v>51</v>
      </c>
      <c r="D99" s="6" t="s">
        <v>246</v>
      </c>
      <c r="E99" s="7" t="s">
        <v>151</v>
      </c>
      <c r="F99" s="69" t="s">
        <v>236</v>
      </c>
      <c r="G99" s="69" t="s">
        <v>293</v>
      </c>
      <c r="H99" s="6" t="s">
        <v>53</v>
      </c>
      <c r="I99" s="7" t="s">
        <v>54</v>
      </c>
      <c r="J99" s="7" t="s">
        <v>55</v>
      </c>
      <c r="K99" s="7" t="s">
        <v>56</v>
      </c>
      <c r="L99" s="7" t="s">
        <v>57</v>
      </c>
      <c r="M99" s="64" t="s">
        <v>221</v>
      </c>
      <c r="N99" s="7" t="s">
        <v>59</v>
      </c>
      <c r="O99" s="7" t="s">
        <v>59</v>
      </c>
      <c r="P99" s="2" t="s">
        <v>238</v>
      </c>
      <c r="R99" s="10" t="s">
        <v>271</v>
      </c>
      <c r="S99" s="11">
        <v>1.141</v>
      </c>
      <c r="T99" s="11">
        <v>1.054</v>
      </c>
      <c r="U99" s="11">
        <f>D69-D63</f>
        <v>1.054</v>
      </c>
      <c r="V99" s="11">
        <v>1.056</v>
      </c>
      <c r="W99" s="11">
        <f>F69-F63</f>
        <v>0.88100000000000023</v>
      </c>
      <c r="X99" s="11">
        <v>0.98699999999999999</v>
      </c>
      <c r="Y99" s="11">
        <v>0.86299999999999999</v>
      </c>
      <c r="Z99" s="11">
        <v>1.2130000000000001</v>
      </c>
      <c r="AA99" s="11">
        <v>1.718</v>
      </c>
      <c r="AB99" s="11">
        <v>0.77500000000000002</v>
      </c>
      <c r="AC99" s="11">
        <f>M69-M63</f>
        <v>1.1845643230744818</v>
      </c>
      <c r="AD99" s="11">
        <v>0.77500000000000002</v>
      </c>
      <c r="AE99" s="11">
        <v>1.718</v>
      </c>
    </row>
    <row r="100" spans="1:31" s="2" customFormat="1" ht="24" x14ac:dyDescent="0.15">
      <c r="A100" s="10" t="s">
        <v>226</v>
      </c>
      <c r="B100" s="11">
        <v>6.1370000000000298</v>
      </c>
      <c r="C100" s="11">
        <v>6.4329999999999998</v>
      </c>
      <c r="D100" s="11">
        <v>6.4329999999999998</v>
      </c>
      <c r="E100" s="11">
        <v>7.0789999999999997</v>
      </c>
      <c r="F100" s="70">
        <v>8.4480000000000004</v>
      </c>
      <c r="G100" s="70">
        <v>8.0540000000000003</v>
      </c>
      <c r="H100" s="11">
        <v>7.2779999999999996</v>
      </c>
      <c r="I100" s="11">
        <v>7.9640000000000004</v>
      </c>
      <c r="J100" s="11">
        <v>6.492</v>
      </c>
      <c r="K100" s="11">
        <v>6.492</v>
      </c>
      <c r="L100" s="11">
        <v>6.7779999999999996</v>
      </c>
      <c r="M100">
        <f>'[1]Cases 600'!$C$33</f>
        <v>6.7403897054987212</v>
      </c>
      <c r="N100" s="11">
        <f t="shared" ref="N100:N105" si="12">MIN(B100:L100)</f>
        <v>6.1370000000000298</v>
      </c>
      <c r="O100" s="11">
        <f t="shared" ref="O100:O105" si="13">MAX(B100:L100)</f>
        <v>8.4480000000000004</v>
      </c>
      <c r="P100" s="12">
        <f t="shared" ref="P100:P105" si="14">AVERAGE(B100:L100)</f>
        <v>7.0534545454545485</v>
      </c>
    </row>
    <row r="101" spans="1:31" s="2" customFormat="1" ht="36" x14ac:dyDescent="0.15">
      <c r="A101" s="10" t="s">
        <v>227</v>
      </c>
      <c r="B101" s="11">
        <v>3.915</v>
      </c>
      <c r="C101" s="11">
        <v>4.851</v>
      </c>
      <c r="D101" s="11">
        <v>4.8520000000000003</v>
      </c>
      <c r="E101" s="11">
        <v>4.8520000000000003</v>
      </c>
      <c r="F101" s="70">
        <v>6.1390000000000002</v>
      </c>
      <c r="G101" s="70">
        <v>5.8739999999999997</v>
      </c>
      <c r="H101" s="11">
        <v>5.4480000000000004</v>
      </c>
      <c r="I101" s="11">
        <v>5.7779999999999996</v>
      </c>
      <c r="J101" s="11">
        <v>4.7640000000000002</v>
      </c>
      <c r="K101" s="11">
        <v>4.601</v>
      </c>
      <c r="L101" s="11">
        <v>5.5060000000000002</v>
      </c>
      <c r="M101">
        <f>'[1]Cases 600'!$G$33</f>
        <v>4.7464268644566854</v>
      </c>
      <c r="N101" s="11">
        <f t="shared" si="12"/>
        <v>3.915</v>
      </c>
      <c r="O101" s="11">
        <f t="shared" si="13"/>
        <v>6.1390000000000002</v>
      </c>
      <c r="P101" s="12">
        <f t="shared" si="14"/>
        <v>5.1436363636363636</v>
      </c>
      <c r="R101" s="6" t="s">
        <v>76</v>
      </c>
      <c r="T101" s="7" t="s">
        <v>166</v>
      </c>
      <c r="U101" s="7" t="s">
        <v>166</v>
      </c>
      <c r="V101" s="7" t="s">
        <v>166</v>
      </c>
      <c r="W101" s="7" t="s">
        <v>166</v>
      </c>
      <c r="X101" s="7" t="s">
        <v>166</v>
      </c>
      <c r="Y101" s="7" t="s">
        <v>166</v>
      </c>
      <c r="Z101" s="7" t="s">
        <v>166</v>
      </c>
      <c r="AA101" s="7" t="s">
        <v>166</v>
      </c>
      <c r="AB101" s="7" t="s">
        <v>166</v>
      </c>
      <c r="AC101" s="9" t="s">
        <v>166</v>
      </c>
      <c r="AD101" s="7" t="s">
        <v>59</v>
      </c>
      <c r="AE101" s="7" t="s">
        <v>59</v>
      </c>
    </row>
    <row r="102" spans="1:31" s="2" customFormat="1" ht="36" x14ac:dyDescent="0.15">
      <c r="A102" s="10" t="s">
        <v>228</v>
      </c>
      <c r="B102" s="11">
        <v>3.4169999999999998</v>
      </c>
      <c r="C102" s="11">
        <v>4.0919999999999996</v>
      </c>
      <c r="D102" s="11">
        <v>4.0919999999999996</v>
      </c>
      <c r="E102" s="11">
        <v>4.3339999999999996</v>
      </c>
      <c r="F102" s="70">
        <v>5.4820000000000002</v>
      </c>
      <c r="G102" s="70">
        <v>5.2560000000000002</v>
      </c>
      <c r="H102" s="11">
        <v>4.633</v>
      </c>
      <c r="I102" s="11">
        <v>5.0039999999999996</v>
      </c>
      <c r="J102" s="11">
        <v>4.0110000000000001</v>
      </c>
      <c r="K102" s="11">
        <v>3.9009999999999998</v>
      </c>
      <c r="L102" s="11">
        <v>4.351</v>
      </c>
      <c r="M102">
        <f>'[1]Cases 600'!$I$33</f>
        <v>4.1676074995693204</v>
      </c>
      <c r="N102" s="11">
        <f t="shared" si="12"/>
        <v>3.4169999999999998</v>
      </c>
      <c r="O102" s="11">
        <f t="shared" si="13"/>
        <v>5.4820000000000002</v>
      </c>
      <c r="P102" s="12">
        <f t="shared" si="14"/>
        <v>4.4157272727272723</v>
      </c>
      <c r="R102" s="6" t="s">
        <v>70</v>
      </c>
      <c r="S102" s="7" t="s">
        <v>50</v>
      </c>
      <c r="T102" s="7" t="s">
        <v>51</v>
      </c>
      <c r="U102" s="6" t="s">
        <v>246</v>
      </c>
      <c r="V102" s="7" t="s">
        <v>151</v>
      </c>
      <c r="W102" s="7" t="s">
        <v>236</v>
      </c>
      <c r="X102" s="7" t="s">
        <v>53</v>
      </c>
      <c r="Y102" s="7" t="s">
        <v>54</v>
      </c>
      <c r="Z102" s="7" t="s">
        <v>55</v>
      </c>
      <c r="AA102" s="7" t="s">
        <v>56</v>
      </c>
      <c r="AB102" s="7" t="s">
        <v>57</v>
      </c>
      <c r="AC102" s="9" t="s">
        <v>221</v>
      </c>
      <c r="AD102" s="7" t="s">
        <v>68</v>
      </c>
      <c r="AE102" s="7" t="s">
        <v>69</v>
      </c>
    </row>
    <row r="103" spans="1:31" s="2" customFormat="1" ht="36" x14ac:dyDescent="0.15">
      <c r="A103" s="10" t="s">
        <v>230</v>
      </c>
      <c r="B103" s="11">
        <v>2.129</v>
      </c>
      <c r="C103" s="11">
        <v>3.1080000000000001</v>
      </c>
      <c r="D103" s="11">
        <v>3.109</v>
      </c>
      <c r="E103" s="11">
        <v>2.4889999999999999</v>
      </c>
      <c r="F103" s="70">
        <v>3.3439999999999999</v>
      </c>
      <c r="G103" s="70">
        <v>3.2349999999999999</v>
      </c>
      <c r="H103" s="11">
        <v>3.4929999999999999</v>
      </c>
      <c r="I103" s="11">
        <v>3.7010000000000001</v>
      </c>
      <c r="J103" s="11">
        <v>2.4889999999999999</v>
      </c>
      <c r="K103" s="11">
        <v>2.4159999999999999</v>
      </c>
      <c r="L103" s="5"/>
      <c r="M103">
        <f>'[1]Cases 600'!$K$33</f>
        <v>2.7803719831226754</v>
      </c>
      <c r="N103" s="11">
        <f t="shared" si="12"/>
        <v>2.129</v>
      </c>
      <c r="O103" s="11">
        <f t="shared" si="13"/>
        <v>3.7010000000000001</v>
      </c>
      <c r="P103" s="12">
        <f t="shared" si="14"/>
        <v>2.9513000000000003</v>
      </c>
      <c r="R103" s="10" t="s">
        <v>301</v>
      </c>
      <c r="S103" s="11">
        <v>-4.0049999999999999</v>
      </c>
      <c r="T103" s="11">
        <v>-3.8330000000000002</v>
      </c>
      <c r="U103" s="11">
        <f>D108-D100</f>
        <v>-3.8319999999999999</v>
      </c>
      <c r="V103" s="11">
        <v>-4.6239999999999997</v>
      </c>
      <c r="W103" s="11">
        <f>F108-F100</f>
        <v>-4.7789999999999999</v>
      </c>
      <c r="X103" s="11">
        <v>-4.1130000000000004</v>
      </c>
      <c r="Y103" s="11">
        <v>-4.5490000000000004</v>
      </c>
      <c r="Z103" s="11">
        <v>-3.92</v>
      </c>
      <c r="AA103" s="11">
        <v>-4.0069999999999997</v>
      </c>
      <c r="AB103" s="11">
        <v>-4.1790000000000003</v>
      </c>
      <c r="AC103" s="11">
        <f>M108-M100</f>
        <v>-4.232737641564321</v>
      </c>
      <c r="AD103" s="11">
        <v>-4.6239999999999997</v>
      </c>
      <c r="AE103" s="11">
        <v>-3.8330000000000002</v>
      </c>
    </row>
    <row r="104" spans="1:31" s="2" customFormat="1" ht="48" x14ac:dyDescent="0.15">
      <c r="A104" s="10" t="s">
        <v>229</v>
      </c>
      <c r="B104" s="11">
        <v>5.952</v>
      </c>
      <c r="C104" s="11">
        <v>6.1829999999999998</v>
      </c>
      <c r="D104" s="11">
        <v>6.15</v>
      </c>
      <c r="E104" s="11">
        <v>6.7590000000000003</v>
      </c>
      <c r="F104" s="70">
        <v>8.0969999999999995</v>
      </c>
      <c r="G104" s="70">
        <v>7.7130000000000001</v>
      </c>
      <c r="H104" s="11">
        <v>7.0259999999999998</v>
      </c>
      <c r="I104" s="11">
        <v>7.8109999999999999</v>
      </c>
      <c r="J104" s="11">
        <v>6.2469999999999999</v>
      </c>
      <c r="K104" s="11">
        <v>6.2460000000000004</v>
      </c>
      <c r="L104" s="11">
        <v>6.508</v>
      </c>
      <c r="M104">
        <f>'[1]Cases 600'!$M$33</f>
        <v>6.4538056917777471</v>
      </c>
      <c r="N104" s="11">
        <f t="shared" si="12"/>
        <v>5.952</v>
      </c>
      <c r="O104" s="11">
        <f t="shared" si="13"/>
        <v>8.0969999999999995</v>
      </c>
      <c r="P104" s="12">
        <f t="shared" si="14"/>
        <v>6.7901818181818179</v>
      </c>
      <c r="R104" s="10" t="s">
        <v>250</v>
      </c>
      <c r="S104" s="11">
        <v>-1.3109999999999999</v>
      </c>
      <c r="T104" s="11">
        <v>-1.0669999999999999</v>
      </c>
      <c r="U104" s="11">
        <f>D109-D108</f>
        <v>-1.0660000000000001</v>
      </c>
      <c r="V104" s="11">
        <v>-1.4790000000000001</v>
      </c>
      <c r="W104" s="11">
        <f>F109-F108</f>
        <v>-1.786</v>
      </c>
      <c r="X104" s="11">
        <v>-1.2929999999999999</v>
      </c>
      <c r="Y104" s="11">
        <v>-1.5609999999999999</v>
      </c>
      <c r="Z104" s="11">
        <v>-1.1439999999999999</v>
      </c>
      <c r="AA104" s="11">
        <v>-1.159</v>
      </c>
      <c r="AB104" s="11">
        <v>-0.83199999999999996</v>
      </c>
      <c r="AC104" s="11">
        <f>M109-M108</f>
        <v>-1.2728768114464906</v>
      </c>
      <c r="AD104" s="11">
        <v>-1.5609999999999999</v>
      </c>
      <c r="AE104" s="11">
        <v>-0.83199999999999996</v>
      </c>
    </row>
    <row r="105" spans="1:31" s="2" customFormat="1" ht="48" x14ac:dyDescent="0.15">
      <c r="A105" s="10" t="s">
        <v>242</v>
      </c>
      <c r="B105" s="11">
        <v>4.8159999999999998</v>
      </c>
      <c r="C105" s="11">
        <v>5.14</v>
      </c>
      <c r="D105" s="11">
        <v>5.1890000000000001</v>
      </c>
      <c r="E105" s="11">
        <v>5.7949999999999999</v>
      </c>
      <c r="F105" s="70">
        <v>7.0640000000000001</v>
      </c>
      <c r="G105" s="70">
        <v>6.6779999999999999</v>
      </c>
      <c r="H105" s="11">
        <v>5.8940000000000001</v>
      </c>
      <c r="I105" s="11">
        <v>6.5449999999999999</v>
      </c>
      <c r="J105" s="11">
        <v>5.0880000000000001</v>
      </c>
      <c r="K105" s="11">
        <v>5.1189999999999998</v>
      </c>
      <c r="L105" s="11">
        <v>5.4560000000000004</v>
      </c>
      <c r="M105">
        <f>'[1]Cases 600'!$Q$33</f>
        <v>5.3043887047640403</v>
      </c>
      <c r="N105" s="11">
        <f t="shared" si="12"/>
        <v>4.8159999999999998</v>
      </c>
      <c r="O105" s="11">
        <f t="shared" si="13"/>
        <v>7.0640000000000001</v>
      </c>
      <c r="P105" s="12">
        <f t="shared" si="14"/>
        <v>5.7076363636363636</v>
      </c>
      <c r="R105" s="10" t="s">
        <v>272</v>
      </c>
      <c r="S105" s="11">
        <v>-0.29199999999999998</v>
      </c>
      <c r="T105" s="11">
        <v>1.6E-2</v>
      </c>
      <c r="U105" s="11">
        <f>D110-D108</f>
        <v>1.8000000000000238E-2</v>
      </c>
      <c r="V105" s="11">
        <v>-1.4999999999999999E-2</v>
      </c>
      <c r="W105" s="11">
        <f>F110-F108</f>
        <v>-0.35599999999999987</v>
      </c>
      <c r="X105" s="11">
        <v>-0.222</v>
      </c>
      <c r="Y105" s="11">
        <v>-0.32300000000000001</v>
      </c>
      <c r="Z105" s="11">
        <v>-0.115</v>
      </c>
      <c r="AA105" s="11">
        <v>-6.7000000000000004E-2</v>
      </c>
      <c r="AB105" s="11">
        <v>1.4E-2</v>
      </c>
      <c r="AC105" s="11">
        <f>M110-M108</f>
        <v>4.0806212827965371E-2</v>
      </c>
      <c r="AD105" s="11">
        <v>-0.32300000000000001</v>
      </c>
      <c r="AE105" s="11">
        <v>1.6E-2</v>
      </c>
    </row>
    <row r="106" spans="1:31" s="2" customFormat="1" x14ac:dyDescent="0.15">
      <c r="A106" s="6"/>
      <c r="B106" s="11"/>
      <c r="C106" s="11"/>
      <c r="D106" s="11"/>
      <c r="E106" s="11"/>
      <c r="F106" s="70"/>
      <c r="G106" s="70"/>
      <c r="H106" s="11"/>
      <c r="I106" s="11"/>
      <c r="J106" s="11"/>
      <c r="K106" s="11"/>
      <c r="L106" s="11"/>
      <c r="M106"/>
      <c r="N106" s="9" t="s">
        <v>68</v>
      </c>
      <c r="O106" s="9" t="s">
        <v>69</v>
      </c>
      <c r="R106" s="6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</row>
    <row r="107" spans="1:31" s="2" customFormat="1" ht="36" x14ac:dyDescent="0.15">
      <c r="B107" s="7" t="s">
        <v>50</v>
      </c>
      <c r="C107" s="7" t="s">
        <v>51</v>
      </c>
      <c r="D107" s="6" t="s">
        <v>246</v>
      </c>
      <c r="E107" s="7" t="s">
        <v>151</v>
      </c>
      <c r="F107" s="69" t="s">
        <v>236</v>
      </c>
      <c r="G107" s="69" t="s">
        <v>293</v>
      </c>
      <c r="H107" s="6" t="s">
        <v>53</v>
      </c>
      <c r="I107" s="7" t="s">
        <v>54</v>
      </c>
      <c r="J107" s="7" t="s">
        <v>55</v>
      </c>
      <c r="K107" s="7" t="s">
        <v>56</v>
      </c>
      <c r="L107" s="7" t="s">
        <v>57</v>
      </c>
      <c r="M107" s="64" t="s">
        <v>221</v>
      </c>
      <c r="N107" s="7" t="s">
        <v>59</v>
      </c>
      <c r="O107" s="7" t="s">
        <v>59</v>
      </c>
      <c r="P107" s="2" t="s">
        <v>238</v>
      </c>
      <c r="R107" s="10" t="s">
        <v>273</v>
      </c>
      <c r="S107" s="11">
        <v>1.141</v>
      </c>
      <c r="T107" s="11">
        <v>1.054</v>
      </c>
      <c r="U107" s="11">
        <f>D114-D108</f>
        <v>-1.9350000000000001</v>
      </c>
      <c r="V107" s="11">
        <v>1.056</v>
      </c>
      <c r="W107" s="11">
        <f>F114-F108</f>
        <v>-2.774</v>
      </c>
      <c r="X107" s="11">
        <v>0.98699999999999999</v>
      </c>
      <c r="Y107" s="11">
        <v>0.86299999999999999</v>
      </c>
      <c r="Z107" s="11">
        <v>1.2130000000000001</v>
      </c>
      <c r="AA107" s="11">
        <v>1.718</v>
      </c>
      <c r="AB107" s="11">
        <v>0.77500000000000002</v>
      </c>
      <c r="AC107" s="11">
        <f>M114-M108</f>
        <v>-1.8681116923254968</v>
      </c>
      <c r="AD107" s="11">
        <v>0.77500000000000002</v>
      </c>
      <c r="AE107" s="11">
        <v>1.718</v>
      </c>
    </row>
    <row r="108" spans="1:31" s="2" customFormat="1" ht="36" x14ac:dyDescent="0.15">
      <c r="A108" s="6" t="s">
        <v>222</v>
      </c>
      <c r="B108" s="11">
        <v>2.1320000000000001</v>
      </c>
      <c r="C108" s="11">
        <v>2.6</v>
      </c>
      <c r="D108" s="11">
        <v>2.601</v>
      </c>
      <c r="E108" s="11">
        <v>2.4550000000000001</v>
      </c>
      <c r="F108" s="70">
        <v>3.669</v>
      </c>
      <c r="G108" s="70">
        <v>3.39</v>
      </c>
      <c r="H108" s="11">
        <v>3.165</v>
      </c>
      <c r="I108" s="11">
        <v>3.415</v>
      </c>
      <c r="J108" s="11">
        <v>2.5720000000000001</v>
      </c>
      <c r="K108" s="11">
        <v>2.4849999999999999</v>
      </c>
      <c r="L108" s="11">
        <v>2.5990000000000002</v>
      </c>
      <c r="M108">
        <f>'[1]Cases 900'!$C$33</f>
        <v>2.5076520639344002</v>
      </c>
      <c r="N108" s="11">
        <f t="shared" ref="N108:N114" si="15">MIN(B108:L108)</f>
        <v>2.1320000000000001</v>
      </c>
      <c r="O108" s="11">
        <f t="shared" ref="O108:O114" si="16">MAX(B108:L108)</f>
        <v>3.669</v>
      </c>
      <c r="P108" s="12">
        <f t="shared" ref="P108:P114" si="17">AVERAGE(B108:L108)</f>
        <v>2.8257272727272724</v>
      </c>
      <c r="R108" s="10" t="s">
        <v>274</v>
      </c>
      <c r="S108" s="11">
        <v>-0.80100000000000005</v>
      </c>
      <c r="T108" s="11">
        <v>-0.68200000000000005</v>
      </c>
      <c r="U108" s="11">
        <f>D111-D110</f>
        <v>-0.68200000000000016</v>
      </c>
      <c r="V108" s="11">
        <v>-1.1739999999999999</v>
      </c>
      <c r="W108" s="11">
        <f>F111-F110</f>
        <v>-1.4250000000000003</v>
      </c>
      <c r="X108" s="11">
        <v>-0.77</v>
      </c>
      <c r="Y108" s="11">
        <v>-0.85399999999999998</v>
      </c>
      <c r="Z108" s="11">
        <v>-1.018</v>
      </c>
      <c r="AA108" s="11">
        <v>-1.002</v>
      </c>
      <c r="AB108" s="11"/>
      <c r="AC108" s="11">
        <f>M111-M110</f>
        <v>-0.91065308721073723</v>
      </c>
      <c r="AD108" s="11">
        <v>-1.1739999999999999</v>
      </c>
      <c r="AE108" s="11">
        <v>-0.68200000000000005</v>
      </c>
    </row>
    <row r="109" spans="1:31" s="2" customFormat="1" ht="36" x14ac:dyDescent="0.15">
      <c r="A109" s="10" t="s">
        <v>223</v>
      </c>
      <c r="B109" s="11">
        <v>0.82099999999999995</v>
      </c>
      <c r="C109" s="11">
        <v>1.5329999999999999</v>
      </c>
      <c r="D109" s="11">
        <v>1.5349999999999999</v>
      </c>
      <c r="E109" s="11">
        <v>0.97599999999999998</v>
      </c>
      <c r="F109" s="70">
        <v>1.883</v>
      </c>
      <c r="G109" s="70">
        <v>1.738</v>
      </c>
      <c r="H109" s="11">
        <v>1.8720000000000001</v>
      </c>
      <c r="I109" s="11">
        <v>1.8540000000000001</v>
      </c>
      <c r="J109" s="11">
        <v>1.4279999999999999</v>
      </c>
      <c r="K109" s="11">
        <v>1.3260000000000001</v>
      </c>
      <c r="L109" s="11">
        <v>1.7669999999999999</v>
      </c>
      <c r="M109">
        <f>'[1]Cases 900'!$G$33</f>
        <v>1.2347752524879096</v>
      </c>
      <c r="N109" s="11">
        <f t="shared" si="15"/>
        <v>0.82099999999999995</v>
      </c>
      <c r="O109" s="11">
        <f t="shared" si="16"/>
        <v>1.883</v>
      </c>
      <c r="P109" s="12">
        <f t="shared" si="17"/>
        <v>1.5211818181818182</v>
      </c>
      <c r="R109" s="10" t="s">
        <v>275</v>
      </c>
      <c r="S109" s="11">
        <v>-5.2999999999999999E-2</v>
      </c>
      <c r="T109" s="11">
        <v>-6.4000000000000001E-2</v>
      </c>
      <c r="U109" s="11">
        <f>D112-D108</f>
        <v>-6.4999999999999947E-2</v>
      </c>
      <c r="V109" s="11">
        <v>-0.115</v>
      </c>
      <c r="W109" s="11">
        <f>F112-F108</f>
        <v>-0.12300000000000022</v>
      </c>
      <c r="X109" s="11">
        <v>-0.129</v>
      </c>
      <c r="Y109" s="11">
        <v>-0.17399999999999999</v>
      </c>
      <c r="Z109" s="11">
        <v>-8.3000000000000004E-2</v>
      </c>
      <c r="AA109" s="11">
        <v>-0.10199999999999999</v>
      </c>
      <c r="AB109" s="11">
        <v>-8.3000000000000004E-2</v>
      </c>
      <c r="AC109" s="11">
        <f>M112-M108</f>
        <v>-7.4331386437255453E-2</v>
      </c>
    </row>
    <row r="110" spans="1:31" s="2" customFormat="1" ht="36" x14ac:dyDescent="0.15">
      <c r="A110" s="10" t="s">
        <v>224</v>
      </c>
      <c r="B110" s="11">
        <v>1.84</v>
      </c>
      <c r="C110" s="11">
        <v>2.6160000000000001</v>
      </c>
      <c r="D110" s="11">
        <v>2.6190000000000002</v>
      </c>
      <c r="E110" s="11">
        <v>2.44</v>
      </c>
      <c r="F110" s="70">
        <v>3.3130000000000002</v>
      </c>
      <c r="G110" s="70">
        <v>3.169</v>
      </c>
      <c r="H110" s="11">
        <v>2.9430000000000001</v>
      </c>
      <c r="I110" s="11">
        <v>3.0920000000000001</v>
      </c>
      <c r="J110" s="11">
        <v>2.4569999999999999</v>
      </c>
      <c r="K110" s="11">
        <v>2.4180000000000001</v>
      </c>
      <c r="L110" s="11">
        <v>2.613</v>
      </c>
      <c r="M110">
        <f>'[1]Cases 900'!$I$33</f>
        <v>2.5484582767623656</v>
      </c>
      <c r="N110" s="11">
        <f t="shared" si="15"/>
        <v>1.84</v>
      </c>
      <c r="O110" s="11">
        <f t="shared" si="16"/>
        <v>3.3130000000000002</v>
      </c>
      <c r="P110" s="12">
        <f t="shared" si="17"/>
        <v>2.6836363636363636</v>
      </c>
      <c r="R110" s="10" t="s">
        <v>276</v>
      </c>
      <c r="S110" s="11">
        <v>-1.7450000000000001</v>
      </c>
      <c r="T110" s="11">
        <v>-2.0739999999999998</v>
      </c>
      <c r="U110" s="11">
        <f>D113-D108</f>
        <v>-2.0541999999999998</v>
      </c>
      <c r="V110" s="11">
        <v>-1.917</v>
      </c>
      <c r="W110" s="11">
        <f>F113-F108</f>
        <v>-2.8260000000000001</v>
      </c>
      <c r="X110" s="11">
        <v>-2.2440000000000002</v>
      </c>
      <c r="Y110" s="11">
        <v>-2.8260000000000001</v>
      </c>
      <c r="Z110" s="11">
        <v>-2.0209999999999999</v>
      </c>
      <c r="AA110" s="11">
        <v>-1.9244000000000001</v>
      </c>
      <c r="AB110" s="11">
        <v>-1.8280000000000001</v>
      </c>
      <c r="AC110" s="11">
        <f>M113-M108</f>
        <v>-1.9778563729760696</v>
      </c>
      <c r="AD110" s="11">
        <v>-2.8260000000000001</v>
      </c>
      <c r="AE110" s="11">
        <v>-1.7450000000000001</v>
      </c>
    </row>
    <row r="111" spans="1:31" s="2" customFormat="1" ht="36" x14ac:dyDescent="0.15">
      <c r="A111" s="10" t="s">
        <v>231</v>
      </c>
      <c r="B111" s="11">
        <v>1.0389999999999999</v>
      </c>
      <c r="C111" s="11">
        <v>1.9339999999999999</v>
      </c>
      <c r="D111" s="11">
        <v>1.9370000000000001</v>
      </c>
      <c r="E111" s="11">
        <v>1.266</v>
      </c>
      <c r="F111" s="70">
        <v>1.8879999999999999</v>
      </c>
      <c r="G111" s="70">
        <v>1.823</v>
      </c>
      <c r="H111" s="11">
        <v>2.173</v>
      </c>
      <c r="I111" s="11">
        <v>2.238</v>
      </c>
      <c r="J111" s="11">
        <v>1.4390000000000001</v>
      </c>
      <c r="K111" s="11">
        <v>1.4159999999999999</v>
      </c>
      <c r="L111" s="5"/>
      <c r="M111">
        <f>'[1]Cases 900'!$K$33</f>
        <v>1.6378051895516283</v>
      </c>
      <c r="N111" s="11">
        <f t="shared" si="15"/>
        <v>1.0389999999999999</v>
      </c>
      <c r="O111" s="11">
        <f t="shared" si="16"/>
        <v>2.238</v>
      </c>
      <c r="P111" s="12">
        <f t="shared" si="17"/>
        <v>1.7152999999999998</v>
      </c>
      <c r="R111" s="10" t="s">
        <v>273</v>
      </c>
      <c r="S111" s="11">
        <v>-1.6439999999999999</v>
      </c>
      <c r="T111" s="11">
        <v>-1.9339999999999999</v>
      </c>
      <c r="U111" s="11">
        <f>D114-D108</f>
        <v>-1.9350000000000001</v>
      </c>
      <c r="V111" s="11">
        <v>-2.0270000000000001</v>
      </c>
      <c r="W111" s="11">
        <f>F114-F108</f>
        <v>-2.774</v>
      </c>
      <c r="X111" s="11">
        <v>-2.3620000000000001</v>
      </c>
      <c r="Y111" s="11">
        <v>-2.6970000000000001</v>
      </c>
      <c r="Z111" s="11">
        <v>-1.929</v>
      </c>
      <c r="AA111" s="11">
        <v>-2.0737000000000001</v>
      </c>
      <c r="AB111" s="11">
        <v>-1.8129999999999999</v>
      </c>
      <c r="AC111" s="11">
        <f>M114-M108</f>
        <v>-1.8681116923254968</v>
      </c>
      <c r="AD111" s="11">
        <v>-2.6970000000000001</v>
      </c>
      <c r="AE111" s="11">
        <v>-1.6439999999999999</v>
      </c>
    </row>
    <row r="112" spans="1:31" s="2" customFormat="1" ht="48" x14ac:dyDescent="0.15">
      <c r="A112" s="10" t="s">
        <v>225</v>
      </c>
      <c r="B112" s="11">
        <v>2.0790000000000002</v>
      </c>
      <c r="C112" s="11">
        <v>2.536</v>
      </c>
      <c r="D112" s="11">
        <v>2.536</v>
      </c>
      <c r="E112" s="11">
        <v>2.34</v>
      </c>
      <c r="F112" s="70">
        <v>3.5459999999999998</v>
      </c>
      <c r="G112" s="70">
        <v>3.2719999999999998</v>
      </c>
      <c r="H112" s="11">
        <v>3.036</v>
      </c>
      <c r="I112" s="11">
        <v>3.2410000000000001</v>
      </c>
      <c r="J112" s="11">
        <v>2.4889999999999999</v>
      </c>
      <c r="K112" s="11">
        <v>2.383</v>
      </c>
      <c r="L112" s="11">
        <v>2.516</v>
      </c>
      <c r="M112">
        <f>'[1]Cases 900'!$M$33</f>
        <v>2.4333206774971448</v>
      </c>
      <c r="N112" s="11">
        <f>MIN(B112:L112)</f>
        <v>2.0790000000000002</v>
      </c>
      <c r="O112" s="11">
        <f>MAX(B112:L112)</f>
        <v>3.5459999999999998</v>
      </c>
      <c r="P112" s="12">
        <f>AVERAGE(B112:L112)</f>
        <v>2.7249090909090907</v>
      </c>
      <c r="R112" s="6" t="s">
        <v>112</v>
      </c>
      <c r="S112" s="11">
        <v>-1.131</v>
      </c>
      <c r="T112" s="11">
        <v>-0.96</v>
      </c>
      <c r="U112" s="11"/>
      <c r="V112" s="11">
        <v>-0.61399999999999999</v>
      </c>
      <c r="W112" s="11">
        <v>-0.61399999999999999</v>
      </c>
      <c r="X112" s="11">
        <v>-1.778</v>
      </c>
      <c r="Y112" s="11">
        <v>-2.7010000000000001</v>
      </c>
      <c r="Z112" s="11">
        <v>-1.956</v>
      </c>
      <c r="AB112" s="11">
        <v>-1.2110000000000001</v>
      </c>
    </row>
    <row r="113" spans="1:31" s="2" customFormat="1" ht="48" x14ac:dyDescent="0.15">
      <c r="A113" s="10" t="s">
        <v>243</v>
      </c>
      <c r="B113" s="11">
        <v>0.38700000000000001</v>
      </c>
      <c r="C113" s="11">
        <v>0.52600000000000002</v>
      </c>
      <c r="D113" s="11">
        <v>0.54679999999999995</v>
      </c>
      <c r="E113" s="11">
        <v>0.53800000000000003</v>
      </c>
      <c r="F113" s="70">
        <v>0.84299999999999997</v>
      </c>
      <c r="G113" s="70">
        <v>0.749</v>
      </c>
      <c r="H113" s="11">
        <v>0.92100000000000004</v>
      </c>
      <c r="I113" s="11">
        <v>0.58899999999999997</v>
      </c>
      <c r="J113" s="11">
        <v>0.55100000000000005</v>
      </c>
      <c r="K113" s="11">
        <v>0.56059999999999999</v>
      </c>
      <c r="L113" s="11">
        <v>0.77100000000000002</v>
      </c>
      <c r="M113">
        <f>'[1]Cases 900'!$S$33</f>
        <v>0.52979569095833057</v>
      </c>
      <c r="N113" s="11">
        <f>MIN(B113:L113)</f>
        <v>0.38700000000000001</v>
      </c>
      <c r="O113" s="11">
        <f>MAX(B113:L113)</f>
        <v>0.92100000000000004</v>
      </c>
      <c r="P113" s="12">
        <f>AVERAGE(B113:L113)</f>
        <v>0.63476363636363642</v>
      </c>
    </row>
    <row r="114" spans="1:31" s="2" customFormat="1" ht="24" x14ac:dyDescent="0.15">
      <c r="A114" s="10" t="s">
        <v>235</v>
      </c>
      <c r="B114" s="11">
        <v>0.48799999999999999</v>
      </c>
      <c r="C114" s="11">
        <v>0.66600000000000004</v>
      </c>
      <c r="D114" s="11">
        <v>0.66600000000000004</v>
      </c>
      <c r="E114" s="11">
        <v>0.42799999999999999</v>
      </c>
      <c r="F114" s="70">
        <v>0.89500000000000002</v>
      </c>
      <c r="G114" s="70">
        <v>0.85499999999999998</v>
      </c>
      <c r="H114" s="11">
        <v>0.80300000000000005</v>
      </c>
      <c r="I114" s="11">
        <v>0.71799999999999997</v>
      </c>
      <c r="J114" s="11">
        <v>0.64300000000000002</v>
      </c>
      <c r="K114" s="11">
        <v>0.4113</v>
      </c>
      <c r="L114" s="11">
        <v>0.78600000000000003</v>
      </c>
      <c r="M114">
        <f>'[1]Cases 900'!$P$33</f>
        <v>0.63954037160890342</v>
      </c>
      <c r="N114" s="11">
        <f t="shared" si="15"/>
        <v>0.4113</v>
      </c>
      <c r="O114" s="11">
        <f t="shared" si="16"/>
        <v>0.89500000000000002</v>
      </c>
      <c r="P114" s="12">
        <f t="shared" si="17"/>
        <v>0.66902727272727269</v>
      </c>
      <c r="R114" s="6" t="s">
        <v>85</v>
      </c>
      <c r="S114" s="7"/>
      <c r="T114" s="7"/>
      <c r="U114" s="7" t="s">
        <v>166</v>
      </c>
      <c r="V114" s="7" t="s">
        <v>166</v>
      </c>
      <c r="W114" s="7" t="s">
        <v>166</v>
      </c>
      <c r="X114" s="7" t="s">
        <v>166</v>
      </c>
      <c r="Y114" s="7" t="s">
        <v>166</v>
      </c>
      <c r="Z114" s="7" t="s">
        <v>166</v>
      </c>
      <c r="AA114" s="7" t="s">
        <v>166</v>
      </c>
      <c r="AB114" s="7" t="s">
        <v>166</v>
      </c>
      <c r="AC114" s="9" t="s">
        <v>166</v>
      </c>
      <c r="AD114" s="7" t="s">
        <v>59</v>
      </c>
      <c r="AE114" s="7" t="s">
        <v>59</v>
      </c>
    </row>
    <row r="115" spans="1:31" s="2" customFormat="1" x14ac:dyDescent="0.15">
      <c r="A115" s="6" t="s">
        <v>86</v>
      </c>
      <c r="B115" s="11">
        <v>1.0009999999999999</v>
      </c>
      <c r="C115" s="11">
        <v>1.64</v>
      </c>
      <c r="D115" s="11">
        <v>1.64</v>
      </c>
      <c r="E115" s="11">
        <v>1.841</v>
      </c>
      <c r="F115" s="70">
        <v>2.5070000000000001</v>
      </c>
      <c r="G115" s="70"/>
      <c r="H115" s="11">
        <v>1.387</v>
      </c>
      <c r="I115" s="11">
        <v>0.71399999999999997</v>
      </c>
      <c r="J115" s="11">
        <v>0.61599999999999999</v>
      </c>
      <c r="L115" s="11">
        <v>1.3879999999999999</v>
      </c>
      <c r="M115"/>
      <c r="P115" s="12" t="s">
        <v>166</v>
      </c>
      <c r="R115" s="6" t="s">
        <v>70</v>
      </c>
      <c r="S115" s="7" t="s">
        <v>50</v>
      </c>
      <c r="T115" s="7" t="s">
        <v>51</v>
      </c>
      <c r="U115" s="6" t="s">
        <v>246</v>
      </c>
      <c r="V115" s="7" t="s">
        <v>151</v>
      </c>
      <c r="W115" s="7" t="s">
        <v>236</v>
      </c>
      <c r="X115" s="7" t="s">
        <v>53</v>
      </c>
      <c r="Y115" s="7" t="s">
        <v>54</v>
      </c>
      <c r="Z115" s="7" t="s">
        <v>55</v>
      </c>
      <c r="AA115" s="7" t="s">
        <v>56</v>
      </c>
      <c r="AB115" s="7" t="s">
        <v>57</v>
      </c>
      <c r="AC115" s="9" t="s">
        <v>221</v>
      </c>
      <c r="AD115" s="7" t="s">
        <v>68</v>
      </c>
      <c r="AE115" s="7" t="s">
        <v>69</v>
      </c>
    </row>
    <row r="116" spans="1:31" s="2" customFormat="1" x14ac:dyDescent="0.15">
      <c r="B116" s="7" t="s">
        <v>50</v>
      </c>
      <c r="C116" s="7" t="s">
        <v>51</v>
      </c>
      <c r="D116" s="6" t="s">
        <v>246</v>
      </c>
      <c r="E116" s="7" t="s">
        <v>151</v>
      </c>
      <c r="F116" s="69" t="s">
        <v>236</v>
      </c>
      <c r="G116" s="69" t="s">
        <v>293</v>
      </c>
      <c r="H116" s="7" t="s">
        <v>53</v>
      </c>
      <c r="I116" s="7" t="s">
        <v>54</v>
      </c>
      <c r="J116" s="7" t="s">
        <v>55</v>
      </c>
      <c r="K116" s="7" t="s">
        <v>56</v>
      </c>
      <c r="L116" s="7" t="s">
        <v>57</v>
      </c>
      <c r="M116" s="64" t="s">
        <v>221</v>
      </c>
      <c r="N116" s="9" t="s">
        <v>59</v>
      </c>
      <c r="O116" s="9" t="s">
        <v>59</v>
      </c>
      <c r="P116" s="2" t="s">
        <v>238</v>
      </c>
      <c r="R116" s="6"/>
      <c r="AD116" s="7" t="s">
        <v>59</v>
      </c>
      <c r="AE116" s="7" t="s">
        <v>59</v>
      </c>
    </row>
    <row r="117" spans="1:31" s="2" customFormat="1" ht="36" x14ac:dyDescent="0.15">
      <c r="A117" s="10" t="s">
        <v>377</v>
      </c>
      <c r="B117" s="11">
        <v>0.41399999999999998</v>
      </c>
      <c r="C117" s="5"/>
      <c r="D117" s="5"/>
      <c r="E117" s="5"/>
      <c r="F117" s="3"/>
      <c r="G117" s="3"/>
      <c r="H117" s="5"/>
      <c r="I117" s="5"/>
      <c r="J117" s="5"/>
      <c r="K117" s="5"/>
      <c r="L117" s="5"/>
      <c r="M117">
        <f>'[1]Cases 195'!$C$33</f>
        <v>0.41215669764007873</v>
      </c>
      <c r="N117" s="11">
        <f>MIN(B117:L117)</f>
        <v>0.41399999999999998</v>
      </c>
      <c r="O117" s="11">
        <f>MAX(B117:L117)</f>
        <v>0.41399999999999998</v>
      </c>
      <c r="P117" s="12">
        <f>AVERAGE(B117:L117)</f>
        <v>0.41399999999999998</v>
      </c>
      <c r="R117" s="10" t="s">
        <v>307</v>
      </c>
      <c r="S117" s="11">
        <v>-0.58699999999999997</v>
      </c>
      <c r="T117" s="11">
        <v>-0.48699999999999999</v>
      </c>
      <c r="U117" s="11">
        <f>D156-D147</f>
        <v>-0.4870000000000001</v>
      </c>
      <c r="V117" s="11">
        <v>-0.48799999999999999</v>
      </c>
      <c r="W117" s="11">
        <f>F156-F147</f>
        <v>-0.53300000000000036</v>
      </c>
      <c r="X117" s="11">
        <v>-0.498</v>
      </c>
      <c r="Y117" s="11"/>
      <c r="Z117" s="11">
        <v>-0.42899999999999999</v>
      </c>
      <c r="AA117" s="11">
        <v>-0.41388888888889003</v>
      </c>
      <c r="AB117" s="11">
        <v>-0.55700000000000005</v>
      </c>
      <c r="AC117" s="11">
        <f>M156-M147</f>
        <v>-0.57790164852413861</v>
      </c>
      <c r="AD117" s="11">
        <v>-0.58699999999999997</v>
      </c>
      <c r="AE117" s="11">
        <v>-0.41388888888889003</v>
      </c>
    </row>
    <row r="118" spans="1:31" s="2" customFormat="1" ht="36" x14ac:dyDescent="0.15">
      <c r="A118" s="10" t="s">
        <v>329</v>
      </c>
      <c r="B118" s="11">
        <v>0.56999999999999995</v>
      </c>
      <c r="C118" s="11"/>
      <c r="D118" s="11"/>
      <c r="F118" s="3"/>
      <c r="G118" s="3"/>
      <c r="I118" s="11"/>
      <c r="J118" s="11"/>
      <c r="K118" s="11"/>
      <c r="L118" s="11"/>
      <c r="M118">
        <f>'[1]Cases 200'!$C$33</f>
        <v>0.58684402733330787</v>
      </c>
      <c r="N118" s="11">
        <f t="shared" ref="N118:N128" si="18">MIN(B118:L118)</f>
        <v>0.56999999999999995</v>
      </c>
      <c r="O118" s="11">
        <f t="shared" ref="O118:O128" si="19">MAX(B118:L118)</f>
        <v>0.56999999999999995</v>
      </c>
      <c r="P118" s="12">
        <f t="shared" ref="P118:P128" si="20">AVERAGE(B118:L118)</f>
        <v>0.56999999999999995</v>
      </c>
      <c r="R118" s="10" t="s">
        <v>277</v>
      </c>
      <c r="S118" s="11">
        <v>8.0000000000000002E-3</v>
      </c>
      <c r="T118" s="11">
        <v>3.0000000000000001E-3</v>
      </c>
      <c r="U118" s="11">
        <f>D157-D156</f>
        <v>3.0000000000001137E-3</v>
      </c>
      <c r="V118" s="11">
        <v>7.0000000000000001E-3</v>
      </c>
      <c r="W118" s="11">
        <f>F157-F156</f>
        <v>7.0000000000001172E-3</v>
      </c>
      <c r="X118" s="11">
        <v>4.0000000000000001E-3</v>
      </c>
      <c r="Y118" s="11"/>
      <c r="Z118" s="11">
        <v>0.01</v>
      </c>
      <c r="AA118" s="11">
        <v>1.944444444444E-2</v>
      </c>
      <c r="AB118" s="11">
        <v>4.0000000000000001E-3</v>
      </c>
      <c r="AC118" s="11">
        <f>M157-M156</f>
        <v>-3.856223089724331E-4</v>
      </c>
      <c r="AD118" s="11">
        <v>3.0000000000000001E-3</v>
      </c>
      <c r="AE118" s="11">
        <v>1.944444444444E-2</v>
      </c>
    </row>
    <row r="119" spans="1:31" s="2" customFormat="1" ht="48" x14ac:dyDescent="0.15">
      <c r="A119" s="13" t="s">
        <v>330</v>
      </c>
      <c r="B119" s="11">
        <v>0.16200000000000001</v>
      </c>
      <c r="C119" s="11">
        <v>0.61299999999999999</v>
      </c>
      <c r="D119" s="11"/>
      <c r="F119" s="3"/>
      <c r="G119" s="3"/>
      <c r="I119" s="11"/>
      <c r="J119" s="11"/>
      <c r="K119" s="11">
        <v>0.66790000000000005</v>
      </c>
      <c r="L119" s="11">
        <v>0.64100000000000001</v>
      </c>
      <c r="M119">
        <f>'[1]Cases 200'!$E$33</f>
        <v>0.36522379256277654</v>
      </c>
      <c r="N119" s="11">
        <f t="shared" si="18"/>
        <v>0.16200000000000001</v>
      </c>
      <c r="O119" s="11">
        <f t="shared" si="19"/>
        <v>0.66790000000000005</v>
      </c>
      <c r="P119" s="12">
        <f t="shared" si="20"/>
        <v>0.52097499999999997</v>
      </c>
      <c r="R119" s="10" t="s">
        <v>278</v>
      </c>
      <c r="S119" s="11">
        <v>0.45800000000000002</v>
      </c>
      <c r="T119" s="11">
        <v>0.25</v>
      </c>
      <c r="U119" s="11">
        <f>D158-D156</f>
        <v>0.25</v>
      </c>
      <c r="V119" s="11">
        <v>0.248</v>
      </c>
      <c r="W119" s="11">
        <f>F158-F156</f>
        <v>0.26100000000000012</v>
      </c>
      <c r="X119" s="11">
        <v>0.253</v>
      </c>
      <c r="Y119" s="11"/>
      <c r="Z119" s="11">
        <v>0.42099999999999999</v>
      </c>
      <c r="AA119" s="11">
        <v>0.19166666666665999</v>
      </c>
      <c r="AB119" s="11">
        <v>0.26400000000000001</v>
      </c>
      <c r="AC119" s="11">
        <f>M158-M156</f>
        <v>0.31085775992647235</v>
      </c>
      <c r="AD119" s="11">
        <v>0.19166666666665999</v>
      </c>
      <c r="AE119" s="11">
        <v>0.45800000000000002</v>
      </c>
    </row>
    <row r="120" spans="1:31" s="2" customFormat="1" ht="48" x14ac:dyDescent="0.15">
      <c r="A120" s="10" t="s">
        <v>331</v>
      </c>
      <c r="B120" s="11">
        <v>0.63900000000000001</v>
      </c>
      <c r="C120" s="11"/>
      <c r="D120" s="11"/>
      <c r="F120" s="3"/>
      <c r="G120" s="3"/>
      <c r="I120" s="11"/>
      <c r="J120" s="11"/>
      <c r="K120" s="11"/>
      <c r="L120" s="11"/>
      <c r="M120">
        <f>'[1]Cases 200'!$G$33</f>
        <v>0.64347935779308985</v>
      </c>
      <c r="N120" s="11">
        <f t="shared" si="18"/>
        <v>0.63900000000000001</v>
      </c>
      <c r="O120" s="11">
        <f t="shared" si="19"/>
        <v>0.63900000000000001</v>
      </c>
      <c r="P120" s="12">
        <f t="shared" si="20"/>
        <v>0.63900000000000001</v>
      </c>
      <c r="R120" s="10" t="s">
        <v>279</v>
      </c>
      <c r="S120" s="11">
        <v>4.7E-2</v>
      </c>
      <c r="T120" s="11">
        <v>2.9000000000000001E-2</v>
      </c>
      <c r="U120" s="11">
        <f>D159-D158</f>
        <v>2.9000000000000359E-2</v>
      </c>
      <c r="V120" s="11">
        <v>2.7E-2</v>
      </c>
      <c r="W120" s="11">
        <f>F159-F158</f>
        <v>2.6000000000000245E-2</v>
      </c>
      <c r="X120" s="11">
        <v>2.9000000000000001E-2</v>
      </c>
      <c r="Y120" s="11"/>
      <c r="Z120" s="11">
        <v>3.5000000000000003E-2</v>
      </c>
      <c r="AA120" s="11">
        <v>3.6111111111109997E-2</v>
      </c>
      <c r="AB120" s="11"/>
      <c r="AC120" s="11">
        <f>M159-M158</f>
        <v>2.3429942852194241E-2</v>
      </c>
      <c r="AD120" s="11">
        <v>2.7E-2</v>
      </c>
      <c r="AE120" s="11">
        <v>0.127</v>
      </c>
    </row>
    <row r="121" spans="1:31" s="2" customFormat="1" ht="48" x14ac:dyDescent="0.15">
      <c r="A121" s="10" t="s">
        <v>332</v>
      </c>
      <c r="B121" s="11">
        <v>0.186</v>
      </c>
      <c r="C121" s="11">
        <v>0.70099999999999996</v>
      </c>
      <c r="D121" s="11">
        <v>0.70099999999999996</v>
      </c>
      <c r="E121" s="11">
        <v>0.39900000000000002</v>
      </c>
      <c r="F121" s="70">
        <v>0.55800000000000005</v>
      </c>
      <c r="G121" s="70"/>
      <c r="H121" s="11">
        <v>0.82699999999999996</v>
      </c>
      <c r="I121" s="11">
        <v>0.83499999999999996</v>
      </c>
      <c r="J121" s="11">
        <v>0.73399999999999999</v>
      </c>
      <c r="K121" s="11">
        <v>0.73680000000000001</v>
      </c>
      <c r="L121" s="11">
        <v>0.68300000000000005</v>
      </c>
      <c r="M121">
        <f>'[1]Cases 200'!$I$33</f>
        <v>0.4066270419057077</v>
      </c>
      <c r="N121" s="11">
        <f t="shared" si="18"/>
        <v>0.186</v>
      </c>
      <c r="O121" s="11">
        <f t="shared" si="19"/>
        <v>0.83499999999999996</v>
      </c>
      <c r="P121" s="12">
        <f t="shared" si="20"/>
        <v>0.63607999999999998</v>
      </c>
      <c r="R121" s="10" t="s">
        <v>280</v>
      </c>
      <c r="S121" s="11">
        <v>1.1299999999999999</v>
      </c>
      <c r="T121" s="11">
        <v>1.575</v>
      </c>
      <c r="U121" s="11">
        <f>D160-D156</f>
        <v>1.5749999999999997</v>
      </c>
      <c r="V121" s="11">
        <v>2.1080000000000001</v>
      </c>
      <c r="W121" s="11">
        <f>F160-F156</f>
        <v>2.0620000000000003</v>
      </c>
      <c r="X121" s="11">
        <v>2.3559999999999999</v>
      </c>
      <c r="Y121" s="11"/>
      <c r="Z121" s="11">
        <v>2.5089999999999999</v>
      </c>
      <c r="AA121" s="11">
        <v>1.6055555555555501</v>
      </c>
      <c r="AB121" s="11">
        <v>2.63100000000001</v>
      </c>
      <c r="AC121" s="11">
        <f>M160-M156</f>
        <v>1.6433121969174453</v>
      </c>
      <c r="AD121" s="11">
        <v>1.1299999999999999</v>
      </c>
      <c r="AE121" s="11">
        <v>2.63100000000001</v>
      </c>
    </row>
    <row r="122" spans="1:31" s="2" customFormat="1" ht="36" x14ac:dyDescent="0.15">
      <c r="A122" s="10" t="s">
        <v>328</v>
      </c>
      <c r="B122" s="11">
        <v>0.45400000000000001</v>
      </c>
      <c r="C122" s="11">
        <v>0.97599999999999998</v>
      </c>
      <c r="D122" s="11">
        <v>0.97650000000000003</v>
      </c>
      <c r="E122" s="11">
        <v>0.69199999999999995</v>
      </c>
      <c r="F122" s="70">
        <v>0.86099999999999999</v>
      </c>
      <c r="G122" s="70"/>
      <c r="H122" s="11">
        <v>1.131</v>
      </c>
      <c r="I122" s="11">
        <v>1.139</v>
      </c>
      <c r="J122" s="11">
        <v>1.02</v>
      </c>
      <c r="K122" s="11">
        <v>1.04</v>
      </c>
      <c r="L122" s="11">
        <v>0.98499999999999999</v>
      </c>
      <c r="M122">
        <f>'[1]Cases 200'!$K$33</f>
        <v>0.69576001110474694</v>
      </c>
      <c r="N122" s="11">
        <f t="shared" si="18"/>
        <v>0.45400000000000001</v>
      </c>
      <c r="O122" s="11">
        <f t="shared" si="19"/>
        <v>1.139</v>
      </c>
      <c r="P122" s="12">
        <f t="shared" si="20"/>
        <v>0.92745</v>
      </c>
      <c r="R122" s="10" t="s">
        <v>281</v>
      </c>
      <c r="S122" s="11">
        <v>-0.44</v>
      </c>
      <c r="T122" s="11">
        <v>-0.70199999999999996</v>
      </c>
      <c r="U122" s="11">
        <f>D162-D156</f>
        <v>-0.70199999999999996</v>
      </c>
      <c r="V122" s="11">
        <v>-0.83</v>
      </c>
      <c r="W122" s="11">
        <f>F162-F156</f>
        <v>-0.67399999999999993</v>
      </c>
      <c r="X122" s="11">
        <v>-0.89700000000000002</v>
      </c>
      <c r="Y122" s="11"/>
      <c r="Z122" s="11">
        <v>-0.75600000000000001</v>
      </c>
      <c r="AA122" s="11">
        <v>-0.99466666666667003</v>
      </c>
      <c r="AB122" s="11">
        <v>-1.018</v>
      </c>
      <c r="AC122" s="11">
        <f>M162-M156</f>
        <v>-0.47960042302345851</v>
      </c>
      <c r="AD122" s="11">
        <v>-1.018</v>
      </c>
      <c r="AE122" s="11">
        <v>-0.44</v>
      </c>
    </row>
    <row r="123" spans="1:31" s="2" customFormat="1" ht="36" x14ac:dyDescent="0.15">
      <c r="A123" s="10" t="s">
        <v>333</v>
      </c>
      <c r="B123" s="11">
        <v>0.41499999999999998</v>
      </c>
      <c r="C123" s="11">
        <v>1.0720000000000001</v>
      </c>
      <c r="D123" s="11">
        <v>1.0720000000000001</v>
      </c>
      <c r="E123" s="11">
        <v>0.66</v>
      </c>
      <c r="F123" s="70">
        <v>0.878</v>
      </c>
      <c r="G123" s="70"/>
      <c r="H123" s="11">
        <v>1.2390000000000001</v>
      </c>
      <c r="I123" s="11">
        <v>1.246</v>
      </c>
      <c r="J123" s="11">
        <v>1.1080000000000001</v>
      </c>
      <c r="K123" s="11">
        <v>1.1140000000000001</v>
      </c>
      <c r="L123" s="11">
        <v>1.0449999999999999</v>
      </c>
      <c r="M123">
        <f>'[1]Cases 200'!$M$33</f>
        <v>0.70436287920187224</v>
      </c>
      <c r="N123" s="11">
        <f t="shared" si="18"/>
        <v>0.41499999999999998</v>
      </c>
      <c r="O123" s="11">
        <f t="shared" si="19"/>
        <v>1.246</v>
      </c>
      <c r="P123" s="12">
        <f t="shared" si="20"/>
        <v>0.98490000000000022</v>
      </c>
      <c r="R123" s="6" t="s">
        <v>112</v>
      </c>
      <c r="S123" s="11">
        <v>-8.1000000000000003E-2</v>
      </c>
      <c r="T123" s="11">
        <v>0.28100000000000003</v>
      </c>
      <c r="U123" s="11"/>
      <c r="V123" s="11">
        <v>-0.13</v>
      </c>
      <c r="W123" s="11">
        <v>-0.13</v>
      </c>
      <c r="X123" s="11">
        <v>-7.9000000000000001E-2</v>
      </c>
      <c r="Y123" s="11"/>
      <c r="Z123" s="11">
        <v>0.191</v>
      </c>
      <c r="AB123" s="11">
        <v>0.499</v>
      </c>
    </row>
    <row r="124" spans="1:31" s="2" customFormat="1" ht="48" x14ac:dyDescent="0.15">
      <c r="A124" s="10" t="s">
        <v>334</v>
      </c>
      <c r="B124" s="11">
        <v>3.2130000000000001</v>
      </c>
      <c r="C124" s="11">
        <v>2.5449999999999999</v>
      </c>
      <c r="D124" s="11">
        <v>2.5459999999999998</v>
      </c>
      <c r="E124" s="11">
        <v>2.177</v>
      </c>
      <c r="F124" s="70">
        <v>4.2839999999999998</v>
      </c>
      <c r="G124" s="70"/>
      <c r="H124" s="11">
        <v>2.9239999999999999</v>
      </c>
      <c r="I124" s="11">
        <v>2.931</v>
      </c>
      <c r="J124" s="11">
        <v>2.4860000000000002</v>
      </c>
      <c r="K124" s="11">
        <v>2.6840000000000002</v>
      </c>
      <c r="L124" s="11">
        <v>3.38</v>
      </c>
      <c r="M124">
        <f>'[1]Cases 200'!$O$33</f>
        <v>3.1632370875328339</v>
      </c>
      <c r="N124" s="11">
        <f t="shared" si="18"/>
        <v>2.177</v>
      </c>
      <c r="O124" s="11">
        <f t="shared" si="19"/>
        <v>4.2839999999999998</v>
      </c>
      <c r="P124" s="12">
        <f t="shared" si="20"/>
        <v>2.9170000000000003</v>
      </c>
    </row>
    <row r="125" spans="1:31" s="2" customFormat="1" x14ac:dyDescent="0.15">
      <c r="B125" s="7" t="s">
        <v>50</v>
      </c>
      <c r="C125" s="7" t="s">
        <v>51</v>
      </c>
      <c r="D125" s="6" t="s">
        <v>246</v>
      </c>
      <c r="E125" s="7" t="s">
        <v>151</v>
      </c>
      <c r="F125" s="69" t="s">
        <v>236</v>
      </c>
      <c r="G125" s="69" t="s">
        <v>293</v>
      </c>
      <c r="H125" s="7" t="s">
        <v>53</v>
      </c>
      <c r="I125" s="7" t="s">
        <v>54</v>
      </c>
      <c r="J125" s="7" t="s">
        <v>55</v>
      </c>
      <c r="K125" s="7" t="s">
        <v>56</v>
      </c>
      <c r="L125" s="7" t="s">
        <v>57</v>
      </c>
      <c r="M125" s="64" t="s">
        <v>221</v>
      </c>
      <c r="N125" s="9" t="s">
        <v>59</v>
      </c>
      <c r="O125" s="9" t="s">
        <v>59</v>
      </c>
      <c r="P125" s="2" t="s">
        <v>238</v>
      </c>
      <c r="R125" s="6"/>
      <c r="AD125" s="7" t="s">
        <v>59</v>
      </c>
      <c r="AE125" s="7" t="s">
        <v>59</v>
      </c>
    </row>
    <row r="126" spans="1:31" s="2" customFormat="1" ht="48" x14ac:dyDescent="0.15">
      <c r="A126" s="10" t="s">
        <v>335</v>
      </c>
      <c r="B126" s="11">
        <v>7.5279999999999996</v>
      </c>
      <c r="C126" s="11">
        <v>8.67</v>
      </c>
      <c r="D126" s="11">
        <v>8.67</v>
      </c>
      <c r="F126" s="3"/>
      <c r="G126" s="3"/>
      <c r="H126" s="11">
        <v>9.8279999999999994</v>
      </c>
      <c r="I126" s="11">
        <v>10.35</v>
      </c>
      <c r="J126" s="11"/>
      <c r="K126" s="11">
        <v>8.7639999999999993</v>
      </c>
      <c r="L126" s="11">
        <v>8.7140000000000004</v>
      </c>
      <c r="M126">
        <f>'[1]Cases 200'!$Q$33</f>
        <v>8.4893842248408244</v>
      </c>
      <c r="N126" s="11">
        <f t="shared" si="18"/>
        <v>7.5279999999999996</v>
      </c>
      <c r="O126" s="11">
        <f t="shared" si="19"/>
        <v>10.35</v>
      </c>
      <c r="P126" s="12">
        <f t="shared" si="20"/>
        <v>8.9320000000000004</v>
      </c>
      <c r="R126" s="6" t="s">
        <v>93</v>
      </c>
      <c r="T126" s="7" t="s">
        <v>166</v>
      </c>
      <c r="U126" s="7" t="s">
        <v>166</v>
      </c>
      <c r="V126" s="7" t="s">
        <v>166</v>
      </c>
      <c r="W126" s="7" t="s">
        <v>166</v>
      </c>
      <c r="X126" s="7" t="s">
        <v>166</v>
      </c>
      <c r="Y126" s="7" t="s">
        <v>166</v>
      </c>
      <c r="Z126" s="7" t="s">
        <v>166</v>
      </c>
      <c r="AA126" s="7" t="s">
        <v>166</v>
      </c>
      <c r="AB126" s="7" t="s">
        <v>166</v>
      </c>
      <c r="AC126" s="9" t="s">
        <v>166</v>
      </c>
      <c r="AD126" s="7" t="s">
        <v>59</v>
      </c>
      <c r="AE126" s="7" t="s">
        <v>59</v>
      </c>
    </row>
    <row r="127" spans="1:31" s="2" customFormat="1" ht="36" x14ac:dyDescent="0.15">
      <c r="A127" s="10" t="s">
        <v>336</v>
      </c>
      <c r="B127" s="11">
        <v>4.8730000000000002</v>
      </c>
      <c r="C127" s="11">
        <v>5.8949999999999996</v>
      </c>
      <c r="D127" s="11">
        <v>5.8949999999999996</v>
      </c>
      <c r="F127" s="3"/>
      <c r="G127" s="3"/>
      <c r="H127" s="11">
        <v>6.5110000000000001</v>
      </c>
      <c r="I127" s="11">
        <v>7.1139999999999999</v>
      </c>
      <c r="J127" s="11"/>
      <c r="K127" s="11">
        <v>5.7610000000000001</v>
      </c>
      <c r="L127" s="11">
        <v>6.2569999999999997</v>
      </c>
      <c r="M127">
        <f>'[1]Cases 200'!$S$33</f>
        <v>5.4978356573099099</v>
      </c>
      <c r="N127" s="11">
        <f t="shared" si="18"/>
        <v>4.8730000000000002</v>
      </c>
      <c r="O127" s="11">
        <f t="shared" si="19"/>
        <v>7.1139999999999999</v>
      </c>
      <c r="P127" s="12">
        <f t="shared" si="20"/>
        <v>6.0437142857142856</v>
      </c>
      <c r="R127" s="6" t="s">
        <v>70</v>
      </c>
      <c r="S127" s="7" t="s">
        <v>50</v>
      </c>
      <c r="T127" s="7" t="s">
        <v>51</v>
      </c>
      <c r="U127" s="6" t="s">
        <v>246</v>
      </c>
      <c r="V127" s="7" t="s">
        <v>151</v>
      </c>
      <c r="W127" s="7" t="s">
        <v>236</v>
      </c>
      <c r="X127" s="7" t="s">
        <v>53</v>
      </c>
      <c r="Y127" s="7" t="s">
        <v>54</v>
      </c>
      <c r="Z127" s="7" t="s">
        <v>55</v>
      </c>
      <c r="AA127" s="7" t="s">
        <v>56</v>
      </c>
      <c r="AB127" s="7" t="s">
        <v>57</v>
      </c>
      <c r="AC127" s="9" t="s">
        <v>221</v>
      </c>
      <c r="AD127" s="7" t="s">
        <v>68</v>
      </c>
      <c r="AE127" s="7" t="s">
        <v>69</v>
      </c>
    </row>
    <row r="128" spans="1:31" s="2" customFormat="1" ht="36" x14ac:dyDescent="0.15">
      <c r="A128" s="10" t="s">
        <v>337</v>
      </c>
      <c r="B128" s="11">
        <v>5.2039999999999997</v>
      </c>
      <c r="C128" s="11">
        <v>7.0110000000000001</v>
      </c>
      <c r="D128" s="11">
        <v>7.0110000000000001</v>
      </c>
      <c r="F128" s="3"/>
      <c r="G128" s="3"/>
      <c r="H128" s="11">
        <v>7.8710000000000004</v>
      </c>
      <c r="I128" s="11">
        <v>8.0890000000000004</v>
      </c>
      <c r="J128" s="11"/>
      <c r="K128" s="11">
        <v>6.6989999999999998</v>
      </c>
      <c r="L128" s="11">
        <v>7.431</v>
      </c>
      <c r="M128">
        <f>'[1]Cases 200'!$U$33</f>
        <v>6.392779926925102</v>
      </c>
      <c r="N128" s="11">
        <f t="shared" si="18"/>
        <v>5.2039999999999997</v>
      </c>
      <c r="O128" s="11">
        <f t="shared" si="19"/>
        <v>8.0890000000000004</v>
      </c>
      <c r="P128" s="12">
        <f t="shared" si="20"/>
        <v>7.0451428571428565</v>
      </c>
      <c r="R128" s="10" t="s">
        <v>306</v>
      </c>
      <c r="S128" s="11">
        <v>-3.306</v>
      </c>
      <c r="T128" s="11">
        <v>-2.81</v>
      </c>
      <c r="U128" s="11">
        <f>D202-D193</f>
        <v>-2.8109999999999995</v>
      </c>
      <c r="V128" s="11">
        <v>-3.198</v>
      </c>
      <c r="W128" s="11">
        <f>F202-F193</f>
        <v>-3.2559999999999998</v>
      </c>
      <c r="X128" s="11">
        <v>-2.956</v>
      </c>
      <c r="Y128" s="11"/>
      <c r="Z128" s="11">
        <v>-2.952</v>
      </c>
      <c r="AA128" s="11">
        <v>-2.9194444444444398</v>
      </c>
      <c r="AB128" s="11">
        <v>-3.355</v>
      </c>
      <c r="AC128" s="11">
        <f>M202-M193</f>
        <v>-3.3157148302219714</v>
      </c>
      <c r="AD128" s="11">
        <v>-3.355</v>
      </c>
      <c r="AE128" s="11">
        <v>-2.81</v>
      </c>
    </row>
    <row r="129" spans="1:31" s="2" customFormat="1" ht="36" x14ac:dyDescent="0.15">
      <c r="A129" s="10" t="s">
        <v>338</v>
      </c>
      <c r="B129" s="11">
        <v>4.3019999999999996</v>
      </c>
      <c r="C129" s="11">
        <v>5.8360000000000003</v>
      </c>
      <c r="D129" s="11">
        <v>5.8360000000000003</v>
      </c>
      <c r="F129" s="3"/>
      <c r="G129" s="3"/>
      <c r="H129" s="11">
        <v>6.665</v>
      </c>
      <c r="I129" s="11">
        <v>7.1</v>
      </c>
      <c r="J129" s="11"/>
      <c r="K129" s="11">
        <v>5.7210000000000001</v>
      </c>
      <c r="L129" s="11">
        <v>5.7809999999999997</v>
      </c>
      <c r="M129">
        <f>'[1]Cases 300'!$C$33</f>
        <v>5.4660623757672901</v>
      </c>
      <c r="N129" s="11">
        <f>MIN(B129:L129)</f>
        <v>4.3019999999999996</v>
      </c>
      <c r="O129" s="11">
        <f>MAX(B129:L129)</f>
        <v>7.1</v>
      </c>
      <c r="P129" s="12">
        <f>AVERAGE(B129:L129)</f>
        <v>5.8915714285714271</v>
      </c>
      <c r="R129" s="10" t="s">
        <v>282</v>
      </c>
      <c r="S129" s="11">
        <v>-0.99199999999999999</v>
      </c>
      <c r="T129" s="11">
        <v>-0.65500000000000003</v>
      </c>
      <c r="U129" s="11">
        <f>D203-D202</f>
        <v>-0.65500000000000025</v>
      </c>
      <c r="V129" s="11">
        <v>-1.1220000000000001</v>
      </c>
      <c r="W129" s="11">
        <f>F203-F202</f>
        <v>-1.1059999999999999</v>
      </c>
      <c r="X129" s="11">
        <v>-0.59399999999999997</v>
      </c>
      <c r="Y129" s="11"/>
      <c r="Z129" s="11">
        <v>-0.54800000000000004</v>
      </c>
      <c r="AA129" s="11">
        <v>-0.77500000000000002</v>
      </c>
      <c r="AB129" s="11">
        <v>-0.31</v>
      </c>
      <c r="AC129" s="11">
        <f>M203-M202</f>
        <v>-0.6763821361256972</v>
      </c>
      <c r="AD129" s="11">
        <v>-1.1220000000000001</v>
      </c>
      <c r="AE129" s="11">
        <v>-0.31</v>
      </c>
    </row>
    <row r="130" spans="1:31" s="2" customFormat="1" ht="36" x14ac:dyDescent="0.15">
      <c r="A130" s="10" t="s">
        <v>339</v>
      </c>
      <c r="B130" s="11">
        <v>2.7320000000000002</v>
      </c>
      <c r="C130" s="11">
        <v>4.57</v>
      </c>
      <c r="D130" s="11">
        <v>4.5709999999999997</v>
      </c>
      <c r="F130" s="3"/>
      <c r="G130" s="3"/>
      <c r="H130" s="11">
        <v>5.1360000000000001</v>
      </c>
      <c r="I130" s="11">
        <v>5.4710000000000001</v>
      </c>
      <c r="J130" s="11"/>
      <c r="K130" s="11">
        <v>3.7269999999999999</v>
      </c>
      <c r="L130" s="11"/>
      <c r="M130">
        <f>'[1]Cases 300'!$E$33</f>
        <v>3.7381087333589287</v>
      </c>
      <c r="N130" s="11">
        <f>MIN(B130:L130)</f>
        <v>2.7320000000000002</v>
      </c>
      <c r="O130" s="11">
        <f>MAX(B130:L130)</f>
        <v>5.4710000000000001</v>
      </c>
      <c r="P130" s="12">
        <f>AVERAGE(B130:L130)</f>
        <v>4.3678333333333335</v>
      </c>
      <c r="R130" s="10" t="s">
        <v>283</v>
      </c>
      <c r="S130" s="11">
        <v>-0.503</v>
      </c>
      <c r="T130" s="11">
        <v>-0.222</v>
      </c>
      <c r="U130" s="11">
        <f>D204-D202</f>
        <v>-0.2200000000000002</v>
      </c>
      <c r="V130" s="11">
        <v>-0.34899999999999998</v>
      </c>
      <c r="W130" s="11">
        <f>F204-F202</f>
        <v>-0.51600000000000001</v>
      </c>
      <c r="X130" s="11">
        <v>-0.38400000000000001</v>
      </c>
      <c r="Y130" s="11"/>
      <c r="Z130" s="11">
        <v>-0.26300000000000001</v>
      </c>
      <c r="AA130" s="11">
        <v>-0.51666666666667005</v>
      </c>
      <c r="AB130" s="11">
        <v>4.8000000000000001E-2</v>
      </c>
      <c r="AC130" s="11">
        <f>M204-M202</f>
        <v>-0.47258898129340254</v>
      </c>
      <c r="AD130" s="11">
        <v>-0.51666666666667005</v>
      </c>
      <c r="AE130" s="11">
        <v>4.8000000000000001E-2</v>
      </c>
    </row>
    <row r="131" spans="1:31" s="2" customFormat="1" ht="36" x14ac:dyDescent="0.15">
      <c r="A131" s="10" t="s">
        <v>340</v>
      </c>
      <c r="B131" s="11">
        <v>5.0609999999999999</v>
      </c>
      <c r="C131" s="11">
        <v>5.9059999999999997</v>
      </c>
      <c r="D131" s="11">
        <v>5.9059999999999997</v>
      </c>
      <c r="F131" s="3"/>
      <c r="G131" s="3"/>
      <c r="H131" s="11">
        <v>6.7249999999999996</v>
      </c>
      <c r="I131" s="11">
        <v>7.3040000000000003</v>
      </c>
      <c r="J131" s="11"/>
      <c r="K131" s="11">
        <v>5.9560000000000004</v>
      </c>
      <c r="L131" s="11">
        <v>5.6630000000000003</v>
      </c>
      <c r="M131">
        <f>'[1]Cases 300'!$G$33</f>
        <v>5.8058006040700167</v>
      </c>
      <c r="N131" s="11">
        <f>MIN(B131:L131)</f>
        <v>5.0609999999999999</v>
      </c>
      <c r="O131" s="11">
        <f>MAX(B131:L131)</f>
        <v>7.3040000000000003</v>
      </c>
      <c r="P131" s="12">
        <f>AVERAGE(B131:L131)</f>
        <v>6.0744285714285713</v>
      </c>
      <c r="R131" s="10" t="s">
        <v>284</v>
      </c>
      <c r="S131" s="11">
        <v>-0.51200000000000001</v>
      </c>
      <c r="T131" s="11">
        <v>-0.38700000000000001</v>
      </c>
      <c r="U131" s="11">
        <f>D205-D204</f>
        <v>-0.38899999999999979</v>
      </c>
      <c r="V131" s="11">
        <v>-0.72099999999999997</v>
      </c>
      <c r="W131" s="11">
        <f>F205-F204</f>
        <v>-0.73599999999999977</v>
      </c>
      <c r="X131" s="11">
        <v>-0.40699999999999997</v>
      </c>
      <c r="Y131" s="11"/>
      <c r="Z131" s="11">
        <v>-0.58499999999999996</v>
      </c>
      <c r="AA131" s="11">
        <v>-0.55166666666666997</v>
      </c>
      <c r="AB131" s="11"/>
      <c r="AC131" s="11">
        <f>M205-M204</f>
        <v>-0.50259050337389466</v>
      </c>
      <c r="AD131" s="11">
        <v>-0.72099999999999997</v>
      </c>
      <c r="AE131" s="11">
        <v>-0.38700000000000001</v>
      </c>
    </row>
    <row r="132" spans="1:31" s="2" customFormat="1" x14ac:dyDescent="0.15">
      <c r="B132" s="7" t="s">
        <v>50</v>
      </c>
      <c r="C132" s="7" t="s">
        <v>51</v>
      </c>
      <c r="D132" s="6" t="s">
        <v>246</v>
      </c>
      <c r="E132" s="7" t="s">
        <v>151</v>
      </c>
      <c r="F132" s="69" t="s">
        <v>236</v>
      </c>
      <c r="G132" s="69" t="s">
        <v>293</v>
      </c>
      <c r="H132" s="6" t="s">
        <v>53</v>
      </c>
      <c r="I132" s="7" t="s">
        <v>54</v>
      </c>
      <c r="J132" s="7" t="s">
        <v>55</v>
      </c>
      <c r="K132" s="7" t="s">
        <v>56</v>
      </c>
      <c r="L132" s="7" t="s">
        <v>57</v>
      </c>
      <c r="M132" s="64" t="s">
        <v>221</v>
      </c>
      <c r="R132" s="10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</row>
    <row r="133" spans="1:31" s="2" customFormat="1" ht="48" x14ac:dyDescent="0.15">
      <c r="A133" s="10" t="s">
        <v>372</v>
      </c>
      <c r="B133" s="11">
        <v>0</v>
      </c>
      <c r="C133" s="11">
        <v>1.0999999999999999E-2</v>
      </c>
      <c r="D133" s="11">
        <v>1.1270000000000001E-2</v>
      </c>
      <c r="E133" s="11">
        <v>0</v>
      </c>
      <c r="F133" s="70">
        <v>1E-3</v>
      </c>
      <c r="G133" s="70">
        <v>1E-3</v>
      </c>
      <c r="H133" s="11">
        <v>1.6E-2</v>
      </c>
      <c r="I133" s="11">
        <v>1.4E-2</v>
      </c>
      <c r="J133" s="11">
        <v>0.01</v>
      </c>
      <c r="K133" s="11">
        <v>1.0290000000000001E-2</v>
      </c>
      <c r="L133" s="11">
        <v>1.0999999999999999E-2</v>
      </c>
      <c r="M133">
        <f>'[1]Cases 400 &amp; 800'!$C$33</f>
        <v>4.0509518869473221E-4</v>
      </c>
      <c r="N133" s="11">
        <f t="shared" ref="N133:N139" si="21">MIN(B133:L133)</f>
        <v>0</v>
      </c>
      <c r="O133" s="11">
        <f t="shared" ref="O133:O139" si="22">MAX(B133:L133)</f>
        <v>1.6E-2</v>
      </c>
      <c r="P133" s="12">
        <f t="shared" ref="P133:P139" si="23">AVERAGE(B133:L133)</f>
        <v>7.7781818181818169E-3</v>
      </c>
      <c r="R133" s="10" t="s">
        <v>285</v>
      </c>
      <c r="S133" s="11">
        <v>0</v>
      </c>
      <c r="T133" s="11">
        <v>0</v>
      </c>
      <c r="U133" s="11">
        <f>D206-D202</f>
        <v>0</v>
      </c>
      <c r="V133" s="11">
        <v>0</v>
      </c>
      <c r="W133" s="11">
        <f>F206-F202</f>
        <v>0</v>
      </c>
      <c r="X133" s="11">
        <v>0</v>
      </c>
      <c r="Y133" s="11"/>
      <c r="Z133" s="11">
        <v>0</v>
      </c>
      <c r="AA133" s="11">
        <v>0</v>
      </c>
      <c r="AB133" s="11">
        <v>0</v>
      </c>
      <c r="AC133" s="11">
        <f>M206-M202</f>
        <v>-1.003958719492104E-5</v>
      </c>
    </row>
    <row r="134" spans="1:31" s="2" customFormat="1" ht="48" x14ac:dyDescent="0.15">
      <c r="A134" s="10" t="s">
        <v>373</v>
      </c>
      <c r="B134" s="11">
        <v>0</v>
      </c>
      <c r="C134" s="11">
        <v>0.04</v>
      </c>
      <c r="D134" s="11">
        <v>3.9910000000000001E-2</v>
      </c>
      <c r="E134" s="11">
        <v>2E-3</v>
      </c>
      <c r="F134" s="70">
        <v>1.6E-2</v>
      </c>
      <c r="G134" s="70">
        <v>1.6E-2</v>
      </c>
      <c r="H134" s="11">
        <v>6.0999999999999999E-2</v>
      </c>
      <c r="I134" s="11">
        <v>5.8000000000000003E-2</v>
      </c>
      <c r="J134" s="11">
        <v>4.2000000000000003E-2</v>
      </c>
      <c r="K134" s="11">
        <v>4.4679999999999997E-2</v>
      </c>
      <c r="L134" s="11">
        <v>4.3999999999999997E-2</v>
      </c>
      <c r="M134">
        <f>'[1]Cases 400 &amp; 800'!$G$33</f>
        <v>5.8483483927679065E-3</v>
      </c>
      <c r="N134" s="11">
        <f t="shared" si="21"/>
        <v>0</v>
      </c>
      <c r="O134" s="11">
        <f t="shared" si="22"/>
        <v>6.0999999999999999E-2</v>
      </c>
      <c r="P134" s="12">
        <f t="shared" si="23"/>
        <v>3.3053636363636361E-2</v>
      </c>
      <c r="R134" s="10" t="s">
        <v>286</v>
      </c>
      <c r="S134" s="11">
        <v>-0.85499999999999998</v>
      </c>
      <c r="T134" s="11">
        <v>-0.53400000000000003</v>
      </c>
      <c r="U134" s="11">
        <f>D207-D202</f>
        <v>-0.59299999999999997</v>
      </c>
      <c r="V134" s="11">
        <v>-0.79400000000000004</v>
      </c>
      <c r="W134" s="11">
        <f>F207-F202</f>
        <v>-0.89000000000000012</v>
      </c>
      <c r="X134" s="11">
        <v>-0.70099999999999996</v>
      </c>
      <c r="Y134" s="11"/>
      <c r="Z134" s="11">
        <v>-0.65700000000000003</v>
      </c>
      <c r="AA134" s="11">
        <v>-0.88055555555555998</v>
      </c>
      <c r="AB134" s="11">
        <v>-0.59</v>
      </c>
      <c r="AC134" s="11">
        <f>M207-M202</f>
        <v>-0.86195439342230262</v>
      </c>
      <c r="AD134" s="11">
        <v>-0.88055555555555998</v>
      </c>
      <c r="AE134" s="11">
        <v>-0.53400000000000003</v>
      </c>
    </row>
    <row r="135" spans="1:31" s="2" customFormat="1" ht="36" x14ac:dyDescent="0.15">
      <c r="A135" s="10" t="s">
        <v>294</v>
      </c>
      <c r="B135" s="11">
        <v>0</v>
      </c>
      <c r="C135" s="11">
        <v>5.8999999999999997E-2</v>
      </c>
      <c r="D135" s="11">
        <v>5.9139999999999998E-2</v>
      </c>
      <c r="E135" s="11">
        <v>0.01</v>
      </c>
      <c r="F135" s="70">
        <v>3.5000000000000003E-2</v>
      </c>
      <c r="G135" s="70">
        <v>3.5000000000000003E-2</v>
      </c>
      <c r="H135" s="11">
        <v>8.4000000000000005E-2</v>
      </c>
      <c r="I135" s="11">
        <v>8.4000000000000005E-2</v>
      </c>
      <c r="J135" s="11">
        <v>6.3E-2</v>
      </c>
      <c r="K135" s="11">
        <v>6.7070000000000005E-2</v>
      </c>
      <c r="L135" s="11">
        <v>6.5000000000000002E-2</v>
      </c>
      <c r="M135">
        <f>'[1]Cases 400 &amp; 800'!$I$33</f>
        <v>1.6246202991158684E-2</v>
      </c>
      <c r="N135" s="11">
        <f t="shared" si="21"/>
        <v>0</v>
      </c>
      <c r="O135" s="11">
        <f t="shared" si="22"/>
        <v>8.4000000000000005E-2</v>
      </c>
      <c r="P135" s="12">
        <f t="shared" si="23"/>
        <v>5.101909090909091E-2</v>
      </c>
      <c r="R135" s="10" t="s">
        <v>287</v>
      </c>
      <c r="S135" s="11">
        <v>-1.9350000000000001</v>
      </c>
      <c r="T135" s="11">
        <v>-2.0110000000000001</v>
      </c>
      <c r="U135" s="11">
        <f>D208-D202</f>
        <v>-2.0120000000000005</v>
      </c>
      <c r="V135" s="11">
        <v>-2.4009999999999998</v>
      </c>
      <c r="W135" s="11">
        <f>F208-F202</f>
        <v>-2.5099999999999998</v>
      </c>
      <c r="X135" s="11">
        <v>-2.5009999999999999</v>
      </c>
      <c r="Y135" s="11"/>
      <c r="Z135" s="11">
        <v>-2.1549999999999998</v>
      </c>
      <c r="AA135" s="11">
        <v>-2.1886666666666699</v>
      </c>
      <c r="AB135" s="11">
        <v>-2.0539999999999998</v>
      </c>
      <c r="AC135" s="11">
        <f>M208-M202</f>
        <v>-2.1062969476890361</v>
      </c>
      <c r="AD135" s="11">
        <v>-2.4009999999999998</v>
      </c>
      <c r="AE135" s="11">
        <v>-1.9350000000000001</v>
      </c>
    </row>
    <row r="136" spans="1:31" s="2" customFormat="1" ht="48" x14ac:dyDescent="0.15">
      <c r="A136" s="10" t="s">
        <v>374</v>
      </c>
      <c r="B136" s="11">
        <v>1.0999999999999999E-2</v>
      </c>
      <c r="C136" s="11">
        <v>0.14699999999999999</v>
      </c>
      <c r="D136" s="11">
        <v>0.1474</v>
      </c>
      <c r="E136" s="11">
        <v>5.0999999999999997E-2</v>
      </c>
      <c r="F136" s="70">
        <v>0.105</v>
      </c>
      <c r="G136" s="70">
        <v>0.105</v>
      </c>
      <c r="H136" s="11">
        <v>0.189</v>
      </c>
      <c r="I136" s="11">
        <v>0.188</v>
      </c>
      <c r="J136" s="11">
        <v>0.154</v>
      </c>
      <c r="K136" s="11">
        <v>0.1575</v>
      </c>
      <c r="L136" s="11">
        <v>0.14299999999999999</v>
      </c>
      <c r="M136">
        <f>'[1]Cases 400 &amp; 800'!$K$33</f>
        <v>6.7711155145991367E-2</v>
      </c>
      <c r="N136" s="11">
        <f t="shared" si="21"/>
        <v>1.0999999999999999E-2</v>
      </c>
      <c r="O136" s="11">
        <f t="shared" si="22"/>
        <v>0.189</v>
      </c>
      <c r="P136" s="12">
        <f t="shared" si="23"/>
        <v>0.12708181818181818</v>
      </c>
      <c r="R136" s="6" t="s">
        <v>112</v>
      </c>
      <c r="S136" s="11">
        <v>-0.46600000000000003</v>
      </c>
      <c r="T136" s="11">
        <v>-0.24299999999999999</v>
      </c>
      <c r="U136" s="11"/>
      <c r="V136" s="11">
        <v>-2.1999999999999999E-2</v>
      </c>
      <c r="W136" s="11">
        <v>-2.1999999999999999E-2</v>
      </c>
      <c r="X136" s="11">
        <v>-1.052</v>
      </c>
      <c r="Y136" s="11"/>
      <c r="Z136" s="11">
        <v>-1.4750000000000001</v>
      </c>
      <c r="AB136" s="11">
        <v>-0.67800000000000005</v>
      </c>
    </row>
    <row r="137" spans="1:31" s="2" customFormat="1" ht="48" x14ac:dyDescent="0.15">
      <c r="A137" s="10" t="s">
        <v>295</v>
      </c>
      <c r="B137" s="11">
        <v>0.54200000000000004</v>
      </c>
      <c r="C137" s="11">
        <v>0.61699999999999999</v>
      </c>
      <c r="D137" s="11">
        <v>0.61750000000000005</v>
      </c>
      <c r="E137" s="11">
        <v>0.42199999999999999</v>
      </c>
      <c r="F137" s="70">
        <v>1.1060000000000001</v>
      </c>
      <c r="G137" s="70">
        <v>1.1060000000000001</v>
      </c>
      <c r="H137" s="11">
        <v>0.70399999999999996</v>
      </c>
      <c r="I137" s="11">
        <v>0.68400000000000005</v>
      </c>
      <c r="J137" s="11">
        <v>0.56299999999999994</v>
      </c>
      <c r="K137" s="11">
        <v>0.61739999999999995</v>
      </c>
      <c r="L137" s="11">
        <v>0.875</v>
      </c>
      <c r="M137">
        <f>'[1]Cases 400 &amp; 800'!$M$33</f>
        <v>0.64648316119550175</v>
      </c>
      <c r="N137" s="11">
        <f t="shared" si="21"/>
        <v>0.42199999999999999</v>
      </c>
      <c r="O137" s="11">
        <f t="shared" si="22"/>
        <v>1.1060000000000001</v>
      </c>
      <c r="P137" s="12">
        <f t="shared" si="23"/>
        <v>0.71399090909090901</v>
      </c>
    </row>
    <row r="138" spans="1:31" s="2" customFormat="1" ht="48" x14ac:dyDescent="0.15">
      <c r="A138" s="10" t="s">
        <v>375</v>
      </c>
      <c r="B138" s="11">
        <v>0.113</v>
      </c>
      <c r="C138" s="11">
        <v>0.224</v>
      </c>
      <c r="D138" s="11">
        <v>0.22500000000000001</v>
      </c>
      <c r="E138" s="11">
        <v>5.5E-2</v>
      </c>
      <c r="F138" s="70">
        <v>0.32300000000000001</v>
      </c>
      <c r="G138" s="70">
        <v>0.32300000000000001</v>
      </c>
      <c r="H138" s="11">
        <v>0.27200000000000002</v>
      </c>
      <c r="I138" s="11">
        <v>0.222</v>
      </c>
      <c r="J138" s="11">
        <v>0.19500000000000001</v>
      </c>
      <c r="K138" s="11">
        <v>0.20730000000000001</v>
      </c>
      <c r="L138" s="11">
        <v>0.32500000000000001</v>
      </c>
      <c r="M138">
        <f>'[1]Cases 400 &amp; 800'!$S$33</f>
        <v>0.20334003282365518</v>
      </c>
      <c r="N138" s="11">
        <f>MIN(B138:L138)</f>
        <v>5.5E-2</v>
      </c>
      <c r="O138" s="11">
        <f>MAX(B138:L138)</f>
        <v>0.32500000000000001</v>
      </c>
      <c r="P138" s="12">
        <f>AVERAGE(B138:L138)</f>
        <v>0.22584545454545457</v>
      </c>
    </row>
    <row r="139" spans="1:31" s="2" customFormat="1" ht="48" x14ac:dyDescent="0.15">
      <c r="A139" s="10" t="s">
        <v>341</v>
      </c>
      <c r="B139" s="11">
        <v>3.9670000000000001</v>
      </c>
      <c r="C139" s="11">
        <v>4.1719999999999997</v>
      </c>
      <c r="D139" s="11">
        <v>4.7130000000000001</v>
      </c>
      <c r="F139" s="3"/>
      <c r="G139" s="3"/>
      <c r="H139" s="11">
        <v>4.6740000000000004</v>
      </c>
      <c r="I139" s="11">
        <v>5.2039999999999997</v>
      </c>
      <c r="J139" s="11"/>
      <c r="K139" s="11">
        <v>3.9750000000000001</v>
      </c>
      <c r="L139" s="11">
        <v>4.6840000000000002</v>
      </c>
      <c r="M139">
        <f>'[1]Cases 400 &amp; 800'!$P$33</f>
        <v>4.2465707431459672</v>
      </c>
      <c r="N139" s="11">
        <f t="shared" si="21"/>
        <v>3.9670000000000001</v>
      </c>
      <c r="O139" s="11">
        <f t="shared" si="22"/>
        <v>5.2039999999999997</v>
      </c>
      <c r="P139" s="12">
        <f t="shared" si="23"/>
        <v>4.4841428571428574</v>
      </c>
    </row>
    <row r="140" spans="1:31" s="2" customFormat="1" ht="48" x14ac:dyDescent="0.15">
      <c r="A140" s="10" t="s">
        <v>342</v>
      </c>
      <c r="B140" s="11">
        <v>1.052</v>
      </c>
      <c r="C140" s="11">
        <v>1.405</v>
      </c>
      <c r="D140" s="11"/>
      <c r="F140" s="3"/>
      <c r="G140" s="3"/>
      <c r="H140" s="11">
        <v>1.7110000000000001</v>
      </c>
      <c r="I140" s="11">
        <v>1.708</v>
      </c>
      <c r="J140" s="11"/>
      <c r="K140" s="11">
        <v>1.1910000000000001</v>
      </c>
      <c r="L140" s="11">
        <v>1.6240000000000001</v>
      </c>
      <c r="M140">
        <f>'[1]Cases 400 &amp; 800'!$V$33</f>
        <v>1.205122326453655</v>
      </c>
      <c r="N140" s="11">
        <f>MIN(B140:L140)</f>
        <v>1.052</v>
      </c>
      <c r="O140" s="11">
        <f>MAX(B140:L140)</f>
        <v>1.7110000000000001</v>
      </c>
      <c r="P140" s="12">
        <f>AVERAGE(B140:L140)</f>
        <v>1.4485000000000001</v>
      </c>
    </row>
    <row r="141" spans="1:31" s="2" customFormat="1" x14ac:dyDescent="0.15">
      <c r="F141" s="3"/>
      <c r="G141" s="3"/>
      <c r="M141"/>
    </row>
    <row r="142" spans="1:31" s="2" customFormat="1" x14ac:dyDescent="0.15">
      <c r="A142" s="1" t="s">
        <v>113</v>
      </c>
      <c r="F142" s="3"/>
      <c r="G142" s="3"/>
      <c r="M142"/>
      <c r="R142" s="6" t="s">
        <v>114</v>
      </c>
    </row>
    <row r="143" spans="1:31" s="2" customFormat="1" x14ac:dyDescent="0.15">
      <c r="F143" s="3"/>
      <c r="G143" s="3"/>
      <c r="M143"/>
    </row>
    <row r="144" spans="1:31" s="2" customFormat="1" x14ac:dyDescent="0.15">
      <c r="A144" s="1" t="s">
        <v>116</v>
      </c>
      <c r="B144" s="9" t="s">
        <v>60</v>
      </c>
      <c r="C144" s="9" t="s">
        <v>117</v>
      </c>
      <c r="D144" s="9" t="s">
        <v>62</v>
      </c>
      <c r="E144" s="9" t="s">
        <v>62</v>
      </c>
      <c r="F144" s="23" t="s">
        <v>62</v>
      </c>
      <c r="G144" s="23"/>
      <c r="H144" s="9" t="s">
        <v>62</v>
      </c>
      <c r="I144" s="9" t="s">
        <v>63</v>
      </c>
      <c r="J144" s="9" t="s">
        <v>64</v>
      </c>
      <c r="K144" s="9" t="s">
        <v>65</v>
      </c>
      <c r="L144" s="9" t="s">
        <v>66</v>
      </c>
      <c r="M144" s="64" t="s">
        <v>67</v>
      </c>
      <c r="N144" s="7" t="s">
        <v>59</v>
      </c>
      <c r="O144" s="7" t="s">
        <v>59</v>
      </c>
      <c r="S144" s="7" t="s">
        <v>50</v>
      </c>
      <c r="T144" s="7" t="s">
        <v>51</v>
      </c>
      <c r="U144" s="6" t="s">
        <v>246</v>
      </c>
      <c r="V144" s="7" t="s">
        <v>151</v>
      </c>
      <c r="W144" s="7" t="s">
        <v>236</v>
      </c>
      <c r="X144" s="7" t="s">
        <v>53</v>
      </c>
      <c r="Y144" s="7" t="s">
        <v>54</v>
      </c>
      <c r="Z144" s="7" t="s">
        <v>55</v>
      </c>
      <c r="AA144" s="7" t="s">
        <v>56</v>
      </c>
      <c r="AB144" s="7" t="s">
        <v>57</v>
      </c>
      <c r="AC144" s="9" t="s">
        <v>221</v>
      </c>
    </row>
    <row r="145" spans="1:29" s="2" customFormat="1" x14ac:dyDescent="0.15">
      <c r="A145" s="1" t="s">
        <v>111</v>
      </c>
      <c r="B145" s="14" t="s">
        <v>118</v>
      </c>
      <c r="C145" s="14" t="s">
        <v>118</v>
      </c>
      <c r="D145" s="14" t="s">
        <v>118</v>
      </c>
      <c r="E145" s="14" t="s">
        <v>118</v>
      </c>
      <c r="F145" s="71" t="s">
        <v>118</v>
      </c>
      <c r="G145" s="71"/>
      <c r="H145" s="14" t="s">
        <v>118</v>
      </c>
      <c r="I145" s="14" t="s">
        <v>118</v>
      </c>
      <c r="J145" s="14" t="s">
        <v>118</v>
      </c>
      <c r="K145" s="14" t="s">
        <v>118</v>
      </c>
      <c r="L145" s="14" t="s">
        <v>118</v>
      </c>
      <c r="M145" s="65" t="s">
        <v>118</v>
      </c>
      <c r="N145" s="7" t="s">
        <v>68</v>
      </c>
      <c r="O145" s="7" t="s">
        <v>69</v>
      </c>
      <c r="P145" s="2" t="s">
        <v>238</v>
      </c>
      <c r="R145" s="6" t="s">
        <v>70</v>
      </c>
      <c r="S145" s="7" t="s">
        <v>60</v>
      </c>
      <c r="T145" s="7" t="s">
        <v>61</v>
      </c>
      <c r="U145" s="7"/>
      <c r="V145" s="7" t="s">
        <v>62</v>
      </c>
      <c r="W145" s="7" t="s">
        <v>62</v>
      </c>
      <c r="X145" s="7" t="s">
        <v>62</v>
      </c>
      <c r="Y145" s="7" t="s">
        <v>63</v>
      </c>
      <c r="Z145" s="7" t="s">
        <v>64</v>
      </c>
      <c r="AA145" s="7" t="s">
        <v>65</v>
      </c>
      <c r="AB145" s="7" t="s">
        <v>66</v>
      </c>
      <c r="AC145" s="9" t="s">
        <v>67</v>
      </c>
    </row>
    <row r="146" spans="1:29" s="2" customFormat="1" x14ac:dyDescent="0.15">
      <c r="A146" s="1" t="s">
        <v>166</v>
      </c>
      <c r="B146" s="9" t="s">
        <v>50</v>
      </c>
      <c r="C146" s="9" t="s">
        <v>51</v>
      </c>
      <c r="D146" s="6" t="s">
        <v>246</v>
      </c>
      <c r="E146" s="7" t="s">
        <v>151</v>
      </c>
      <c r="F146" s="69" t="s">
        <v>236</v>
      </c>
      <c r="G146" s="69" t="s">
        <v>293</v>
      </c>
      <c r="H146" s="9" t="s">
        <v>53</v>
      </c>
      <c r="I146" s="9" t="s">
        <v>54</v>
      </c>
      <c r="J146" s="9" t="s">
        <v>55</v>
      </c>
      <c r="K146" s="9" t="s">
        <v>56</v>
      </c>
      <c r="L146" s="9" t="s">
        <v>57</v>
      </c>
      <c r="M146" s="64" t="s">
        <v>221</v>
      </c>
      <c r="R146" s="6" t="s">
        <v>49</v>
      </c>
    </row>
    <row r="147" spans="1:29" s="2" customFormat="1" ht="24" x14ac:dyDescent="0.15">
      <c r="A147" s="10" t="s">
        <v>226</v>
      </c>
      <c r="B147" s="11">
        <v>3.4369999999999998</v>
      </c>
      <c r="C147" s="11">
        <v>3.94</v>
      </c>
      <c r="D147" s="11">
        <v>3.94</v>
      </c>
      <c r="E147" s="11">
        <v>4.0449999999999999</v>
      </c>
      <c r="F147" s="70">
        <v>3.8090000000000002</v>
      </c>
      <c r="G147" s="70">
        <v>3.7669999999999999</v>
      </c>
      <c r="H147" s="11">
        <v>4.258</v>
      </c>
      <c r="I147" s="5"/>
      <c r="J147" s="11">
        <v>4.0369999999999999</v>
      </c>
      <c r="K147" s="11">
        <v>3.9305555555555598</v>
      </c>
      <c r="L147" s="11">
        <v>4.3540000000000001</v>
      </c>
      <c r="M147">
        <f>'[1]Cases 600'!$C$42</f>
        <v>3.7500803840701664</v>
      </c>
      <c r="N147" s="11">
        <f>MIN(B147:L147)</f>
        <v>3.4369999999999998</v>
      </c>
      <c r="O147" s="11">
        <f>MAX(B147:L147)</f>
        <v>4.3540000000000001</v>
      </c>
      <c r="P147" s="12">
        <f>AVERAGE(B147:L147)</f>
        <v>3.9517555555555552</v>
      </c>
      <c r="R147" s="6" t="s">
        <v>119</v>
      </c>
      <c r="S147" s="11">
        <v>1.085</v>
      </c>
      <c r="T147" s="11"/>
      <c r="U147" s="11"/>
      <c r="Y147" s="11"/>
      <c r="Z147" s="11"/>
      <c r="AA147" s="11"/>
      <c r="AB147" s="11"/>
    </row>
    <row r="148" spans="1:29" s="2" customFormat="1" ht="36" x14ac:dyDescent="0.15">
      <c r="A148" s="10" t="s">
        <v>227</v>
      </c>
      <c r="B148" s="11">
        <v>3.4369999999999998</v>
      </c>
      <c r="C148" s="11">
        <v>3.9409999999999998</v>
      </c>
      <c r="D148" s="11">
        <v>3.9409999999999998</v>
      </c>
      <c r="E148" s="11">
        <v>4.0339999999999998</v>
      </c>
      <c r="F148" s="70">
        <v>3.7949999999999999</v>
      </c>
      <c r="G148" s="70">
        <v>3.7549999999999999</v>
      </c>
      <c r="H148" s="11">
        <v>4.258</v>
      </c>
      <c r="I148" s="5"/>
      <c r="J148" s="11">
        <v>4.0369999999999999</v>
      </c>
      <c r="K148" s="11">
        <v>3.9222222222222198</v>
      </c>
      <c r="L148" s="11">
        <v>4.3540000000000001</v>
      </c>
      <c r="M148">
        <f>'[1]Cases 600'!$G$42</f>
        <v>3.7396061907233333</v>
      </c>
      <c r="N148" s="11">
        <f>MIN(B148:L148)</f>
        <v>3.4369999999999998</v>
      </c>
      <c r="O148" s="11">
        <f>MAX(B148:L148)</f>
        <v>4.3540000000000001</v>
      </c>
      <c r="P148" s="12">
        <f>AVERAGE(B148:L148)</f>
        <v>3.9474222222222211</v>
      </c>
      <c r="R148" s="6" t="s">
        <v>120</v>
      </c>
      <c r="S148" s="11">
        <v>1.204</v>
      </c>
      <c r="T148" s="11"/>
      <c r="U148" s="11"/>
      <c r="Y148" s="11"/>
      <c r="Z148" s="11"/>
      <c r="AA148" s="11"/>
      <c r="AB148" s="11"/>
    </row>
    <row r="149" spans="1:29" s="2" customFormat="1" ht="36" x14ac:dyDescent="0.15">
      <c r="A149" s="10" t="s">
        <v>228</v>
      </c>
      <c r="B149" s="11">
        <v>3.5910000000000002</v>
      </c>
      <c r="C149" s="11">
        <v>3.9409999999999998</v>
      </c>
      <c r="D149" s="11">
        <v>3.9409999999999998</v>
      </c>
      <c r="E149" s="11">
        <v>4.0460000000000003</v>
      </c>
      <c r="F149" s="70">
        <v>3.8220000000000001</v>
      </c>
      <c r="G149" s="70">
        <v>3.7850000000000001</v>
      </c>
      <c r="H149" s="11">
        <v>4.2770000000000001</v>
      </c>
      <c r="I149" s="5"/>
      <c r="J149" s="11">
        <v>4.2770000000000001</v>
      </c>
      <c r="K149" s="11">
        <v>3.9222222222222198</v>
      </c>
      <c r="L149" s="11">
        <v>4.3789999999999996</v>
      </c>
      <c r="M149">
        <f>'[1]Cases 600'!$I$42</f>
        <v>3.7409462317529445</v>
      </c>
      <c r="N149" s="11">
        <f>MIN(B149:L149)</f>
        <v>3.5910000000000002</v>
      </c>
      <c r="O149" s="11">
        <f>MAX(B149:L149)</f>
        <v>4.3789999999999996</v>
      </c>
      <c r="P149" s="12">
        <f>AVERAGE(B149:L149)</f>
        <v>3.9981222222222215</v>
      </c>
      <c r="R149" s="6" t="s">
        <v>121</v>
      </c>
      <c r="S149" s="11">
        <v>1.397</v>
      </c>
      <c r="T149" s="11"/>
      <c r="U149" s="11"/>
      <c r="Y149" s="11"/>
      <c r="Z149" s="11"/>
      <c r="AA149" s="11"/>
      <c r="AB149" s="11"/>
    </row>
    <row r="150" spans="1:29" s="2" customFormat="1" ht="36" x14ac:dyDescent="0.15">
      <c r="A150" s="10" t="s">
        <v>230</v>
      </c>
      <c r="B150" s="11">
        <v>3.5920000000000001</v>
      </c>
      <c r="C150" s="11">
        <v>3.9409999999999998</v>
      </c>
      <c r="D150" s="11">
        <v>3.9409999999999998</v>
      </c>
      <c r="E150" s="11">
        <v>4.0250000000000004</v>
      </c>
      <c r="F150" s="70">
        <v>3.7959999999999998</v>
      </c>
      <c r="G150" s="70">
        <v>3.762</v>
      </c>
      <c r="H150" s="11">
        <v>4.28</v>
      </c>
      <c r="I150" s="5"/>
      <c r="J150" s="11">
        <v>4.2779999999999996</v>
      </c>
      <c r="K150" s="11">
        <v>3.9222222222222198</v>
      </c>
      <c r="L150" s="5"/>
      <c r="M150">
        <f>'[1]Cases 600'!$K$42</f>
        <v>3.7206024113968055</v>
      </c>
      <c r="N150" s="11">
        <f>MIN(B150:L150)</f>
        <v>3.5920000000000001</v>
      </c>
      <c r="O150" s="11">
        <f>MAX(B150:L150)</f>
        <v>4.28</v>
      </c>
      <c r="P150" s="12">
        <f>AVERAGE(B150:L150)</f>
        <v>3.94858024691358</v>
      </c>
      <c r="R150" s="6" t="s">
        <v>122</v>
      </c>
      <c r="S150" s="11">
        <v>0.29499999999999998</v>
      </c>
      <c r="T150" s="11"/>
      <c r="U150" s="11"/>
      <c r="Y150" s="11"/>
      <c r="Z150" s="11"/>
      <c r="AA150" s="11"/>
      <c r="AB150" s="11"/>
    </row>
    <row r="151" spans="1:29" s="2" customFormat="1" ht="48" x14ac:dyDescent="0.15">
      <c r="A151" s="10" t="s">
        <v>229</v>
      </c>
      <c r="B151" s="11">
        <v>5.2320000000000002</v>
      </c>
      <c r="C151" s="11">
        <v>5.4859999999999998</v>
      </c>
      <c r="D151" s="11">
        <v>5.4859999999999998</v>
      </c>
      <c r="E151" s="11">
        <v>5.9429999999999996</v>
      </c>
      <c r="F151" s="70">
        <v>5.6710000000000003</v>
      </c>
      <c r="G151" s="70">
        <v>5.6559999999999997</v>
      </c>
      <c r="H151" s="11">
        <v>6.53</v>
      </c>
      <c r="I151" s="5"/>
      <c r="J151" s="11">
        <v>6.3470000000000004</v>
      </c>
      <c r="K151" s="11">
        <v>5.7222222222222197</v>
      </c>
      <c r="L151" s="11">
        <v>6.9539999999999997</v>
      </c>
      <c r="M151">
        <f>'[1]Cases 600'!$M$42</f>
        <v>6.2767966572989717</v>
      </c>
      <c r="N151" s="11">
        <f>MIN(B151:L151)</f>
        <v>5.2320000000000002</v>
      </c>
      <c r="O151" s="11">
        <f>MAX(B151:L151)</f>
        <v>6.9539999999999997</v>
      </c>
      <c r="P151" s="12">
        <f>AVERAGE(B151:L151)</f>
        <v>5.9027222222222218</v>
      </c>
      <c r="R151" s="6" t="s">
        <v>123</v>
      </c>
      <c r="S151" s="11">
        <v>0.48799999999999999</v>
      </c>
      <c r="T151" s="11">
        <v>0.65600000000000003</v>
      </c>
      <c r="U151" s="11"/>
      <c r="Y151" s="11"/>
      <c r="Z151" s="11"/>
      <c r="AA151" s="11">
        <v>0.74299999999999999</v>
      </c>
      <c r="AB151" s="11">
        <v>0.47</v>
      </c>
      <c r="AC151" s="2">
        <f>M76-M74</f>
        <v>0.5121664565268107</v>
      </c>
    </row>
    <row r="152" spans="1:29" s="2" customFormat="1" ht="48" x14ac:dyDescent="0.15">
      <c r="A152" s="10" t="s">
        <v>242</v>
      </c>
      <c r="B152" s="11">
        <v>0</v>
      </c>
      <c r="C152" s="11">
        <v>0</v>
      </c>
      <c r="D152" s="11">
        <v>0</v>
      </c>
      <c r="E152" s="11">
        <v>0</v>
      </c>
      <c r="F152" s="70">
        <v>0</v>
      </c>
      <c r="G152" s="70">
        <v>0</v>
      </c>
      <c r="H152" s="11">
        <v>0</v>
      </c>
      <c r="I152" s="11">
        <v>0</v>
      </c>
      <c r="J152" s="11">
        <v>0</v>
      </c>
      <c r="K152" s="11">
        <v>0</v>
      </c>
      <c r="L152" s="11">
        <v>0</v>
      </c>
      <c r="M152" s="63">
        <f>'[1]Cases 600'!$Q$42</f>
        <v>0</v>
      </c>
      <c r="R152" s="6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</row>
    <row r="153" spans="1:29" s="2" customFormat="1" x14ac:dyDescent="0.15">
      <c r="A153" s="1"/>
      <c r="B153" s="11"/>
      <c r="C153" s="11"/>
      <c r="D153" s="11"/>
      <c r="E153" s="11"/>
      <c r="F153" s="70"/>
      <c r="G153" s="70"/>
      <c r="H153" s="11"/>
      <c r="I153" s="11"/>
      <c r="J153" s="11"/>
      <c r="K153" s="11"/>
      <c r="L153" s="11"/>
      <c r="M153"/>
      <c r="R153" s="6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</row>
    <row r="154" spans="1:29" s="2" customFormat="1" x14ac:dyDescent="0.15">
      <c r="A154" s="1"/>
      <c r="B154" s="11"/>
      <c r="C154" s="11"/>
      <c r="D154" s="11"/>
      <c r="E154" s="11"/>
      <c r="F154" s="70"/>
      <c r="G154" s="70"/>
      <c r="H154" s="11"/>
      <c r="I154" s="11"/>
      <c r="J154" s="11"/>
      <c r="K154" s="11"/>
      <c r="L154" s="11"/>
      <c r="M154"/>
      <c r="N154" s="7" t="s">
        <v>59</v>
      </c>
      <c r="O154" s="7" t="s">
        <v>59</v>
      </c>
      <c r="S154" s="7" t="s">
        <v>50</v>
      </c>
      <c r="T154" s="7" t="s">
        <v>51</v>
      </c>
      <c r="U154" s="6" t="s">
        <v>246</v>
      </c>
      <c r="V154" s="7" t="s">
        <v>151</v>
      </c>
      <c r="W154" s="7" t="s">
        <v>236</v>
      </c>
      <c r="X154" s="7" t="s">
        <v>53</v>
      </c>
      <c r="Y154" s="7" t="s">
        <v>54</v>
      </c>
      <c r="Z154" s="7" t="s">
        <v>55</v>
      </c>
      <c r="AA154" s="7" t="s">
        <v>56</v>
      </c>
      <c r="AB154" s="7" t="s">
        <v>57</v>
      </c>
      <c r="AC154" s="9" t="s">
        <v>221</v>
      </c>
    </row>
    <row r="155" spans="1:29" s="2" customFormat="1" ht="24" x14ac:dyDescent="0.15">
      <c r="A155" s="1" t="s">
        <v>166</v>
      </c>
      <c r="B155" s="9" t="s">
        <v>50</v>
      </c>
      <c r="C155" s="9" t="s">
        <v>51</v>
      </c>
      <c r="D155" s="6" t="s">
        <v>246</v>
      </c>
      <c r="E155" s="7" t="s">
        <v>151</v>
      </c>
      <c r="F155" s="69" t="s">
        <v>236</v>
      </c>
      <c r="G155" s="69" t="s">
        <v>293</v>
      </c>
      <c r="H155" s="9" t="s">
        <v>53</v>
      </c>
      <c r="I155" s="9" t="s">
        <v>54</v>
      </c>
      <c r="J155" s="9" t="s">
        <v>55</v>
      </c>
      <c r="K155" s="9" t="s">
        <v>56</v>
      </c>
      <c r="L155" s="9" t="s">
        <v>57</v>
      </c>
      <c r="M155" s="64" t="s">
        <v>221</v>
      </c>
      <c r="N155" s="7" t="s">
        <v>68</v>
      </c>
      <c r="O155" s="7" t="s">
        <v>69</v>
      </c>
      <c r="P155" s="2" t="s">
        <v>238</v>
      </c>
      <c r="R155" s="10" t="s">
        <v>350</v>
      </c>
      <c r="S155" s="11">
        <v>3.4319999999999999</v>
      </c>
      <c r="T155" s="11">
        <v>3.5249999999999999</v>
      </c>
      <c r="U155" s="11">
        <f>D77-D76</f>
        <v>3.5250000000000004</v>
      </c>
      <c r="V155" s="11">
        <v>3.456</v>
      </c>
      <c r="W155" s="11">
        <v>3.456</v>
      </c>
      <c r="X155" s="11">
        <v>3.5310000000000001</v>
      </c>
      <c r="Y155" s="11">
        <v>3.5219999999999998</v>
      </c>
      <c r="Z155" s="11">
        <v>3.6150000000000002</v>
      </c>
      <c r="AA155" s="11">
        <v>3.5430000000000001</v>
      </c>
      <c r="AB155" s="11">
        <v>3.5270000000000001</v>
      </c>
      <c r="AC155" s="2">
        <f>M77-M76</f>
        <v>3.7882193618036899</v>
      </c>
    </row>
    <row r="156" spans="1:29" s="2" customFormat="1" ht="24" x14ac:dyDescent="0.15">
      <c r="A156" s="6" t="s">
        <v>222</v>
      </c>
      <c r="B156" s="11">
        <v>2.85</v>
      </c>
      <c r="C156" s="11">
        <v>3.4529999999999998</v>
      </c>
      <c r="D156" s="11">
        <v>3.4529999999999998</v>
      </c>
      <c r="E156" s="11">
        <v>3.5569999999999999</v>
      </c>
      <c r="F156" s="70">
        <v>3.2759999999999998</v>
      </c>
      <c r="G156" s="70">
        <v>3.2480000000000002</v>
      </c>
      <c r="H156" s="11">
        <v>3.76</v>
      </c>
      <c r="I156" s="5"/>
      <c r="J156" s="11">
        <v>3.6080000000000001</v>
      </c>
      <c r="K156" s="11">
        <v>3.5166666666666702</v>
      </c>
      <c r="L156" s="11">
        <v>3.7970000000000002</v>
      </c>
      <c r="M156">
        <f>'[1]Cases 900'!$C$42</f>
        <v>3.1721787355460278</v>
      </c>
      <c r="N156" s="11">
        <f>MIN(B156:L156)</f>
        <v>2.85</v>
      </c>
      <c r="O156" s="11">
        <f>MAX(B156:L156)</f>
        <v>3.7970000000000002</v>
      </c>
      <c r="P156" s="12">
        <f>AVERAGE(B156:L156)</f>
        <v>3.4518666666666666</v>
      </c>
      <c r="R156" s="10" t="s">
        <v>351</v>
      </c>
      <c r="S156" s="11">
        <v>-1.2949999999999999</v>
      </c>
      <c r="T156" s="11">
        <v>-1.206</v>
      </c>
      <c r="U156" s="11">
        <f>D78-D76</f>
        <v>-1.2059999999999995</v>
      </c>
      <c r="V156" s="11">
        <v>-1.339</v>
      </c>
      <c r="W156" s="11">
        <v>-1.339</v>
      </c>
      <c r="X156" s="11">
        <v>-1.333</v>
      </c>
      <c r="Y156" s="11">
        <v>-1.341</v>
      </c>
      <c r="Z156" s="11">
        <v>-1.228</v>
      </c>
      <c r="AA156" s="11">
        <v>-1.2210000000000001</v>
      </c>
      <c r="AB156" s="11">
        <v>-1.2030000000000001</v>
      </c>
      <c r="AC156" s="2">
        <f>M78-M76</f>
        <v>-1.2421420200333149</v>
      </c>
    </row>
    <row r="157" spans="1:29" s="2" customFormat="1" ht="36" x14ac:dyDescent="0.15">
      <c r="A157" s="10" t="s">
        <v>223</v>
      </c>
      <c r="B157" s="11">
        <v>2.8580000000000001</v>
      </c>
      <c r="C157" s="11">
        <v>3.456</v>
      </c>
      <c r="D157" s="11">
        <v>3.456</v>
      </c>
      <c r="E157" s="11">
        <v>3.5640000000000001</v>
      </c>
      <c r="F157" s="70">
        <v>3.2829999999999999</v>
      </c>
      <c r="G157" s="70">
        <v>3.2559999999999998</v>
      </c>
      <c r="H157" s="11">
        <v>3.7639999999999998</v>
      </c>
      <c r="I157" s="5"/>
      <c r="J157" s="11">
        <v>3.6179999999999999</v>
      </c>
      <c r="K157" s="11">
        <v>3.5361111111111101</v>
      </c>
      <c r="L157" s="11">
        <v>3.8010000000000002</v>
      </c>
      <c r="M157">
        <f>'[1]Cases 900'!$G$42</f>
        <v>3.1717931132370554</v>
      </c>
      <c r="N157" s="11">
        <f>MIN(B157:L157)</f>
        <v>2.8580000000000001</v>
      </c>
      <c r="O157" s="11">
        <f>MAX(B157:L157)</f>
        <v>3.8010000000000002</v>
      </c>
      <c r="P157" s="12">
        <f>AVERAGE(B157:L157)</f>
        <v>3.4592111111111108</v>
      </c>
      <c r="R157" s="10" t="s">
        <v>352</v>
      </c>
      <c r="S157" s="11">
        <v>-2.1930000000000001</v>
      </c>
      <c r="T157" s="11">
        <v>-1.476</v>
      </c>
      <c r="U157" s="11">
        <f>D79-D76</f>
        <v>-1.476</v>
      </c>
      <c r="V157" s="11">
        <v>-1.7629999999999999</v>
      </c>
      <c r="W157" s="11">
        <v>-1.7629999999999999</v>
      </c>
      <c r="X157" s="11">
        <v>-1.494</v>
      </c>
      <c r="Y157" s="11">
        <v>-1.474</v>
      </c>
      <c r="Z157" s="11">
        <v>-1.448</v>
      </c>
      <c r="AA157" s="11">
        <v>-1.5329999999999999</v>
      </c>
      <c r="AB157" s="11">
        <v>-1.6990000000000001</v>
      </c>
      <c r="AC157" s="2">
        <f>M79-M76</f>
        <v>-1.9209591358739919</v>
      </c>
    </row>
    <row r="158" spans="1:29" s="2" customFormat="1" ht="36" x14ac:dyDescent="0.15">
      <c r="A158" s="10" t="s">
        <v>224</v>
      </c>
      <c r="B158" s="11">
        <v>3.3079999999999998</v>
      </c>
      <c r="C158" s="11">
        <v>3.7029999999999998</v>
      </c>
      <c r="D158" s="11">
        <v>3.7029999999999998</v>
      </c>
      <c r="E158" s="11">
        <v>3.8050000000000002</v>
      </c>
      <c r="F158" s="70">
        <v>3.5369999999999999</v>
      </c>
      <c r="G158" s="70">
        <v>3.508</v>
      </c>
      <c r="H158" s="11">
        <v>4.0129999999999999</v>
      </c>
      <c r="I158" s="5"/>
      <c r="J158" s="11">
        <v>4.0289999999999999</v>
      </c>
      <c r="K158" s="11">
        <v>3.7083333333333299</v>
      </c>
      <c r="L158" s="11">
        <v>4.0609999999999999</v>
      </c>
      <c r="M158">
        <f>'[1]Cases 900'!$I$42</f>
        <v>3.4830364954725002</v>
      </c>
      <c r="N158" s="11">
        <f>MIN(B158:L158)</f>
        <v>3.3079999999999998</v>
      </c>
      <c r="O158" s="11">
        <f>MAX(B158:L158)</f>
        <v>4.0609999999999999</v>
      </c>
      <c r="P158" s="12">
        <f>AVERAGE(B158:L158)</f>
        <v>3.7375333333333329</v>
      </c>
      <c r="R158" s="10" t="s">
        <v>353</v>
      </c>
      <c r="S158" s="11">
        <v>-2.4340000000000002</v>
      </c>
      <c r="T158" s="11">
        <v>-2.2850000000000001</v>
      </c>
      <c r="U158" s="11">
        <f>D81-D76</f>
        <v>-2.2850000000000001</v>
      </c>
      <c r="X158" s="11">
        <v>-2.7610000000000001</v>
      </c>
      <c r="Y158" s="11">
        <v>-2.2069999999999999</v>
      </c>
      <c r="Z158" s="11"/>
      <c r="AA158" s="11">
        <v>-2.25</v>
      </c>
      <c r="AB158" s="11">
        <v>-1.948</v>
      </c>
      <c r="AC158" s="2">
        <f>M81-M76</f>
        <v>-2.6575970145290988</v>
      </c>
    </row>
    <row r="159" spans="1:29" s="2" customFormat="1" ht="36" x14ac:dyDescent="0.15">
      <c r="A159" s="10" t="s">
        <v>231</v>
      </c>
      <c r="B159" s="11">
        <v>3.355</v>
      </c>
      <c r="C159" s="11">
        <v>3.7320000000000002</v>
      </c>
      <c r="D159" s="11">
        <v>3.7320000000000002</v>
      </c>
      <c r="E159" s="11">
        <v>3.8319999999999999</v>
      </c>
      <c r="F159" s="70">
        <v>3.5630000000000002</v>
      </c>
      <c r="G159" s="70">
        <v>3.536</v>
      </c>
      <c r="H159" s="11">
        <v>4.0419999999999998</v>
      </c>
      <c r="I159" s="5"/>
      <c r="J159" s="11">
        <v>4.0640000000000001</v>
      </c>
      <c r="K159" s="11">
        <v>3.74444444444444</v>
      </c>
      <c r="L159" s="5"/>
      <c r="M159">
        <f>'[1]Cases 900'!$K$42</f>
        <v>3.5064664383246944</v>
      </c>
      <c r="N159" s="11">
        <f>MIN(B159:L159)</f>
        <v>3.355</v>
      </c>
      <c r="O159" s="11">
        <f>MAX(B159:L159)</f>
        <v>4.0640000000000001</v>
      </c>
      <c r="P159" s="12">
        <f>AVERAGE(B159:L159)</f>
        <v>3.7333827160493822</v>
      </c>
      <c r="R159" s="6" t="s">
        <v>126</v>
      </c>
      <c r="S159" s="11">
        <v>0.16500000000000001</v>
      </c>
      <c r="T159" s="11">
        <v>0.19500000000000001</v>
      </c>
      <c r="U159" s="11"/>
      <c r="X159" s="11">
        <v>0.59599999999999997</v>
      </c>
      <c r="Y159" s="11">
        <v>0.22800000000000001</v>
      </c>
      <c r="Z159" s="11"/>
      <c r="AA159" s="11">
        <v>0.23200000000000001</v>
      </c>
      <c r="AB159" s="11">
        <v>0.35199999999999998</v>
      </c>
      <c r="AC159" s="2">
        <f>M82-M81</f>
        <v>0.19814263690138212</v>
      </c>
    </row>
    <row r="160" spans="1:29" s="2" customFormat="1" ht="48" x14ac:dyDescent="0.15">
      <c r="A160" s="10" t="s">
        <v>225</v>
      </c>
      <c r="B160" s="11">
        <v>3.98</v>
      </c>
      <c r="C160" s="11">
        <v>5.0279999999999996</v>
      </c>
      <c r="D160" s="11">
        <v>5.0279999999999996</v>
      </c>
      <c r="E160" s="11">
        <v>5.665</v>
      </c>
      <c r="F160" s="70">
        <v>5.3380000000000001</v>
      </c>
      <c r="G160" s="70">
        <v>5.3220000000000001</v>
      </c>
      <c r="H160" s="11">
        <v>6.1159999999999997</v>
      </c>
      <c r="I160" s="5"/>
      <c r="J160" s="11">
        <v>6.117</v>
      </c>
      <c r="K160" s="11">
        <v>5.12222222222222</v>
      </c>
      <c r="L160" s="11">
        <v>6.4279999999999999</v>
      </c>
      <c r="M160">
        <f>'[1]Cases 900'!$M$42</f>
        <v>4.8154909324634732</v>
      </c>
      <c r="N160" s="11">
        <f>MIN(B160:L160)</f>
        <v>3.98</v>
      </c>
      <c r="O160" s="11">
        <f>MAX(B160:L160)</f>
        <v>6.4279999999999999</v>
      </c>
      <c r="P160" s="12">
        <f>AVERAGE(B160:L160)</f>
        <v>5.4144222222222211</v>
      </c>
    </row>
    <row r="161" spans="1:31" s="2" customFormat="1" ht="48" x14ac:dyDescent="0.15">
      <c r="A161" s="10" t="s">
        <v>243</v>
      </c>
      <c r="B161" s="11">
        <v>0</v>
      </c>
      <c r="C161" s="11">
        <v>0</v>
      </c>
      <c r="D161" s="11">
        <v>0</v>
      </c>
      <c r="E161" s="11">
        <v>0</v>
      </c>
      <c r="F161" s="70">
        <v>0</v>
      </c>
      <c r="G161" s="70">
        <v>0</v>
      </c>
      <c r="H161" s="11">
        <v>0</v>
      </c>
      <c r="I161" s="11">
        <v>0</v>
      </c>
      <c r="J161" s="11">
        <v>0</v>
      </c>
      <c r="K161" s="11">
        <v>0</v>
      </c>
      <c r="L161" s="11">
        <v>0</v>
      </c>
      <c r="M161"/>
      <c r="R161" s="6" t="s">
        <v>128</v>
      </c>
      <c r="S161" s="11">
        <v>6.7000000000000004E-2</v>
      </c>
      <c r="T161" s="11">
        <v>2.9000000000000001E-2</v>
      </c>
      <c r="U161" s="11"/>
      <c r="X161" s="11">
        <v>6.5000000000000002E-2</v>
      </c>
      <c r="Y161" s="11">
        <v>2.1999999999999999E-2</v>
      </c>
      <c r="Z161" s="11"/>
      <c r="AA161" s="11">
        <v>8.5000000000000006E-2</v>
      </c>
      <c r="AB161" s="11">
        <v>0.02</v>
      </c>
      <c r="AC161" s="2">
        <f>M83-M81</f>
        <v>3.5328077113813805E-2</v>
      </c>
    </row>
    <row r="162" spans="1:31" s="2" customFormat="1" ht="24" x14ac:dyDescent="0.15">
      <c r="A162" s="15" t="s">
        <v>235</v>
      </c>
      <c r="B162" s="11">
        <v>2.41</v>
      </c>
      <c r="C162" s="11">
        <v>2.7509999999999999</v>
      </c>
      <c r="D162" s="11">
        <v>2.7509999999999999</v>
      </c>
      <c r="E162" s="11">
        <v>2.7269999999999999</v>
      </c>
      <c r="F162" s="70">
        <v>2.6019999999999999</v>
      </c>
      <c r="G162" s="70">
        <v>2.6030000000000002</v>
      </c>
      <c r="H162" s="11">
        <v>2.863</v>
      </c>
      <c r="I162" s="5"/>
      <c r="J162" s="11">
        <v>2.8519999999999999</v>
      </c>
      <c r="K162" s="11">
        <v>2.5219999999999998</v>
      </c>
      <c r="L162" s="11">
        <v>2.7789999999999999</v>
      </c>
      <c r="M162">
        <f>'[1]Cases 900'!$P$42</f>
        <v>2.6925783125225693</v>
      </c>
      <c r="N162" s="11">
        <f>MIN(B162:L162)</f>
        <v>2.41</v>
      </c>
      <c r="O162" s="11">
        <f>MAX(B162:L162)</f>
        <v>2.863</v>
      </c>
      <c r="P162" s="12">
        <f>AVERAGE(B162:L162)</f>
        <v>2.6859999999999999</v>
      </c>
      <c r="R162" s="6" t="s">
        <v>129</v>
      </c>
      <c r="S162" s="11">
        <v>0.251</v>
      </c>
      <c r="T162" s="11">
        <v>0.14699999999999999</v>
      </c>
      <c r="U162" s="11"/>
      <c r="X162" s="11">
        <v>0.246</v>
      </c>
      <c r="Y162" s="11">
        <v>4.3999999999999997E-2</v>
      </c>
      <c r="Z162" s="11"/>
      <c r="AA162" s="11">
        <v>7.6999999999999999E-2</v>
      </c>
      <c r="AB162" s="11">
        <v>0.29699999999999999</v>
      </c>
      <c r="AC162" s="2">
        <f>M84-M81</f>
        <v>4.5248250288293157E-2</v>
      </c>
    </row>
    <row r="163" spans="1:31" s="2" customFormat="1" x14ac:dyDescent="0.15">
      <c r="A163" s="1" t="s">
        <v>86</v>
      </c>
      <c r="B163" s="11">
        <v>2.7690000000000001</v>
      </c>
      <c r="C163" s="11">
        <v>3.734</v>
      </c>
      <c r="D163" s="11">
        <v>3.7290000000000001</v>
      </c>
      <c r="E163" s="11">
        <v>3.427</v>
      </c>
      <c r="F163" s="70">
        <v>3.194</v>
      </c>
      <c r="G163" s="70"/>
      <c r="H163" s="11">
        <v>3.681</v>
      </c>
      <c r="I163" s="11">
        <v>3.738</v>
      </c>
      <c r="J163" s="11">
        <v>3.7989999999999999</v>
      </c>
      <c r="L163" s="11">
        <v>4.2960000000000003</v>
      </c>
      <c r="M163"/>
      <c r="S163" s="7" t="s">
        <v>50</v>
      </c>
      <c r="T163" s="7" t="s">
        <v>51</v>
      </c>
      <c r="U163" s="6" t="s">
        <v>246</v>
      </c>
      <c r="V163" s="7" t="s">
        <v>151</v>
      </c>
      <c r="W163" s="7" t="s">
        <v>236</v>
      </c>
      <c r="X163" s="7" t="s">
        <v>53</v>
      </c>
      <c r="Y163" s="7" t="s">
        <v>54</v>
      </c>
      <c r="Z163" s="7" t="s">
        <v>55</v>
      </c>
      <c r="AA163" s="7" t="s">
        <v>56</v>
      </c>
      <c r="AB163" s="7" t="s">
        <v>57</v>
      </c>
      <c r="AC163" s="9" t="s">
        <v>221</v>
      </c>
    </row>
    <row r="164" spans="1:31" s="2" customFormat="1" ht="24" x14ac:dyDescent="0.15">
      <c r="B164" s="7" t="s">
        <v>50</v>
      </c>
      <c r="C164" s="7" t="s">
        <v>51</v>
      </c>
      <c r="D164" s="6" t="s">
        <v>246</v>
      </c>
      <c r="E164" s="7" t="s">
        <v>151</v>
      </c>
      <c r="F164" s="69" t="s">
        <v>236</v>
      </c>
      <c r="G164" s="69" t="s">
        <v>293</v>
      </c>
      <c r="H164" s="7" t="s">
        <v>53</v>
      </c>
      <c r="I164" s="7" t="s">
        <v>54</v>
      </c>
      <c r="J164" s="7" t="s">
        <v>55</v>
      </c>
      <c r="K164" s="7" t="s">
        <v>56</v>
      </c>
      <c r="L164" s="7" t="s">
        <v>57</v>
      </c>
      <c r="M164" s="64" t="s">
        <v>221</v>
      </c>
      <c r="N164" s="9" t="s">
        <v>59</v>
      </c>
      <c r="O164" s="9" t="s">
        <v>59</v>
      </c>
      <c r="P164" s="2" t="s">
        <v>238</v>
      </c>
      <c r="R164" s="10" t="s">
        <v>365</v>
      </c>
      <c r="S164" s="11">
        <v>-0.65100000000000002</v>
      </c>
      <c r="T164" s="11">
        <v>-0.72099999999999997</v>
      </c>
      <c r="U164" s="11">
        <f>D86-D81</f>
        <v>-0.72100000000000009</v>
      </c>
      <c r="X164" s="11">
        <v>-0.71399999999999997</v>
      </c>
      <c r="Y164" s="11">
        <v>-0.77900000000000003</v>
      </c>
      <c r="Z164" s="11"/>
      <c r="AA164" s="11">
        <v>-0.69899999999999995</v>
      </c>
      <c r="AB164" s="11">
        <v>-0.64900000000000002</v>
      </c>
      <c r="AC164" s="2">
        <f>M86-M81</f>
        <v>-0.69266757590949046</v>
      </c>
      <c r="AD164" s="7" t="s">
        <v>59</v>
      </c>
      <c r="AE164" s="7" t="s">
        <v>59</v>
      </c>
    </row>
    <row r="165" spans="1:31" s="2" customFormat="1" ht="36" x14ac:dyDescent="0.15">
      <c r="A165" s="15" t="s">
        <v>378</v>
      </c>
      <c r="B165" s="11">
        <v>2.004</v>
      </c>
      <c r="C165" s="5"/>
      <c r="D165" s="5"/>
      <c r="E165" s="5"/>
      <c r="F165" s="3"/>
      <c r="G165" s="3"/>
      <c r="H165" s="5"/>
      <c r="I165" s="5"/>
      <c r="J165" s="5"/>
      <c r="K165" s="5"/>
      <c r="L165" s="5"/>
      <c r="M165">
        <f>'[1]Cases 195'!$C$42</f>
        <v>2.0902045656822996</v>
      </c>
      <c r="N165" s="11">
        <f>MIN(B165:L165)</f>
        <v>2.004</v>
      </c>
      <c r="O165" s="11">
        <f>MAX(B165:L165)</f>
        <v>2.004</v>
      </c>
      <c r="P165" s="12">
        <f>AVERAGE(B165:L165)</f>
        <v>2.004</v>
      </c>
      <c r="R165" s="10" t="s">
        <v>366</v>
      </c>
      <c r="S165" s="11">
        <v>0.46</v>
      </c>
      <c r="T165" s="11">
        <v>0.25</v>
      </c>
      <c r="U165" s="11">
        <f>D85-D84</f>
        <v>0.25</v>
      </c>
      <c r="X165" s="11">
        <v>0.26300000000000001</v>
      </c>
      <c r="Y165" s="11">
        <v>0.20100000000000001</v>
      </c>
      <c r="Z165" s="11"/>
      <c r="AA165" s="11">
        <v>0.48599999999999999</v>
      </c>
      <c r="AB165" s="11"/>
      <c r="AC165" s="2">
        <f>M85-M84</f>
        <v>0.27865796108933605</v>
      </c>
    </row>
    <row r="166" spans="1:31" s="2" customFormat="1" ht="36" x14ac:dyDescent="0.15">
      <c r="A166" s="10" t="s">
        <v>329</v>
      </c>
      <c r="B166" s="11">
        <v>2.6509999999999998</v>
      </c>
      <c r="C166" s="11"/>
      <c r="D166" s="11"/>
      <c r="F166" s="3"/>
      <c r="G166" s="3"/>
      <c r="I166" s="11"/>
      <c r="J166" s="11"/>
      <c r="K166" s="11"/>
      <c r="L166" s="11"/>
      <c r="M166">
        <f>'[1]Cases 200'!$C$42</f>
        <v>2.8519532280808608</v>
      </c>
      <c r="N166" s="11">
        <f t="shared" ref="N166:N176" si="24">MIN(B166:L166)</f>
        <v>2.6509999999999998</v>
      </c>
      <c r="O166" s="11">
        <f t="shared" ref="O166:O176" si="25">MAX(B166:L166)</f>
        <v>2.6509999999999998</v>
      </c>
      <c r="P166" s="12">
        <f t="shared" ref="P166:P176" si="26">AVERAGE(B166:L166)</f>
        <v>2.6509999999999998</v>
      </c>
      <c r="R166" s="6"/>
    </row>
    <row r="167" spans="1:31" s="2" customFormat="1" ht="48" x14ac:dyDescent="0.15">
      <c r="A167" s="13" t="s">
        <v>330</v>
      </c>
      <c r="B167" s="11">
        <v>2.7010000000000001</v>
      </c>
      <c r="C167" s="11">
        <v>2.9729999999999999</v>
      </c>
      <c r="D167" s="11"/>
      <c r="F167" s="3"/>
      <c r="G167" s="3"/>
      <c r="I167" s="11"/>
      <c r="J167" s="11"/>
      <c r="K167" s="11">
        <v>2.9805555555555601</v>
      </c>
      <c r="L167" s="11">
        <v>3.3250000000000002</v>
      </c>
      <c r="M167">
        <f>'[1]Cases 200'!$E$42</f>
        <v>3.0402873788334999</v>
      </c>
      <c r="N167" s="11">
        <f t="shared" si="24"/>
        <v>2.7010000000000001</v>
      </c>
      <c r="O167" s="11">
        <f t="shared" si="25"/>
        <v>3.3250000000000002</v>
      </c>
      <c r="P167" s="12">
        <f t="shared" si="26"/>
        <v>2.99488888888889</v>
      </c>
      <c r="R167" s="6" t="s">
        <v>76</v>
      </c>
    </row>
    <row r="168" spans="1:31" s="2" customFormat="1" ht="48" x14ac:dyDescent="0.15">
      <c r="A168" s="10" t="s">
        <v>331</v>
      </c>
      <c r="B168" s="11">
        <v>2.7869999999999999</v>
      </c>
      <c r="C168" s="11"/>
      <c r="D168" s="11"/>
      <c r="F168" s="3"/>
      <c r="G168" s="3"/>
      <c r="I168" s="11"/>
      <c r="J168" s="11"/>
      <c r="K168" s="11"/>
      <c r="L168" s="11"/>
      <c r="M168">
        <f>'[1]Cases 200'!$G$42</f>
        <v>3.0310267658263887</v>
      </c>
      <c r="N168" s="11">
        <f t="shared" si="24"/>
        <v>2.7869999999999999</v>
      </c>
      <c r="O168" s="11">
        <f t="shared" si="25"/>
        <v>2.7869999999999999</v>
      </c>
      <c r="P168" s="12">
        <f t="shared" si="26"/>
        <v>2.7869999999999999</v>
      </c>
      <c r="S168" s="7" t="s">
        <v>50</v>
      </c>
      <c r="T168" s="7" t="s">
        <v>51</v>
      </c>
      <c r="U168" s="6" t="s">
        <v>246</v>
      </c>
      <c r="V168" s="7" t="s">
        <v>151</v>
      </c>
      <c r="W168" s="7" t="s">
        <v>236</v>
      </c>
      <c r="X168" s="7" t="s">
        <v>53</v>
      </c>
      <c r="Y168" s="7" t="s">
        <v>54</v>
      </c>
      <c r="Z168" s="7" t="s">
        <v>55</v>
      </c>
      <c r="AA168" s="7" t="s">
        <v>56</v>
      </c>
      <c r="AB168" s="7" t="s">
        <v>57</v>
      </c>
      <c r="AC168" s="9" t="s">
        <v>221</v>
      </c>
    </row>
    <row r="169" spans="1:31" s="2" customFormat="1" ht="48" x14ac:dyDescent="0.15">
      <c r="A169" s="10" t="s">
        <v>332</v>
      </c>
      <c r="B169" s="11">
        <v>2.867</v>
      </c>
      <c r="C169" s="11">
        <v>3.28</v>
      </c>
      <c r="D169" s="11">
        <v>3.28</v>
      </c>
      <c r="E169" s="11">
        <v>3.4649999999999999</v>
      </c>
      <c r="F169" s="70">
        <v>3.2450000000000001</v>
      </c>
      <c r="G169" s="70"/>
      <c r="H169" s="11">
        <v>3.6949999999999998</v>
      </c>
      <c r="I169" s="11"/>
      <c r="J169" s="11">
        <v>3.3479999999999999</v>
      </c>
      <c r="K169" s="11">
        <v>3.3361111111111099</v>
      </c>
      <c r="L169" s="11">
        <v>3.52</v>
      </c>
      <c r="M169">
        <f>'[1]Cases 200'!$I$42</f>
        <v>3.2430750126450558</v>
      </c>
      <c r="N169" s="11">
        <f t="shared" si="24"/>
        <v>2.867</v>
      </c>
      <c r="O169" s="11">
        <f t="shared" si="25"/>
        <v>3.6949999999999998</v>
      </c>
      <c r="P169" s="12">
        <f t="shared" si="26"/>
        <v>3.3373456790123455</v>
      </c>
      <c r="R169" s="6" t="s">
        <v>70</v>
      </c>
      <c r="S169" s="7" t="s">
        <v>60</v>
      </c>
      <c r="T169" s="7" t="s">
        <v>61</v>
      </c>
      <c r="U169" s="7"/>
      <c r="V169" s="7" t="s">
        <v>62</v>
      </c>
      <c r="W169" s="7" t="s">
        <v>62</v>
      </c>
      <c r="X169" s="7" t="s">
        <v>62</v>
      </c>
      <c r="Y169" s="7" t="s">
        <v>63</v>
      </c>
      <c r="Z169" s="7" t="s">
        <v>64</v>
      </c>
      <c r="AA169" s="7" t="s">
        <v>65</v>
      </c>
      <c r="AB169" s="7" t="s">
        <v>66</v>
      </c>
      <c r="AC169" s="9" t="s">
        <v>67</v>
      </c>
    </row>
    <row r="170" spans="1:31" s="2" customFormat="1" ht="24" x14ac:dyDescent="0.15">
      <c r="A170" s="10" t="s">
        <v>328</v>
      </c>
      <c r="B170" s="11">
        <v>4.3860000000000001</v>
      </c>
      <c r="C170" s="11">
        <v>4.984</v>
      </c>
      <c r="D170" s="11">
        <v>4.984</v>
      </c>
      <c r="E170" s="11">
        <v>4.9939999999999998</v>
      </c>
      <c r="F170" s="70">
        <v>4.7430000000000003</v>
      </c>
      <c r="G170" s="70"/>
      <c r="H170" s="11">
        <v>5.2789999999999999</v>
      </c>
      <c r="I170" s="11"/>
      <c r="J170" s="11">
        <v>5.1589999999999998</v>
      </c>
      <c r="K170" s="11">
        <v>4.8916666666666702</v>
      </c>
      <c r="L170" s="11">
        <v>5.1070000000000002</v>
      </c>
      <c r="M170">
        <f>'[1]Cases 200'!$K$42</f>
        <v>5.0635503595001383</v>
      </c>
      <c r="N170" s="11">
        <f t="shared" si="24"/>
        <v>4.3860000000000001</v>
      </c>
      <c r="O170" s="11">
        <f t="shared" si="25"/>
        <v>5.2789999999999999</v>
      </c>
      <c r="P170" s="12">
        <f t="shared" si="26"/>
        <v>4.9475185185185193</v>
      </c>
      <c r="R170" s="6" t="s">
        <v>119</v>
      </c>
      <c r="S170" s="11">
        <v>0.156</v>
      </c>
      <c r="T170" s="11"/>
      <c r="U170" s="11"/>
      <c r="Y170" s="11"/>
      <c r="Z170" s="11"/>
      <c r="AA170" s="11"/>
      <c r="AB170" s="11"/>
    </row>
    <row r="171" spans="1:31" s="2" customFormat="1" ht="36" x14ac:dyDescent="0.15">
      <c r="A171" s="10" t="s">
        <v>333</v>
      </c>
      <c r="B171" s="11">
        <v>2.6850000000000001</v>
      </c>
      <c r="C171" s="11">
        <v>3.1</v>
      </c>
      <c r="D171" s="11">
        <v>3.1</v>
      </c>
      <c r="E171" s="11">
        <v>3.282</v>
      </c>
      <c r="F171" s="70">
        <v>3.0619999999999998</v>
      </c>
      <c r="G171" s="70"/>
      <c r="H171" s="11">
        <v>3.4950000000000001</v>
      </c>
      <c r="I171" s="11"/>
      <c r="J171" s="11">
        <v>3.1589999999999998</v>
      </c>
      <c r="K171" s="11">
        <v>3.1527777777777799</v>
      </c>
      <c r="L171" s="11">
        <v>3.3330000000000002</v>
      </c>
      <c r="M171">
        <f>'[1]Cases 200'!$M$42</f>
        <v>3.0594882627563886</v>
      </c>
      <c r="N171" s="11">
        <f t="shared" si="24"/>
        <v>2.6850000000000001</v>
      </c>
      <c r="O171" s="11">
        <f t="shared" si="25"/>
        <v>3.4950000000000001</v>
      </c>
      <c r="P171" s="12">
        <f t="shared" si="26"/>
        <v>3.1520864197530867</v>
      </c>
      <c r="R171" s="6" t="s">
        <v>120</v>
      </c>
      <c r="S171" s="11">
        <v>-0.40799999999999997</v>
      </c>
      <c r="T171" s="11"/>
      <c r="U171" s="11"/>
      <c r="Y171" s="11"/>
      <c r="Z171" s="11"/>
      <c r="AA171" s="11"/>
      <c r="AB171" s="11"/>
    </row>
    <row r="172" spans="1:31" s="2" customFormat="1" ht="48" x14ac:dyDescent="0.15">
      <c r="A172" s="10" t="s">
        <v>334</v>
      </c>
      <c r="B172" s="11">
        <v>2.8660000000000001</v>
      </c>
      <c r="C172" s="11">
        <v>3.2789999999999999</v>
      </c>
      <c r="D172" s="11"/>
      <c r="E172" s="11">
        <v>3.4649999999999999</v>
      </c>
      <c r="F172" s="70">
        <v>3.2450000000000001</v>
      </c>
      <c r="G172" s="70"/>
      <c r="H172" s="11">
        <v>3.6949999999999998</v>
      </c>
      <c r="I172" s="11"/>
      <c r="J172" s="11">
        <v>3.3410000000000002</v>
      </c>
      <c r="K172" s="11">
        <v>3.3361111111111099</v>
      </c>
      <c r="L172" s="11">
        <v>3.5249999999999999</v>
      </c>
      <c r="M172">
        <f>'[1]Cases 200'!$O$42</f>
        <v>3.2429783124184168</v>
      </c>
      <c r="N172" s="11">
        <f t="shared" si="24"/>
        <v>2.8660000000000001</v>
      </c>
      <c r="O172" s="11">
        <f t="shared" si="25"/>
        <v>3.6949999999999998</v>
      </c>
      <c r="P172" s="12">
        <f t="shared" si="26"/>
        <v>3.3440138888888886</v>
      </c>
      <c r="R172" s="6" t="s">
        <v>121</v>
      </c>
      <c r="S172" s="11">
        <v>-0.45300000000000001</v>
      </c>
      <c r="T172" s="11"/>
      <c r="U172" s="11"/>
      <c r="Y172" s="11"/>
      <c r="Z172" s="11"/>
      <c r="AA172" s="11"/>
      <c r="AB172" s="11"/>
    </row>
    <row r="173" spans="1:31" s="2" customFormat="1" x14ac:dyDescent="0.15">
      <c r="B173" s="7" t="s">
        <v>50</v>
      </c>
      <c r="C173" s="7" t="s">
        <v>51</v>
      </c>
      <c r="D173" s="6" t="s">
        <v>246</v>
      </c>
      <c r="E173" s="7" t="s">
        <v>151</v>
      </c>
      <c r="F173" s="69" t="s">
        <v>236</v>
      </c>
      <c r="G173" s="69" t="s">
        <v>293</v>
      </c>
      <c r="H173" s="7" t="s">
        <v>53</v>
      </c>
      <c r="I173" s="7" t="s">
        <v>54</v>
      </c>
      <c r="J173" s="7" t="s">
        <v>55</v>
      </c>
      <c r="K173" s="7" t="s">
        <v>56</v>
      </c>
      <c r="L173" s="7" t="s">
        <v>57</v>
      </c>
      <c r="M173" s="64" t="s">
        <v>221</v>
      </c>
      <c r="N173" s="9" t="s">
        <v>59</v>
      </c>
      <c r="O173" s="9" t="s">
        <v>59</v>
      </c>
      <c r="P173" s="2" t="s">
        <v>238</v>
      </c>
      <c r="R173" s="6" t="s">
        <v>122</v>
      </c>
      <c r="S173" s="11">
        <v>6.9000000000000006E-2</v>
      </c>
      <c r="T173" s="11"/>
      <c r="U173" s="11"/>
      <c r="Y173" s="11"/>
      <c r="Z173" s="11"/>
      <c r="AA173" s="11"/>
      <c r="AB173" s="11"/>
      <c r="AD173" s="7" t="s">
        <v>59</v>
      </c>
      <c r="AE173" s="7" t="s">
        <v>59</v>
      </c>
    </row>
    <row r="174" spans="1:31" s="2" customFormat="1" ht="48" x14ac:dyDescent="0.15">
      <c r="A174" s="10" t="s">
        <v>335</v>
      </c>
      <c r="B174" s="11">
        <v>2.863</v>
      </c>
      <c r="C174" s="11">
        <v>3.2770000000000001</v>
      </c>
      <c r="D174" s="11"/>
      <c r="F174" s="3"/>
      <c r="G174" s="3"/>
      <c r="H174" s="11">
        <v>3.661</v>
      </c>
      <c r="I174" s="11"/>
      <c r="J174" s="11"/>
      <c r="K174" s="11">
        <v>3.3361111111111099</v>
      </c>
      <c r="L174" s="11">
        <v>3.738</v>
      </c>
      <c r="M174">
        <f>'[1]Cases 200'!$Q$42</f>
        <v>3.0235376781965</v>
      </c>
      <c r="N174" s="11">
        <f t="shared" si="24"/>
        <v>2.863</v>
      </c>
      <c r="O174" s="11">
        <f t="shared" si="25"/>
        <v>3.738</v>
      </c>
      <c r="P174" s="12">
        <f t="shared" si="26"/>
        <v>3.3750222222222219</v>
      </c>
      <c r="R174" s="6" t="s">
        <v>123</v>
      </c>
      <c r="S174" s="11">
        <v>2.4E-2</v>
      </c>
      <c r="T174" s="11">
        <v>8.7999999999999995E-2</v>
      </c>
      <c r="U174" s="11"/>
      <c r="Y174" s="11"/>
      <c r="Z174" s="11"/>
      <c r="AA174" s="11">
        <v>6.8900000000000003E-2</v>
      </c>
      <c r="AB174" s="11">
        <v>4.2000000000000003E-2</v>
      </c>
      <c r="AC174" s="2">
        <f>M121-M119</f>
        <v>4.1403249342931159E-2</v>
      </c>
    </row>
    <row r="175" spans="1:31" s="2" customFormat="1" ht="36" x14ac:dyDescent="0.15">
      <c r="A175" s="10" t="s">
        <v>336</v>
      </c>
      <c r="B175" s="11">
        <v>2.8639999999999999</v>
      </c>
      <c r="C175" s="11">
        <v>3.278</v>
      </c>
      <c r="D175" s="11"/>
      <c r="F175" s="3"/>
      <c r="G175" s="3"/>
      <c r="H175" s="11">
        <v>3.6850000000000001</v>
      </c>
      <c r="I175" s="11"/>
      <c r="J175" s="11"/>
      <c r="K175" s="11">
        <v>3.3361111111111099</v>
      </c>
      <c r="L175" s="11">
        <v>3.7589999999999999</v>
      </c>
      <c r="M175">
        <f>'[1]Cases 200'!$S$42</f>
        <v>3.0238077177908611</v>
      </c>
      <c r="N175" s="11">
        <f t="shared" si="24"/>
        <v>2.8639999999999999</v>
      </c>
      <c r="O175" s="11">
        <f t="shared" si="25"/>
        <v>3.7589999999999999</v>
      </c>
      <c r="P175" s="12">
        <f t="shared" si="26"/>
        <v>3.3844222222222222</v>
      </c>
      <c r="R175" s="6"/>
    </row>
    <row r="176" spans="1:31" s="2" customFormat="1" ht="36" x14ac:dyDescent="0.15">
      <c r="A176" s="10" t="s">
        <v>337</v>
      </c>
      <c r="B176" s="11">
        <v>2.863</v>
      </c>
      <c r="C176" s="11">
        <v>3.2770000000000001</v>
      </c>
      <c r="D176" s="11"/>
      <c r="F176" s="3"/>
      <c r="G176" s="3"/>
      <c r="H176" s="11">
        <v>3.661</v>
      </c>
      <c r="I176" s="11"/>
      <c r="J176" s="11"/>
      <c r="K176" s="11">
        <v>3.3277777777777802</v>
      </c>
      <c r="L176" s="11">
        <v>3.738</v>
      </c>
      <c r="M176">
        <f>'[1]Cases 200'!$U$42</f>
        <v>3.0130451599766945</v>
      </c>
      <c r="N176" s="11">
        <f t="shared" si="24"/>
        <v>2.863</v>
      </c>
      <c r="O176" s="11">
        <f t="shared" si="25"/>
        <v>3.738</v>
      </c>
      <c r="P176" s="12">
        <f t="shared" si="26"/>
        <v>3.3733555555555563</v>
      </c>
      <c r="R176" s="10" t="s">
        <v>349</v>
      </c>
      <c r="S176" s="11">
        <v>0.26800000000000002</v>
      </c>
      <c r="T176" s="11">
        <v>0.27500000000000002</v>
      </c>
      <c r="U176" s="11">
        <f>D122-D121</f>
        <v>0.27550000000000008</v>
      </c>
      <c r="V176" s="11">
        <v>0.29299999999999998</v>
      </c>
      <c r="W176" s="11">
        <v>0.29299999999999998</v>
      </c>
      <c r="X176" s="11">
        <v>0.30399999999999999</v>
      </c>
      <c r="Y176" s="11">
        <v>0.30399999999999999</v>
      </c>
      <c r="Z176" s="11">
        <v>0.28599999999999998</v>
      </c>
      <c r="AA176" s="11">
        <v>0.30320000000000003</v>
      </c>
      <c r="AB176" s="11">
        <v>0.30199999999999999</v>
      </c>
      <c r="AC176" s="2">
        <f>M122-M121</f>
        <v>0.28913296919903925</v>
      </c>
    </row>
    <row r="177" spans="1:29" s="2" customFormat="1" ht="36" x14ac:dyDescent="0.15">
      <c r="A177" s="10" t="s">
        <v>338</v>
      </c>
      <c r="B177" s="11">
        <v>3.0139999999999998</v>
      </c>
      <c r="C177" s="11">
        <v>3.2759999999999998</v>
      </c>
      <c r="D177" s="11"/>
      <c r="F177" s="3"/>
      <c r="G177" s="3"/>
      <c r="H177" s="11">
        <v>3.681</v>
      </c>
      <c r="I177" s="11"/>
      <c r="J177" s="11"/>
      <c r="K177" s="11">
        <v>3.3277777777777802</v>
      </c>
      <c r="L177" s="11">
        <v>3.77</v>
      </c>
      <c r="M177">
        <f>'[1]Cases 300'!$C$42</f>
        <v>3.0137364913650275</v>
      </c>
      <c r="N177" s="11">
        <f>MIN(B177:L177)</f>
        <v>3.0139999999999998</v>
      </c>
      <c r="O177" s="11">
        <f>MAX(B177:L177)</f>
        <v>3.77</v>
      </c>
      <c r="P177" s="12">
        <f>AVERAGE(B177:L177)</f>
        <v>3.4137555555555559</v>
      </c>
      <c r="R177" s="10" t="s">
        <v>346</v>
      </c>
      <c r="S177" s="11">
        <v>0.22900000000000001</v>
      </c>
      <c r="T177" s="11">
        <v>0.371</v>
      </c>
      <c r="U177" s="11">
        <f>D123-D121</f>
        <v>0.37100000000000011</v>
      </c>
      <c r="V177" s="11">
        <v>0.26100000000000001</v>
      </c>
      <c r="W177" s="11">
        <v>0.26100000000000001</v>
      </c>
      <c r="X177" s="11">
        <v>0.41199999999999998</v>
      </c>
      <c r="Y177" s="11">
        <v>0.41099999999999998</v>
      </c>
      <c r="Z177" s="11">
        <v>0.374</v>
      </c>
      <c r="AA177" s="11">
        <v>0.37719999999999998</v>
      </c>
      <c r="AB177" s="11">
        <v>0.36199999999999999</v>
      </c>
      <c r="AC177" s="2">
        <f>M123-M121</f>
        <v>0.29773583729616454</v>
      </c>
    </row>
    <row r="178" spans="1:29" s="2" customFormat="1" ht="36" x14ac:dyDescent="0.15">
      <c r="A178" s="10" t="s">
        <v>339</v>
      </c>
      <c r="B178" s="11">
        <v>3.0150000000000001</v>
      </c>
      <c r="C178" s="11">
        <v>3.2770000000000001</v>
      </c>
      <c r="D178" s="11"/>
      <c r="F178" s="3"/>
      <c r="G178" s="3"/>
      <c r="H178" s="11">
        <v>3.669</v>
      </c>
      <c r="I178" s="11"/>
      <c r="J178" s="11"/>
      <c r="K178" s="11">
        <v>3.3277777777777802</v>
      </c>
      <c r="L178" s="11"/>
      <c r="M178">
        <f>'[1]Cases 300'!$E$42</f>
        <v>2.9933915025157778</v>
      </c>
      <c r="N178" s="11">
        <f>MIN(B178:L178)</f>
        <v>3.0150000000000001</v>
      </c>
      <c r="O178" s="11">
        <f>MIN(C178:M178)</f>
        <v>2.9933915025157778</v>
      </c>
      <c r="P178" s="11">
        <f>MIN(D178:N178)</f>
        <v>2.9933915025157778</v>
      </c>
      <c r="R178" s="10" t="s">
        <v>347</v>
      </c>
      <c r="S178" s="11">
        <v>3.0270000000000001</v>
      </c>
      <c r="T178" s="11">
        <v>1.8440000000000001</v>
      </c>
      <c r="U178" s="11">
        <f>D124-D121</f>
        <v>1.8449999999999998</v>
      </c>
      <c r="V178" s="11">
        <v>1.778</v>
      </c>
      <c r="W178" s="11">
        <v>1.778</v>
      </c>
      <c r="X178" s="11">
        <v>2.097</v>
      </c>
      <c r="Y178" s="11">
        <v>2.0960000000000001</v>
      </c>
      <c r="Z178" s="11">
        <v>1.752</v>
      </c>
      <c r="AA178" s="11">
        <v>1.9472</v>
      </c>
      <c r="AB178" s="11">
        <v>2.6970000000000001</v>
      </c>
      <c r="AC178" s="2">
        <f>M124-M121</f>
        <v>2.7566100456271263</v>
      </c>
    </row>
    <row r="179" spans="1:29" s="2" customFormat="1" ht="24" x14ac:dyDescent="0.15">
      <c r="A179" s="10" t="s">
        <v>340</v>
      </c>
      <c r="B179" s="11">
        <v>2.8610000000000002</v>
      </c>
      <c r="C179" s="11">
        <v>3.2749999999999999</v>
      </c>
      <c r="D179" s="11"/>
      <c r="F179" s="3"/>
      <c r="G179" s="3"/>
      <c r="H179" s="11">
        <v>3.6509999999999998</v>
      </c>
      <c r="I179" s="11"/>
      <c r="J179" s="11"/>
      <c r="K179" s="11">
        <v>3.3361111111111099</v>
      </c>
      <c r="L179" s="11">
        <v>3.7349999999999999</v>
      </c>
      <c r="M179">
        <f>'[1]Cases 300'!$G$42</f>
        <v>3.0226746628106667</v>
      </c>
      <c r="N179" s="11">
        <f>MIN(B179:L179)</f>
        <v>2.8610000000000002</v>
      </c>
      <c r="O179" s="11">
        <f>MIN(C179:M179)</f>
        <v>3.0226746628106667</v>
      </c>
      <c r="P179" s="11">
        <f>MIN(D179:N179)</f>
        <v>2.8610000000000002</v>
      </c>
      <c r="R179" s="10" t="s">
        <v>348</v>
      </c>
      <c r="S179" s="11">
        <v>7.3419999999999996</v>
      </c>
      <c r="T179" s="11">
        <v>7.9690000000000003</v>
      </c>
      <c r="U179" s="11">
        <f>D126-D121</f>
        <v>7.9690000000000003</v>
      </c>
      <c r="X179" s="11">
        <v>9.0009999999999994</v>
      </c>
      <c r="Y179" s="11">
        <v>9.5150000000000006</v>
      </c>
      <c r="Z179" s="11"/>
      <c r="AA179" s="11">
        <v>8.0272000000000006</v>
      </c>
      <c r="AB179" s="11">
        <v>8.0310000000000006</v>
      </c>
      <c r="AC179" s="2">
        <f>M126-M121</f>
        <v>8.0827571829351168</v>
      </c>
    </row>
    <row r="180" spans="1:29" s="2" customFormat="1" ht="48" x14ac:dyDescent="0.15">
      <c r="A180" s="10" t="s">
        <v>372</v>
      </c>
      <c r="B180" s="11">
        <v>2.0619999999999998</v>
      </c>
      <c r="C180" s="11">
        <v>2.2090000000000001</v>
      </c>
      <c r="D180" s="11">
        <v>2.2090000000000001</v>
      </c>
      <c r="E180" s="11">
        <v>2.3279999999999998</v>
      </c>
      <c r="F180" s="70">
        <v>2.3010000000000002</v>
      </c>
      <c r="G180" s="70">
        <v>2.3010000000000002</v>
      </c>
      <c r="H180" s="11">
        <v>2.3849999999999998</v>
      </c>
      <c r="I180" s="11"/>
      <c r="J180" s="11">
        <v>2.2629999999999999</v>
      </c>
      <c r="K180" s="11">
        <v>2.2211111111111101</v>
      </c>
      <c r="L180" s="11">
        <v>2.27</v>
      </c>
      <c r="M180">
        <f>'[1]Cases 400 &amp; 800'!$C$42</f>
        <v>2.2319114425347499</v>
      </c>
      <c r="N180" s="11">
        <f t="shared" ref="N180:N186" si="27">MIN(B180:L180)</f>
        <v>2.0619999999999998</v>
      </c>
      <c r="O180" s="11">
        <f t="shared" ref="O180:O186" si="28">MAX(B180:L180)</f>
        <v>2.3849999999999998</v>
      </c>
      <c r="P180" s="12">
        <f t="shared" ref="P180:P186" si="29">AVERAGE(B180:L180)</f>
        <v>2.2549111111111109</v>
      </c>
      <c r="R180" s="10" t="s">
        <v>360</v>
      </c>
      <c r="S180" s="11">
        <v>-2.6549999999999998</v>
      </c>
      <c r="T180" s="11">
        <v>-2.7749999999999999</v>
      </c>
      <c r="U180" s="11">
        <f>D127-D126</f>
        <v>-2.7750000000000004</v>
      </c>
      <c r="X180" s="11">
        <v>-3.3170000000000002</v>
      </c>
      <c r="Y180" s="11">
        <v>-3.2360000000000002</v>
      </c>
      <c r="Z180" s="11"/>
      <c r="AA180" s="11">
        <v>-3.0030000000000001</v>
      </c>
      <c r="AB180" s="11">
        <v>-2.4569999999999999</v>
      </c>
      <c r="AC180" s="2">
        <f>M127-M126</f>
        <v>-2.9915485675309146</v>
      </c>
    </row>
    <row r="181" spans="1:29" s="2" customFormat="1" ht="48" x14ac:dyDescent="0.15">
      <c r="A181" s="10" t="s">
        <v>373</v>
      </c>
      <c r="B181" s="11">
        <v>2.867</v>
      </c>
      <c r="C181" s="11">
        <v>3.28</v>
      </c>
      <c r="D181" s="11">
        <v>3.28</v>
      </c>
      <c r="E181" s="11">
        <v>3.476</v>
      </c>
      <c r="F181" s="70">
        <v>3.2549999999999999</v>
      </c>
      <c r="G181" s="70">
        <v>3.2549999999999999</v>
      </c>
      <c r="H181" s="11">
        <v>3.6949999999999998</v>
      </c>
      <c r="I181" s="11"/>
      <c r="J181" s="11">
        <v>3.3420000000000001</v>
      </c>
      <c r="K181" s="11">
        <v>3.3361111111111099</v>
      </c>
      <c r="L181" s="11">
        <v>3.52</v>
      </c>
      <c r="M181">
        <f>'[1]Cases 400 &amp; 800'!$G$42</f>
        <v>3.2430750126450003</v>
      </c>
      <c r="N181" s="11">
        <f t="shared" si="27"/>
        <v>2.867</v>
      </c>
      <c r="O181" s="11">
        <f t="shared" si="28"/>
        <v>3.6949999999999998</v>
      </c>
      <c r="P181" s="12">
        <f t="shared" si="29"/>
        <v>3.3306111111111107</v>
      </c>
      <c r="R181" s="10" t="s">
        <v>361</v>
      </c>
      <c r="S181" s="11">
        <v>-2.4670000000000001</v>
      </c>
      <c r="T181" s="11">
        <v>-2.7639999999999998</v>
      </c>
      <c r="U181" s="11">
        <f>D131-D126</f>
        <v>-2.7640000000000002</v>
      </c>
      <c r="X181" s="11">
        <v>-3.1030000000000002</v>
      </c>
      <c r="Y181" s="11">
        <v>-3.0459999999999998</v>
      </c>
      <c r="Z181" s="11"/>
      <c r="AA181" s="11">
        <v>-2.8079999999999998</v>
      </c>
      <c r="AB181" s="11">
        <v>-3.0510000000000002</v>
      </c>
      <c r="AC181" s="2">
        <f>M131-M126</f>
        <v>-2.6835836207708077</v>
      </c>
    </row>
    <row r="182" spans="1:29" s="2" customFormat="1" ht="36" x14ac:dyDescent="0.15">
      <c r="A182" s="10" t="s">
        <v>294</v>
      </c>
      <c r="B182" s="11">
        <v>3.625</v>
      </c>
      <c r="C182" s="11">
        <v>4.1239999999999997</v>
      </c>
      <c r="D182" s="11">
        <v>4.1239999999999997</v>
      </c>
      <c r="E182" s="11">
        <v>4.2329999999999997</v>
      </c>
      <c r="F182" s="70">
        <v>4.0019999999999998</v>
      </c>
      <c r="G182" s="70">
        <v>4.0019999999999998</v>
      </c>
      <c r="H182" s="11">
        <v>4.4870000000000001</v>
      </c>
      <c r="I182" s="11"/>
      <c r="J182" s="11">
        <v>4.2270000000000003</v>
      </c>
      <c r="K182" s="11">
        <v>4.1138888888888898</v>
      </c>
      <c r="L182" s="11">
        <v>4.3140000000000001</v>
      </c>
      <c r="M182">
        <f>'[1]Cases 400 &amp; 800'!$I$42</f>
        <v>4.1533126860723888</v>
      </c>
      <c r="N182" s="11">
        <f t="shared" si="27"/>
        <v>3.625</v>
      </c>
      <c r="O182" s="11">
        <f t="shared" si="28"/>
        <v>4.4870000000000001</v>
      </c>
      <c r="P182" s="12">
        <f t="shared" si="29"/>
        <v>4.1251888888888883</v>
      </c>
      <c r="R182" s="10" t="s">
        <v>362</v>
      </c>
      <c r="S182" s="11">
        <v>-2.3239999999999998</v>
      </c>
      <c r="T182" s="11">
        <v>-1.659</v>
      </c>
      <c r="U182" s="11">
        <f>D128-D126</f>
        <v>-1.6589999999999998</v>
      </c>
      <c r="X182" s="11">
        <v>-1.9570000000000001</v>
      </c>
      <c r="Y182" s="11">
        <v>-2.2610000000000001</v>
      </c>
      <c r="Z182" s="11"/>
      <c r="AA182" s="11">
        <v>-2.0649999999999999</v>
      </c>
      <c r="AB182" s="11">
        <v>-1.2829999999999999</v>
      </c>
      <c r="AC182" s="2">
        <f>M128-M126</f>
        <v>-2.0966042979157224</v>
      </c>
    </row>
    <row r="183" spans="1:29" s="2" customFormat="1" ht="48" x14ac:dyDescent="0.15">
      <c r="A183" s="10" t="s">
        <v>374</v>
      </c>
      <c r="B183" s="11">
        <v>3.4430000000000001</v>
      </c>
      <c r="C183" s="11">
        <v>3.944</v>
      </c>
      <c r="D183" s="11">
        <v>3.944</v>
      </c>
      <c r="E183" s="11">
        <v>4.05</v>
      </c>
      <c r="F183" s="70">
        <v>3.819</v>
      </c>
      <c r="G183" s="70">
        <v>3.819</v>
      </c>
      <c r="H183" s="11">
        <v>4.2869999999999999</v>
      </c>
      <c r="I183" s="11"/>
      <c r="J183" s="11">
        <v>4.0439999999999996</v>
      </c>
      <c r="K183" s="11">
        <v>3.9305555555555598</v>
      </c>
      <c r="L183" s="11">
        <v>4.1260000000000003</v>
      </c>
      <c r="M183">
        <f>'[1]Cases 400 &amp; 800'!$K$42</f>
        <v>3.9697259361838331</v>
      </c>
      <c r="N183" s="11">
        <f t="shared" si="27"/>
        <v>3.4430000000000001</v>
      </c>
      <c r="O183" s="11">
        <f t="shared" si="28"/>
        <v>4.2869999999999999</v>
      </c>
      <c r="P183" s="12">
        <f t="shared" si="29"/>
        <v>3.9406555555555558</v>
      </c>
      <c r="R183" s="10" t="s">
        <v>363</v>
      </c>
      <c r="S183" s="11">
        <v>-3.226</v>
      </c>
      <c r="T183" s="11">
        <v>-2.8340000000000001</v>
      </c>
      <c r="U183" s="11">
        <f>D129-D126</f>
        <v>-2.8339999999999996</v>
      </c>
      <c r="X183" s="11">
        <v>-3.1629999999999998</v>
      </c>
      <c r="Y183" s="11">
        <v>-3.25</v>
      </c>
      <c r="Z183" s="11"/>
      <c r="AA183" s="11">
        <v>-3.0430000000000001</v>
      </c>
      <c r="AB183" s="11">
        <v>-2.9329999999999998</v>
      </c>
      <c r="AC183" s="2">
        <f>M129-M126</f>
        <v>-3.0233218490735343</v>
      </c>
    </row>
    <row r="184" spans="1:29" s="2" customFormat="1" ht="48" x14ac:dyDescent="0.15">
      <c r="A184" s="10" t="s">
        <v>295</v>
      </c>
      <c r="B184" s="11">
        <v>3.4420000000000002</v>
      </c>
      <c r="C184" s="11">
        <v>3.944</v>
      </c>
      <c r="D184" s="11">
        <v>3.944</v>
      </c>
      <c r="E184" s="11">
        <v>4.05</v>
      </c>
      <c r="F184" s="70">
        <v>3.819</v>
      </c>
      <c r="G184" s="70">
        <v>3.819</v>
      </c>
      <c r="H184" s="11">
        <v>4.2869999999999999</v>
      </c>
      <c r="I184" s="11"/>
      <c r="J184" s="11">
        <v>4.0439999999999996</v>
      </c>
      <c r="K184" s="11">
        <v>3.9305555555555598</v>
      </c>
      <c r="L184" s="11">
        <v>4.1370000000000298</v>
      </c>
      <c r="M184">
        <f>'[1]Cases 400 &amp; 800'!$M$42</f>
        <v>3.96967421158425</v>
      </c>
      <c r="N184" s="11">
        <f t="shared" si="27"/>
        <v>3.4420000000000002</v>
      </c>
      <c r="O184" s="11">
        <f t="shared" si="28"/>
        <v>4.2869999999999999</v>
      </c>
      <c r="P184" s="12">
        <f t="shared" si="29"/>
        <v>3.9416555555555584</v>
      </c>
      <c r="R184" s="10" t="s">
        <v>364</v>
      </c>
      <c r="S184" s="11">
        <v>-1.57</v>
      </c>
      <c r="T184" s="11">
        <v>-1.266</v>
      </c>
      <c r="U184" s="11">
        <f>D130-D129</f>
        <v>-1.2650000000000006</v>
      </c>
      <c r="X184" s="11">
        <v>-1.42</v>
      </c>
      <c r="Y184" s="11">
        <v>-1.629</v>
      </c>
      <c r="Z184" s="11"/>
      <c r="AA184" s="11">
        <v>-1.994</v>
      </c>
      <c r="AB184" s="11"/>
      <c r="AC184" s="2">
        <f>M130-M129</f>
        <v>-1.7279536424083615</v>
      </c>
    </row>
    <row r="185" spans="1:29" s="2" customFormat="1" ht="48" x14ac:dyDescent="0.15">
      <c r="A185" s="10" t="s">
        <v>375</v>
      </c>
      <c r="B185" s="11">
        <v>3.2269999999999999</v>
      </c>
      <c r="C185" s="11">
        <v>3.7930000000000001</v>
      </c>
      <c r="D185" s="11">
        <v>3.7930000000000001</v>
      </c>
      <c r="E185" s="11">
        <v>3.9089999999999998</v>
      </c>
      <c r="F185" s="70">
        <v>3.6339999999999999</v>
      </c>
      <c r="G185" s="70">
        <v>3.6339999999999999</v>
      </c>
      <c r="H185" s="11">
        <v>4.1379999999999999</v>
      </c>
      <c r="I185" s="11"/>
      <c r="J185" s="11">
        <v>3.9020000000000001</v>
      </c>
      <c r="K185" s="11">
        <v>3.7861111111111101</v>
      </c>
      <c r="L185" s="11">
        <v>3.9390000000000001</v>
      </c>
      <c r="M185">
        <f>'[1]Cases 400 &amp; 800'!$S$42</f>
        <v>3.7864195449437776</v>
      </c>
      <c r="N185" s="11">
        <f>MIN(B185:L185)</f>
        <v>3.2269999999999999</v>
      </c>
      <c r="O185" s="11">
        <f>MAX(B185:L185)</f>
        <v>4.1379999999999999</v>
      </c>
      <c r="P185" s="12">
        <f>AVERAGE(B185:L185)</f>
        <v>3.7755111111111113</v>
      </c>
      <c r="R185" s="6" t="s">
        <v>85</v>
      </c>
    </row>
    <row r="186" spans="1:29" s="2" customFormat="1" ht="48" x14ac:dyDescent="0.15">
      <c r="A186" s="10" t="s">
        <v>341</v>
      </c>
      <c r="B186" s="11">
        <v>3.4390000000000001</v>
      </c>
      <c r="C186" s="11">
        <v>3.9420000000000002</v>
      </c>
      <c r="D186" s="11"/>
      <c r="F186" s="3"/>
      <c r="G186" s="3"/>
      <c r="H186" s="11">
        <v>4.2770000000000001</v>
      </c>
      <c r="I186" s="11"/>
      <c r="J186" s="11"/>
      <c r="K186" s="11">
        <v>3.9305555555555598</v>
      </c>
      <c r="L186" s="11">
        <v>4.3760000000000003</v>
      </c>
      <c r="M186">
        <f>'[1]Cases 400 &amp; 800'!$P$42</f>
        <v>3.7509624391844998</v>
      </c>
      <c r="N186" s="11">
        <f t="shared" si="27"/>
        <v>3.4390000000000001</v>
      </c>
      <c r="O186" s="11">
        <f t="shared" si="28"/>
        <v>4.3760000000000003</v>
      </c>
      <c r="P186" s="12">
        <f t="shared" si="29"/>
        <v>3.9929111111111126</v>
      </c>
      <c r="S186" s="7" t="s">
        <v>50</v>
      </c>
      <c r="T186" s="7" t="s">
        <v>51</v>
      </c>
      <c r="U186" s="6" t="s">
        <v>246</v>
      </c>
      <c r="V186" s="7" t="s">
        <v>151</v>
      </c>
      <c r="W186" s="7" t="s">
        <v>236</v>
      </c>
      <c r="X186" s="7" t="s">
        <v>53</v>
      </c>
      <c r="Y186" s="7" t="s">
        <v>54</v>
      </c>
      <c r="Z186" s="7" t="s">
        <v>55</v>
      </c>
      <c r="AA186" s="7" t="s">
        <v>56</v>
      </c>
      <c r="AB186" s="7" t="s">
        <v>57</v>
      </c>
      <c r="AC186" s="9" t="s">
        <v>221</v>
      </c>
    </row>
    <row r="187" spans="1:29" s="2" customFormat="1" ht="48" x14ac:dyDescent="0.15">
      <c r="A187" s="10" t="s">
        <v>342</v>
      </c>
      <c r="B187" s="11">
        <v>2.9790000000000001</v>
      </c>
      <c r="C187" s="11">
        <v>3.5659999999999998</v>
      </c>
      <c r="D187" s="11"/>
      <c r="F187" s="3"/>
      <c r="G187" s="3"/>
      <c r="H187" s="11">
        <v>3.915</v>
      </c>
      <c r="I187" s="11"/>
      <c r="J187" s="11"/>
      <c r="K187" s="11">
        <v>3.6055555555555601</v>
      </c>
      <c r="L187" s="11">
        <v>3.9630000000000001</v>
      </c>
      <c r="M187">
        <f>'[1]Cases 400 &amp; 800'!$V$42</f>
        <v>3.3211186212755277</v>
      </c>
      <c r="N187" s="11">
        <f>MIN(B187:L187)</f>
        <v>2.9790000000000001</v>
      </c>
      <c r="O187" s="11">
        <f>MAX(B187:L187)</f>
        <v>3.9630000000000001</v>
      </c>
      <c r="P187" s="12">
        <f>AVERAGE(B187:L187)</f>
        <v>3.6057111111111118</v>
      </c>
      <c r="R187" s="6" t="s">
        <v>119</v>
      </c>
      <c r="S187" s="11">
        <v>0.64700000000000002</v>
      </c>
      <c r="T187" s="11"/>
      <c r="U187" s="11"/>
      <c r="Y187" s="11"/>
      <c r="Z187" s="11"/>
      <c r="AA187" s="11"/>
      <c r="AB187" s="11"/>
    </row>
    <row r="188" spans="1:29" s="2" customFormat="1" x14ac:dyDescent="0.15">
      <c r="A188" s="1" t="s">
        <v>130</v>
      </c>
      <c r="F188" s="3"/>
      <c r="G188" s="3"/>
      <c r="M188"/>
      <c r="R188" s="6" t="s">
        <v>70</v>
      </c>
      <c r="S188" s="7" t="s">
        <v>60</v>
      </c>
      <c r="T188" s="7" t="s">
        <v>61</v>
      </c>
      <c r="U188" s="7"/>
      <c r="V188" s="7" t="s">
        <v>62</v>
      </c>
      <c r="W188" s="7" t="s">
        <v>62</v>
      </c>
      <c r="X188" s="7" t="s">
        <v>62</v>
      </c>
      <c r="Y188" s="7" t="s">
        <v>63</v>
      </c>
      <c r="Z188" s="7" t="s">
        <v>64</v>
      </c>
      <c r="AA188" s="7" t="s">
        <v>65</v>
      </c>
      <c r="AB188" s="7" t="s">
        <v>66</v>
      </c>
      <c r="AC188" s="9" t="s">
        <v>67</v>
      </c>
    </row>
    <row r="189" spans="1:29" s="2" customFormat="1" x14ac:dyDescent="0.15">
      <c r="F189" s="3"/>
      <c r="G189" s="3"/>
      <c r="M189"/>
      <c r="R189" s="6" t="s">
        <v>120</v>
      </c>
      <c r="S189" s="11">
        <v>0.05</v>
      </c>
      <c r="T189" s="11"/>
      <c r="U189" s="11"/>
      <c r="Y189" s="11"/>
      <c r="Z189" s="11"/>
      <c r="AA189" s="11"/>
      <c r="AB189" s="11"/>
    </row>
    <row r="190" spans="1:29" s="2" customFormat="1" x14ac:dyDescent="0.15">
      <c r="A190" s="1" t="s">
        <v>116</v>
      </c>
      <c r="B190" s="9" t="s">
        <v>60</v>
      </c>
      <c r="C190" s="9" t="s">
        <v>117</v>
      </c>
      <c r="D190" s="9" t="s">
        <v>62</v>
      </c>
      <c r="E190" s="9" t="s">
        <v>62</v>
      </c>
      <c r="F190" s="23" t="s">
        <v>62</v>
      </c>
      <c r="G190" s="23"/>
      <c r="H190" s="9" t="s">
        <v>62</v>
      </c>
      <c r="I190" s="9" t="s">
        <v>63</v>
      </c>
      <c r="J190" s="9" t="s">
        <v>64</v>
      </c>
      <c r="K190" s="16" t="s">
        <v>65</v>
      </c>
      <c r="L190" s="9" t="s">
        <v>66</v>
      </c>
      <c r="M190" s="64" t="s">
        <v>67</v>
      </c>
      <c r="N190" s="7" t="s">
        <v>59</v>
      </c>
      <c r="O190" s="7" t="s">
        <v>59</v>
      </c>
      <c r="R190" s="6" t="s">
        <v>121</v>
      </c>
      <c r="S190" s="11">
        <v>0.08</v>
      </c>
      <c r="T190" s="11"/>
      <c r="U190" s="11"/>
      <c r="Y190" s="11"/>
      <c r="Z190" s="11"/>
      <c r="AA190" s="11"/>
      <c r="AB190" s="11"/>
      <c r="AC190" s="2">
        <f>-M169-M168</f>
        <v>-6.2741017784714446</v>
      </c>
    </row>
    <row r="191" spans="1:29" s="2" customFormat="1" x14ac:dyDescent="0.15">
      <c r="A191" s="1" t="s">
        <v>111</v>
      </c>
      <c r="B191" s="17" t="s">
        <v>118</v>
      </c>
      <c r="C191" s="17" t="s">
        <v>118</v>
      </c>
      <c r="D191" s="17" t="s">
        <v>118</v>
      </c>
      <c r="E191" s="17" t="s">
        <v>118</v>
      </c>
      <c r="F191" s="72" t="s">
        <v>118</v>
      </c>
      <c r="G191" s="72"/>
      <c r="H191" s="17" t="s">
        <v>118</v>
      </c>
      <c r="I191" s="17" t="s">
        <v>118</v>
      </c>
      <c r="J191" s="17" t="s">
        <v>118</v>
      </c>
      <c r="K191" s="17" t="s">
        <v>118</v>
      </c>
      <c r="L191" s="17" t="s">
        <v>118</v>
      </c>
      <c r="M191" s="65" t="s">
        <v>118</v>
      </c>
      <c r="N191" s="7" t="s">
        <v>68</v>
      </c>
      <c r="O191" s="7" t="s">
        <v>69</v>
      </c>
      <c r="P191" s="2" t="s">
        <v>238</v>
      </c>
      <c r="R191" s="6" t="s">
        <v>122</v>
      </c>
      <c r="S191" s="11">
        <v>0.13600000000000001</v>
      </c>
      <c r="T191" s="11">
        <v>0.307</v>
      </c>
      <c r="U191" s="11"/>
      <c r="Y191" s="11"/>
      <c r="Z191" s="11"/>
      <c r="AA191" s="11">
        <v>0.32500000000000001</v>
      </c>
      <c r="AB191" s="11">
        <v>7.5999999999999998E-2</v>
      </c>
      <c r="AC191" s="2">
        <f>M168-M166</f>
        <v>0.17907353774552792</v>
      </c>
    </row>
    <row r="192" spans="1:29" s="2" customFormat="1" x14ac:dyDescent="0.15">
      <c r="A192" s="1" t="s">
        <v>166</v>
      </c>
      <c r="B192" s="9" t="s">
        <v>50</v>
      </c>
      <c r="C192" s="9" t="s">
        <v>51</v>
      </c>
      <c r="D192" s="6" t="s">
        <v>246</v>
      </c>
      <c r="E192" s="7" t="s">
        <v>151</v>
      </c>
      <c r="F192" s="69" t="s">
        <v>236</v>
      </c>
      <c r="G192" s="69" t="s">
        <v>293</v>
      </c>
      <c r="H192" s="9" t="s">
        <v>53</v>
      </c>
      <c r="I192" s="9" t="s">
        <v>54</v>
      </c>
      <c r="J192" s="9" t="s">
        <v>55</v>
      </c>
      <c r="K192" s="16" t="s">
        <v>56</v>
      </c>
      <c r="L192" s="9" t="s">
        <v>57</v>
      </c>
      <c r="M192" s="64" t="s">
        <v>221</v>
      </c>
      <c r="R192" s="6" t="s">
        <v>123</v>
      </c>
      <c r="S192" s="76">
        <v>0.16600000000000001</v>
      </c>
      <c r="T192" s="76">
        <v>0.307</v>
      </c>
      <c r="U192" s="76"/>
      <c r="V192" s="76"/>
      <c r="W192" s="76"/>
      <c r="X192" s="76"/>
      <c r="AA192" s="76">
        <v>0.35555555555555002</v>
      </c>
      <c r="AB192" s="76">
        <v>0.19500000000000001</v>
      </c>
      <c r="AC192" s="2">
        <f>M169-M166</f>
        <v>0.391121784564195</v>
      </c>
    </row>
    <row r="193" spans="1:29" s="2" customFormat="1" ht="24" x14ac:dyDescent="0.15">
      <c r="A193" s="10" t="s">
        <v>226</v>
      </c>
      <c r="B193" s="11">
        <v>6.194</v>
      </c>
      <c r="C193" s="11">
        <v>5.9649999999999999</v>
      </c>
      <c r="D193" s="11">
        <v>5.9669999999999996</v>
      </c>
      <c r="E193" s="11">
        <v>6.6559999999999997</v>
      </c>
      <c r="F193" s="70">
        <v>7.1879999999999997</v>
      </c>
      <c r="G193" s="70">
        <v>6.9649999999999999</v>
      </c>
      <c r="H193" s="11">
        <v>6.827</v>
      </c>
      <c r="I193" s="5"/>
      <c r="J193" s="11">
        <v>6.2859999999999996</v>
      </c>
      <c r="K193" s="11">
        <v>6.4861111111111098</v>
      </c>
      <c r="L193" s="11">
        <v>6.8120000000000003</v>
      </c>
      <c r="M193">
        <f>'[1]Cases 600'!$C$51</f>
        <v>6.5654637193002214</v>
      </c>
      <c r="N193" s="11">
        <f t="shared" ref="N193:N198" si="30">MIN(B193:L193)</f>
        <v>5.9649999999999999</v>
      </c>
      <c r="O193" s="11">
        <f t="shared" ref="O193:O198" si="31">MAX(B193:L193)</f>
        <v>7.1879999999999997</v>
      </c>
      <c r="P193" s="12">
        <f t="shared" ref="P193:P198" si="32">AVERAGE(B193:L193)</f>
        <v>6.5346111111111096</v>
      </c>
      <c r="S193" s="7" t="s">
        <v>50</v>
      </c>
      <c r="T193" s="7" t="s">
        <v>51</v>
      </c>
      <c r="U193" s="6" t="s">
        <v>246</v>
      </c>
      <c r="V193" s="7" t="s">
        <v>151</v>
      </c>
      <c r="W193" s="7" t="s">
        <v>236</v>
      </c>
      <c r="X193" s="7" t="s">
        <v>53</v>
      </c>
      <c r="Y193" s="7" t="s">
        <v>54</v>
      </c>
      <c r="Z193" s="7" t="s">
        <v>55</v>
      </c>
      <c r="AA193" s="7" t="s">
        <v>56</v>
      </c>
      <c r="AB193" s="7" t="s">
        <v>57</v>
      </c>
      <c r="AC193" s="9" t="s">
        <v>221</v>
      </c>
    </row>
    <row r="194" spans="1:29" s="2" customFormat="1" ht="36" x14ac:dyDescent="0.15">
      <c r="A194" s="10" t="s">
        <v>227</v>
      </c>
      <c r="B194" s="11">
        <v>5.6689999999999996</v>
      </c>
      <c r="C194" s="11">
        <v>5.8239999999999998</v>
      </c>
      <c r="D194" s="11">
        <v>5.827</v>
      </c>
      <c r="E194" s="11">
        <v>6.0640000000000001</v>
      </c>
      <c r="F194" s="70">
        <v>6.673</v>
      </c>
      <c r="G194" s="70">
        <v>6.4820000000000002</v>
      </c>
      <c r="H194" s="11">
        <v>6.3710000000000004</v>
      </c>
      <c r="I194" s="5"/>
      <c r="J194" s="11">
        <v>6.17</v>
      </c>
      <c r="K194" s="11">
        <v>5.6749999999999998</v>
      </c>
      <c r="L194" s="11">
        <v>6.1459999999999999</v>
      </c>
      <c r="M194">
        <f>'[1]Cases 600'!$G$51</f>
        <v>6.1644833817656108</v>
      </c>
      <c r="N194" s="11">
        <f t="shared" si="30"/>
        <v>5.6689999999999996</v>
      </c>
      <c r="O194" s="11">
        <f t="shared" si="31"/>
        <v>6.673</v>
      </c>
      <c r="P194" s="12">
        <f t="shared" si="32"/>
        <v>6.0901000000000005</v>
      </c>
      <c r="R194" s="10" t="s">
        <v>358</v>
      </c>
      <c r="S194" s="11">
        <v>1.5189999999999999</v>
      </c>
      <c r="T194" s="11">
        <v>1.704</v>
      </c>
      <c r="U194" s="11">
        <f>D170-D169</f>
        <v>1.7040000000000002</v>
      </c>
      <c r="V194" s="11">
        <v>1.5289999999999999</v>
      </c>
      <c r="W194" s="11">
        <v>1.5289999999999999</v>
      </c>
      <c r="X194" s="11">
        <v>1.5840000000000001</v>
      </c>
      <c r="Y194" s="11"/>
      <c r="Z194" s="11">
        <v>1.8109999999999999</v>
      </c>
      <c r="AA194" s="11">
        <v>1.55555555555556</v>
      </c>
      <c r="AB194" s="11">
        <v>1.587</v>
      </c>
      <c r="AC194" s="2">
        <f>M170-M169</f>
        <v>1.8204753468550825</v>
      </c>
    </row>
    <row r="195" spans="1:29" s="2" customFormat="1" ht="36" x14ac:dyDescent="0.15">
      <c r="A195" s="10" t="s">
        <v>228</v>
      </c>
      <c r="B195" s="11">
        <v>3.6339999999999999</v>
      </c>
      <c r="C195" s="11">
        <v>4.0750000000000002</v>
      </c>
      <c r="D195" s="11">
        <v>4.0759999999999996</v>
      </c>
      <c r="E195" s="11">
        <v>4.43</v>
      </c>
      <c r="F195" s="70">
        <v>4.7789999999999999</v>
      </c>
      <c r="G195" s="70">
        <v>4.6790000000000003</v>
      </c>
      <c r="H195" s="11">
        <v>4.593</v>
      </c>
      <c r="I195" s="5"/>
      <c r="J195" s="11">
        <v>4.2969999999999997</v>
      </c>
      <c r="K195" s="11">
        <v>4.2750000000000004</v>
      </c>
      <c r="L195" s="11">
        <v>5.0960000000000001</v>
      </c>
      <c r="M195">
        <f>'[1]Cases 600'!$I$51</f>
        <v>3.920638148063333</v>
      </c>
      <c r="N195" s="11">
        <f t="shared" si="30"/>
        <v>3.6339999999999999</v>
      </c>
      <c r="O195" s="11">
        <f t="shared" si="31"/>
        <v>5.0960000000000001</v>
      </c>
      <c r="P195" s="12">
        <f t="shared" si="32"/>
        <v>4.3933999999999997</v>
      </c>
      <c r="R195" s="10" t="s">
        <v>359</v>
      </c>
      <c r="S195" s="11">
        <v>-0.182</v>
      </c>
      <c r="T195" s="11">
        <v>-0.18</v>
      </c>
      <c r="U195" s="11">
        <f>D171-D169</f>
        <v>-0.17999999999999972</v>
      </c>
      <c r="V195" s="11">
        <v>-0.183</v>
      </c>
      <c r="W195" s="11">
        <v>-0.183</v>
      </c>
      <c r="X195" s="11">
        <v>-0.2</v>
      </c>
      <c r="Y195" s="11"/>
      <c r="Z195" s="11">
        <v>-0.189</v>
      </c>
      <c r="AA195" s="11">
        <v>-0.18333333333333099</v>
      </c>
      <c r="AB195" s="11">
        <v>-0.187</v>
      </c>
      <c r="AC195" s="2">
        <f>M171-M169</f>
        <v>-0.18358674988866719</v>
      </c>
    </row>
    <row r="196" spans="1:29" s="2" customFormat="1" ht="36" x14ac:dyDescent="0.15">
      <c r="A196" s="10" t="s">
        <v>230</v>
      </c>
      <c r="B196" s="11">
        <v>3.0720000000000001</v>
      </c>
      <c r="C196" s="11">
        <v>3.7040000000000002</v>
      </c>
      <c r="D196" s="11">
        <v>3.7050000000000001</v>
      </c>
      <c r="E196" s="11">
        <v>3.5880000000000001</v>
      </c>
      <c r="F196" s="70">
        <v>3.9009999999999998</v>
      </c>
      <c r="G196" s="70">
        <v>3.8340000000000001</v>
      </c>
      <c r="H196" s="11">
        <v>4.1159999999999997</v>
      </c>
      <c r="I196" s="5"/>
      <c r="J196" s="11">
        <v>3.665</v>
      </c>
      <c r="K196" s="11">
        <v>3.6083333333333298</v>
      </c>
      <c r="L196" s="5"/>
      <c r="M196">
        <f>'[1]Cases 600'!$K$51</f>
        <v>3.3760970726459441</v>
      </c>
      <c r="N196" s="11">
        <f t="shared" si="30"/>
        <v>3.0720000000000001</v>
      </c>
      <c r="O196" s="11">
        <f t="shared" si="31"/>
        <v>4.1159999999999997</v>
      </c>
      <c r="P196" s="12">
        <f t="shared" si="32"/>
        <v>3.6881481481481475</v>
      </c>
      <c r="R196" s="6" t="s">
        <v>124</v>
      </c>
      <c r="S196" s="11">
        <v>-1E-3</v>
      </c>
      <c r="T196" s="11">
        <v>-1E-3</v>
      </c>
      <c r="U196" s="11"/>
      <c r="V196" s="11">
        <v>0</v>
      </c>
      <c r="W196" s="11">
        <v>0</v>
      </c>
      <c r="X196" s="11">
        <v>0</v>
      </c>
      <c r="Y196" s="11"/>
      <c r="Z196" s="11">
        <v>-7.0000000000000001E-3</v>
      </c>
      <c r="AA196" s="11">
        <v>0</v>
      </c>
      <c r="AB196" s="11">
        <v>5.0000000000000001E-3</v>
      </c>
      <c r="AC196" s="2">
        <f>M172-M169</f>
        <v>-9.6700226638990472E-5</v>
      </c>
    </row>
    <row r="197" spans="1:29" s="2" customFormat="1" ht="48" x14ac:dyDescent="0.15">
      <c r="A197" s="10" t="s">
        <v>229</v>
      </c>
      <c r="B197" s="11">
        <v>6.1609999999999996</v>
      </c>
      <c r="C197" s="11">
        <v>5.8920000000000003</v>
      </c>
      <c r="D197" s="11">
        <v>5.8840000000000003</v>
      </c>
      <c r="E197" s="11">
        <v>6.5759999999999996</v>
      </c>
      <c r="F197" s="70">
        <v>7.1260000000000003</v>
      </c>
      <c r="G197" s="70">
        <v>6.9029999999999996</v>
      </c>
      <c r="H197" s="11">
        <v>6.7759999999999998</v>
      </c>
      <c r="I197" s="5"/>
      <c r="J197" s="11">
        <v>6.25</v>
      </c>
      <c r="K197" s="11">
        <v>6.44166666666667</v>
      </c>
      <c r="L197" s="11">
        <v>6.7709999999999999</v>
      </c>
      <c r="M197">
        <f>'[1]Cases 600'!$M$51</f>
        <v>6.5011509625394446</v>
      </c>
      <c r="N197" s="11">
        <f t="shared" si="30"/>
        <v>5.8840000000000003</v>
      </c>
      <c r="O197" s="11">
        <f t="shared" si="31"/>
        <v>7.1260000000000003</v>
      </c>
      <c r="P197" s="12">
        <f t="shared" si="32"/>
        <v>6.478066666666666</v>
      </c>
      <c r="R197" s="6" t="s">
        <v>125</v>
      </c>
      <c r="S197" s="11">
        <v>-4.0000000000000001E-3</v>
      </c>
      <c r="T197" s="11">
        <v>-3.0000000000000001E-3</v>
      </c>
      <c r="U197" s="11"/>
      <c r="X197" s="11">
        <v>-3.4000000000000002E-2</v>
      </c>
      <c r="Y197" s="11"/>
      <c r="Z197" s="11"/>
      <c r="AA197" s="11">
        <v>0</v>
      </c>
      <c r="AB197" s="11">
        <v>0.218</v>
      </c>
      <c r="AC197" s="2">
        <f>M174-M169</f>
        <v>-0.21953733444855583</v>
      </c>
    </row>
    <row r="198" spans="1:29" s="2" customFormat="1" ht="48" x14ac:dyDescent="0.15">
      <c r="A198" s="10" t="s">
        <v>242</v>
      </c>
      <c r="B198" s="11">
        <v>6.0309999999999997</v>
      </c>
      <c r="C198" s="11">
        <v>5.8310000000000004</v>
      </c>
      <c r="D198" s="11">
        <v>5.8819999999999997</v>
      </c>
      <c r="E198" s="11">
        <v>6.516</v>
      </c>
      <c r="F198" s="70">
        <v>7.0679999999999996</v>
      </c>
      <c r="G198" s="70">
        <v>6.843</v>
      </c>
      <c r="H198" s="11">
        <v>6.6710000000000003</v>
      </c>
      <c r="I198" s="5"/>
      <c r="J198" s="11">
        <v>6.1429999999999998</v>
      </c>
      <c r="K198" s="11">
        <v>6.37777777777778</v>
      </c>
      <c r="L198" s="11">
        <v>6.6790000000000003</v>
      </c>
      <c r="M198">
        <f>'[1]Cases 600'!$Q$51</f>
        <v>6.3727332740929157</v>
      </c>
      <c r="N198" s="11">
        <f t="shared" si="30"/>
        <v>5.8310000000000004</v>
      </c>
      <c r="O198" s="11">
        <f t="shared" si="31"/>
        <v>7.0679999999999996</v>
      </c>
      <c r="P198" s="12">
        <f t="shared" si="32"/>
        <v>6.4041777777777771</v>
      </c>
      <c r="R198" s="6" t="s">
        <v>126</v>
      </c>
      <c r="S198" s="11">
        <v>1E-3</v>
      </c>
      <c r="T198" s="11">
        <v>1E-3</v>
      </c>
      <c r="U198" s="11"/>
      <c r="X198" s="11">
        <v>2.4E-2</v>
      </c>
      <c r="Y198" s="11"/>
      <c r="Z198" s="11"/>
      <c r="AA198" s="11">
        <v>0</v>
      </c>
      <c r="AB198" s="11">
        <v>2.1000000000000001E-2</v>
      </c>
      <c r="AC198" s="2">
        <f>M175-M174</f>
        <v>2.7003959436111558E-4</v>
      </c>
    </row>
    <row r="199" spans="1:29" s="2" customFormat="1" x14ac:dyDescent="0.15">
      <c r="A199" s="1"/>
      <c r="B199" s="11"/>
      <c r="C199" s="11"/>
      <c r="D199" s="11"/>
      <c r="E199" s="11"/>
      <c r="F199" s="70"/>
      <c r="G199" s="70"/>
      <c r="H199" s="11"/>
      <c r="I199" s="11"/>
      <c r="J199" s="11"/>
      <c r="K199" s="11"/>
      <c r="L199" s="11"/>
      <c r="M199"/>
      <c r="N199" s="11"/>
      <c r="O199" s="11"/>
      <c r="R199" s="6" t="s">
        <v>127</v>
      </c>
      <c r="S199" s="11">
        <v>-2E-3</v>
      </c>
      <c r="T199" s="11">
        <v>-2E-3</v>
      </c>
      <c r="U199" s="11"/>
      <c r="X199" s="11">
        <v>-0.01</v>
      </c>
      <c r="Y199" s="11"/>
      <c r="Z199" s="11"/>
      <c r="AA199" s="11">
        <v>0</v>
      </c>
      <c r="AB199" s="11">
        <v>-3.0000000000000001E-3</v>
      </c>
      <c r="AC199" s="2">
        <f>M179-M174</f>
        <v>-8.6301538583333226E-4</v>
      </c>
    </row>
    <row r="200" spans="1:29" s="2" customFormat="1" x14ac:dyDescent="0.15">
      <c r="A200" s="1"/>
      <c r="B200" s="11"/>
      <c r="C200" s="11"/>
      <c r="D200" s="11"/>
      <c r="E200" s="11"/>
      <c r="F200" s="70"/>
      <c r="G200" s="70"/>
      <c r="H200" s="11"/>
      <c r="I200" s="11"/>
      <c r="J200" s="11"/>
      <c r="K200" s="11"/>
      <c r="L200" s="11"/>
      <c r="M200"/>
      <c r="N200" s="11"/>
      <c r="O200" s="11"/>
      <c r="R200" s="6" t="s">
        <v>128</v>
      </c>
      <c r="S200" s="11">
        <v>0</v>
      </c>
      <c r="T200" s="11">
        <v>0</v>
      </c>
      <c r="U200" s="11"/>
      <c r="X200" s="11">
        <v>0</v>
      </c>
      <c r="Y200" s="11"/>
      <c r="Z200" s="11"/>
      <c r="AA200" s="11">
        <v>-8.3333333333300008E-3</v>
      </c>
      <c r="AB200" s="11">
        <v>0</v>
      </c>
      <c r="AC200" s="2">
        <f>M176-M174</f>
        <v>-1.0492518219805458E-2</v>
      </c>
    </row>
    <row r="201" spans="1:29" s="2" customFormat="1" x14ac:dyDescent="0.15">
      <c r="A201" s="1" t="s">
        <v>166</v>
      </c>
      <c r="B201" s="9" t="s">
        <v>50</v>
      </c>
      <c r="C201" s="9" t="s">
        <v>51</v>
      </c>
      <c r="D201" s="6" t="s">
        <v>246</v>
      </c>
      <c r="E201" s="7" t="s">
        <v>151</v>
      </c>
      <c r="F201" s="69" t="s">
        <v>236</v>
      </c>
      <c r="G201" s="69" t="s">
        <v>293</v>
      </c>
      <c r="H201" s="9" t="s">
        <v>53</v>
      </c>
      <c r="I201" s="9" t="s">
        <v>54</v>
      </c>
      <c r="J201" s="9" t="s">
        <v>55</v>
      </c>
      <c r="K201" s="16" t="s">
        <v>56</v>
      </c>
      <c r="L201" s="9" t="s">
        <v>57</v>
      </c>
      <c r="M201" s="64" t="s">
        <v>221</v>
      </c>
      <c r="P201" s="2" t="s">
        <v>166</v>
      </c>
      <c r="R201" s="6"/>
      <c r="S201" s="11"/>
      <c r="T201" s="11"/>
      <c r="U201" s="11"/>
      <c r="X201" s="11"/>
      <c r="Y201" s="11"/>
      <c r="Z201" s="11"/>
      <c r="AA201" s="11"/>
      <c r="AB201" s="11"/>
    </row>
    <row r="202" spans="1:29" s="2" customFormat="1" x14ac:dyDescent="0.15">
      <c r="A202" s="6" t="s">
        <v>222</v>
      </c>
      <c r="B202" s="11">
        <v>2.8879999999999999</v>
      </c>
      <c r="C202" s="11">
        <v>3.1549999999999998</v>
      </c>
      <c r="D202" s="11">
        <v>3.1560000000000001</v>
      </c>
      <c r="E202" s="11">
        <v>3.4580000000000002</v>
      </c>
      <c r="F202" s="70">
        <v>3.9319999999999999</v>
      </c>
      <c r="G202" s="70">
        <v>3.778</v>
      </c>
      <c r="H202" s="11">
        <v>3.871</v>
      </c>
      <c r="I202" s="5"/>
      <c r="J202" s="11">
        <v>3.3340000000000001</v>
      </c>
      <c r="K202" s="11">
        <v>3.56666666666667</v>
      </c>
      <c r="L202" s="11">
        <v>3.4569999999999999</v>
      </c>
      <c r="M202">
        <f>'[1]Cases 900'!$C$51</f>
        <v>3.24974888907825</v>
      </c>
      <c r="N202" s="11">
        <f t="shared" ref="N202:N208" si="33">MIN(B202:L202)</f>
        <v>2.8879999999999999</v>
      </c>
      <c r="O202" s="11">
        <f t="shared" ref="O202:O208" si="34">MAX(B202:L202)</f>
        <v>3.9319999999999999</v>
      </c>
      <c r="P202" s="12">
        <f t="shared" ref="P202:P208" si="35">AVERAGE(B202:L202)</f>
        <v>3.4595666666666665</v>
      </c>
      <c r="R202" s="6"/>
      <c r="S202" s="11"/>
      <c r="T202" s="11"/>
      <c r="U202" s="11"/>
      <c r="X202" s="11"/>
      <c r="Y202" s="11"/>
      <c r="Z202" s="11"/>
      <c r="AA202" s="11"/>
      <c r="AB202" s="11"/>
    </row>
    <row r="203" spans="1:29" s="2" customFormat="1" ht="36" x14ac:dyDescent="0.15">
      <c r="A203" s="10" t="s">
        <v>223</v>
      </c>
      <c r="B203" s="11">
        <v>1.8959999999999999</v>
      </c>
      <c r="C203" s="11">
        <v>2.5</v>
      </c>
      <c r="D203" s="11">
        <v>2.5009999999999999</v>
      </c>
      <c r="E203" s="11">
        <v>2.3359999999999999</v>
      </c>
      <c r="F203" s="70">
        <v>2.8260000000000001</v>
      </c>
      <c r="G203" s="70">
        <v>2.7029999999999998</v>
      </c>
      <c r="H203" s="11">
        <v>3.2770000000000001</v>
      </c>
      <c r="I203" s="5"/>
      <c r="J203" s="11">
        <v>2.786</v>
      </c>
      <c r="K203" s="11">
        <v>2.7916666666666701</v>
      </c>
      <c r="L203" s="11">
        <v>3.1469999999999998</v>
      </c>
      <c r="M203">
        <f>'[1]Cases 900'!$G$51</f>
        <v>2.5733667529525528</v>
      </c>
      <c r="N203" s="11">
        <f t="shared" si="33"/>
        <v>1.8959999999999999</v>
      </c>
      <c r="O203" s="11">
        <f t="shared" si="34"/>
        <v>3.2770000000000001</v>
      </c>
      <c r="P203" s="12">
        <f t="shared" si="35"/>
        <v>2.6763666666666674</v>
      </c>
      <c r="R203" s="6" t="s">
        <v>122</v>
      </c>
      <c r="S203" s="11">
        <v>0.13600000000000001</v>
      </c>
      <c r="T203" s="11">
        <v>0.307</v>
      </c>
      <c r="U203" s="11"/>
      <c r="Y203" s="11"/>
      <c r="Z203" s="11"/>
      <c r="AA203" s="11">
        <v>0.32500000000000001</v>
      </c>
      <c r="AB203" s="11">
        <v>7.5999999999999998E-2</v>
      </c>
      <c r="AC203" s="2">
        <f>M168-M166</f>
        <v>0.17907353774552792</v>
      </c>
    </row>
    <row r="204" spans="1:29" s="2" customFormat="1" ht="36" x14ac:dyDescent="0.15">
      <c r="A204" s="10" t="s">
        <v>224</v>
      </c>
      <c r="B204" s="11">
        <v>2.3849999999999998</v>
      </c>
      <c r="C204" s="11">
        <v>2.9329999999999998</v>
      </c>
      <c r="D204" s="11">
        <v>2.9359999999999999</v>
      </c>
      <c r="E204" s="11">
        <v>3.109</v>
      </c>
      <c r="F204" s="70">
        <v>3.4159999999999999</v>
      </c>
      <c r="G204" s="70">
        <v>3.3420000000000001</v>
      </c>
      <c r="H204" s="11">
        <v>3.4870000000000001</v>
      </c>
      <c r="I204" s="5"/>
      <c r="J204" s="11">
        <v>3.0710000000000002</v>
      </c>
      <c r="K204" s="11">
        <v>3.05</v>
      </c>
      <c r="L204" s="11">
        <v>3.5049999999999999</v>
      </c>
      <c r="M204">
        <f>'[1]Cases 900'!$I$51</f>
        <v>2.7771599077848474</v>
      </c>
      <c r="N204" s="11">
        <f t="shared" si="33"/>
        <v>2.3849999999999998</v>
      </c>
      <c r="O204" s="11">
        <f t="shared" si="34"/>
        <v>3.5049999999999999</v>
      </c>
      <c r="P204" s="12">
        <f t="shared" si="35"/>
        <v>3.1233999999999997</v>
      </c>
      <c r="R204" s="6" t="s">
        <v>129</v>
      </c>
      <c r="S204" s="11">
        <v>0.151</v>
      </c>
      <c r="T204" s="11">
        <v>-1E-3</v>
      </c>
      <c r="U204" s="11"/>
      <c r="X204" s="11">
        <v>0.02</v>
      </c>
      <c r="Y204" s="11"/>
      <c r="Z204" s="11"/>
      <c r="AA204" s="11">
        <v>-8.3333333333300008E-3</v>
      </c>
      <c r="AB204" s="11">
        <v>3.2000000000000001E-2</v>
      </c>
      <c r="AC204" s="2">
        <f>M177-M174</f>
        <v>-9.8011868314724637E-3</v>
      </c>
    </row>
    <row r="205" spans="1:29" s="2" customFormat="1" ht="36" x14ac:dyDescent="0.15">
      <c r="A205" s="10" t="s">
        <v>231</v>
      </c>
      <c r="B205" s="11">
        <v>1.873</v>
      </c>
      <c r="C205" s="11">
        <v>2.5459999999999998</v>
      </c>
      <c r="D205" s="11">
        <v>2.5470000000000002</v>
      </c>
      <c r="E205" s="11">
        <v>2.3879999999999999</v>
      </c>
      <c r="F205" s="70">
        <v>2.68</v>
      </c>
      <c r="G205" s="70">
        <v>2.6379999999999999</v>
      </c>
      <c r="H205" s="11">
        <v>3.08</v>
      </c>
      <c r="I205" s="5"/>
      <c r="J205" s="11">
        <v>2.4860000000000002</v>
      </c>
      <c r="K205" s="11">
        <v>2.49833333333333</v>
      </c>
      <c r="L205" s="5"/>
      <c r="M205">
        <f>'[1]Cases 900'!$K$51</f>
        <v>2.2745694044109528</v>
      </c>
      <c r="N205" s="11">
        <f t="shared" si="33"/>
        <v>1.873</v>
      </c>
      <c r="O205" s="11">
        <f t="shared" si="34"/>
        <v>3.08</v>
      </c>
      <c r="P205" s="12">
        <f t="shared" si="35"/>
        <v>2.526259259259259</v>
      </c>
      <c r="R205" s="10" t="s">
        <v>288</v>
      </c>
      <c r="S205" s="11">
        <v>1E-3</v>
      </c>
      <c r="T205" s="11">
        <v>1E-3</v>
      </c>
      <c r="U205" s="11"/>
      <c r="X205" s="11">
        <v>-1.2E-2</v>
      </c>
      <c r="Y205" s="11"/>
      <c r="Z205" s="11"/>
      <c r="AA205" s="11">
        <v>0</v>
      </c>
      <c r="AB205" s="11"/>
      <c r="AC205" s="2">
        <f>M178-M177</f>
        <v>-2.0344988849249734E-2</v>
      </c>
    </row>
    <row r="206" spans="1:29" s="2" customFormat="1" ht="48" x14ac:dyDescent="0.15">
      <c r="A206" s="10" t="s">
        <v>225</v>
      </c>
      <c r="B206" s="11">
        <v>2.8879999999999999</v>
      </c>
      <c r="C206" s="11">
        <v>3.1549999999999998</v>
      </c>
      <c r="D206" s="11">
        <v>3.1560000000000001</v>
      </c>
      <c r="E206" s="11">
        <v>3.4580000000000002</v>
      </c>
      <c r="F206" s="70">
        <v>3.9319999999999999</v>
      </c>
      <c r="G206" s="70">
        <v>3.778</v>
      </c>
      <c r="H206" s="11">
        <v>3.871</v>
      </c>
      <c r="I206" s="5"/>
      <c r="J206" s="11">
        <v>3.3340000000000001</v>
      </c>
      <c r="K206" s="11">
        <v>3.56666666666667</v>
      </c>
      <c r="L206" s="11">
        <v>3.4569999999999999</v>
      </c>
      <c r="M206">
        <f>'[1]Cases 900'!$M$51</f>
        <v>3.2497388494910551</v>
      </c>
      <c r="N206" s="11">
        <f>MIN(B206:L206)</f>
        <v>2.8879999999999999</v>
      </c>
      <c r="O206" s="11">
        <f>MAX(B206:L206)</f>
        <v>3.9319999999999999</v>
      </c>
      <c r="P206" s="12">
        <f>AVERAGE(B206:L206)</f>
        <v>3.4595666666666665</v>
      </c>
      <c r="R206" s="6" t="s">
        <v>93</v>
      </c>
    </row>
    <row r="207" spans="1:29" s="2" customFormat="1" ht="48" x14ac:dyDescent="0.15">
      <c r="A207" s="10" t="s">
        <v>243</v>
      </c>
      <c r="B207" s="11">
        <v>2.0329999999999999</v>
      </c>
      <c r="C207" s="11">
        <v>2.621</v>
      </c>
      <c r="D207" s="11">
        <v>2.5630000000000002</v>
      </c>
      <c r="E207" s="11">
        <v>2.6640000000000001</v>
      </c>
      <c r="F207" s="70">
        <v>3.0419999999999998</v>
      </c>
      <c r="G207" s="70">
        <v>2.9169999999999998</v>
      </c>
      <c r="H207" s="11">
        <v>3.17</v>
      </c>
      <c r="I207" s="5"/>
      <c r="J207" s="11">
        <v>2.677</v>
      </c>
      <c r="K207" s="11">
        <v>2.68611111111111</v>
      </c>
      <c r="L207" s="11">
        <v>2.867</v>
      </c>
      <c r="M207">
        <f>'[1]Cases 900'!$S$51</f>
        <v>2.3877944956559474</v>
      </c>
      <c r="N207" s="11">
        <f>MIN(B207:L207)</f>
        <v>2.0329999999999999</v>
      </c>
      <c r="O207" s="11">
        <f>MAX(B207:L207)</f>
        <v>3.17</v>
      </c>
      <c r="P207" s="12">
        <f>AVERAGE(B207:L207)</f>
        <v>2.7240111111111109</v>
      </c>
      <c r="S207" s="7" t="s">
        <v>50</v>
      </c>
      <c r="T207" s="7" t="s">
        <v>51</v>
      </c>
      <c r="U207" s="6" t="s">
        <v>246</v>
      </c>
      <c r="V207" s="7" t="s">
        <v>151</v>
      </c>
      <c r="W207" s="7" t="s">
        <v>236</v>
      </c>
      <c r="X207" s="7" t="s">
        <v>53</v>
      </c>
      <c r="Y207" s="7" t="s">
        <v>54</v>
      </c>
      <c r="Z207" s="7" t="s">
        <v>55</v>
      </c>
      <c r="AA207" s="7" t="s">
        <v>56</v>
      </c>
      <c r="AB207" s="7" t="s">
        <v>57</v>
      </c>
      <c r="AC207" s="9" t="s">
        <v>221</v>
      </c>
    </row>
    <row r="208" spans="1:29" s="2" customFormat="1" ht="24" x14ac:dyDescent="0.15">
      <c r="A208" s="15" t="s">
        <v>235</v>
      </c>
      <c r="B208" s="11">
        <v>0.95299999999999996</v>
      </c>
      <c r="C208" s="11">
        <v>1.1439999999999999</v>
      </c>
      <c r="D208" s="11">
        <v>1.1439999999999999</v>
      </c>
      <c r="E208" s="11">
        <v>1.0569999999999999</v>
      </c>
      <c r="F208" s="70">
        <v>1.4219999999999999</v>
      </c>
      <c r="G208" s="70">
        <v>1.048</v>
      </c>
      <c r="H208" s="11">
        <v>1.37</v>
      </c>
      <c r="I208" s="5"/>
      <c r="J208" s="11">
        <v>1.179</v>
      </c>
      <c r="K208" s="11">
        <v>1.3780000000000101</v>
      </c>
      <c r="L208" s="11">
        <v>1.403</v>
      </c>
      <c r="M208">
        <f>'[1]Cases 900'!$P$51</f>
        <v>1.1434519413892137</v>
      </c>
      <c r="N208" s="11">
        <f t="shared" si="33"/>
        <v>0.95299999999999996</v>
      </c>
      <c r="O208" s="11">
        <f t="shared" si="34"/>
        <v>1.4219999999999999</v>
      </c>
      <c r="P208" s="12">
        <f t="shared" si="35"/>
        <v>1.2098000000000011</v>
      </c>
      <c r="R208" s="6" t="s">
        <v>70</v>
      </c>
      <c r="S208" s="7" t="s">
        <v>60</v>
      </c>
      <c r="T208" s="7" t="s">
        <v>61</v>
      </c>
      <c r="U208" s="7"/>
      <c r="V208" s="7" t="s">
        <v>62</v>
      </c>
      <c r="W208" s="7" t="s">
        <v>62</v>
      </c>
      <c r="X208" s="7" t="s">
        <v>62</v>
      </c>
      <c r="Y208" s="7" t="s">
        <v>63</v>
      </c>
      <c r="Z208" s="7" t="s">
        <v>64</v>
      </c>
      <c r="AA208" s="7" t="s">
        <v>65</v>
      </c>
      <c r="AB208" s="7" t="s">
        <v>66</v>
      </c>
      <c r="AC208" s="9" t="s">
        <v>67</v>
      </c>
    </row>
    <row r="209" spans="1:29" s="2" customFormat="1" x14ac:dyDescent="0.15">
      <c r="A209" s="1" t="s">
        <v>86</v>
      </c>
      <c r="B209" s="11">
        <v>2.4220000000000002</v>
      </c>
      <c r="C209" s="11">
        <v>2.9119999999999999</v>
      </c>
      <c r="D209" s="11">
        <v>2.91</v>
      </c>
      <c r="E209" s="11">
        <v>3.4359999999999999</v>
      </c>
      <c r="F209" s="70">
        <v>3.8439999999999999</v>
      </c>
      <c r="G209" s="70"/>
      <c r="H209" s="11">
        <v>2.819</v>
      </c>
      <c r="I209" s="11">
        <v>3.5249999999999999</v>
      </c>
      <c r="J209" s="11">
        <v>1.859</v>
      </c>
      <c r="L209" s="11">
        <v>2.7789999999999999</v>
      </c>
      <c r="M209"/>
      <c r="R209" s="6" t="s">
        <v>119</v>
      </c>
      <c r="S209" s="11">
        <v>0.21199999999999999</v>
      </c>
      <c r="T209" s="11"/>
      <c r="U209" s="11"/>
      <c r="Y209" s="11"/>
      <c r="Z209" s="11"/>
      <c r="AA209" s="11"/>
      <c r="AB209" s="11"/>
      <c r="AC209" s="2">
        <f>M212-M211</f>
        <v>0.24460057036158056</v>
      </c>
    </row>
    <row r="210" spans="1:29" s="2" customFormat="1" x14ac:dyDescent="0.15">
      <c r="A210" s="1" t="s">
        <v>166</v>
      </c>
      <c r="B210" s="9" t="s">
        <v>50</v>
      </c>
      <c r="C210" s="9" t="s">
        <v>51</v>
      </c>
      <c r="D210" s="6" t="s">
        <v>246</v>
      </c>
      <c r="E210" s="7" t="s">
        <v>151</v>
      </c>
      <c r="F210" s="69" t="s">
        <v>236</v>
      </c>
      <c r="G210" s="69" t="s">
        <v>293</v>
      </c>
      <c r="H210" s="9" t="s">
        <v>53</v>
      </c>
      <c r="I210" s="9" t="s">
        <v>54</v>
      </c>
      <c r="J210" s="9" t="s">
        <v>55</v>
      </c>
      <c r="K210" s="9" t="s">
        <v>56</v>
      </c>
      <c r="L210" s="9" t="s">
        <v>57</v>
      </c>
      <c r="M210" s="64" t="s">
        <v>221</v>
      </c>
      <c r="N210" s="7" t="s">
        <v>68</v>
      </c>
      <c r="O210" s="7" t="s">
        <v>69</v>
      </c>
      <c r="P210" s="2" t="s">
        <v>238</v>
      </c>
      <c r="R210" s="6" t="s">
        <v>120</v>
      </c>
      <c r="S210" s="11">
        <v>-0.38700000000000001</v>
      </c>
      <c r="T210" s="11"/>
      <c r="U210" s="11"/>
      <c r="Y210" s="11"/>
      <c r="Z210" s="11"/>
      <c r="AA210" s="11"/>
      <c r="AB210" s="11"/>
      <c r="AC210" s="2">
        <f>M213-M212</f>
        <v>-0.16258911133088338</v>
      </c>
    </row>
    <row r="211" spans="1:29" s="2" customFormat="1" ht="36" x14ac:dyDescent="0.15">
      <c r="A211" s="15" t="s">
        <v>379</v>
      </c>
      <c r="B211" s="11">
        <v>0.65100000000000002</v>
      </c>
      <c r="C211" s="5"/>
      <c r="D211" s="5"/>
      <c r="E211" s="5"/>
      <c r="F211" s="3"/>
      <c r="G211" s="3"/>
      <c r="H211" s="5"/>
      <c r="I211" s="5"/>
      <c r="J211" s="5"/>
      <c r="K211" s="5"/>
      <c r="L211" s="5"/>
      <c r="M211">
        <f>'[1]Cases 195'!$C$51</f>
        <v>0.72934807361156662</v>
      </c>
      <c r="N211" s="11">
        <f>MIN(B211:L211)</f>
        <v>0.65100000000000002</v>
      </c>
      <c r="O211" s="11">
        <f>MAX(B211:L211)</f>
        <v>0.65100000000000002</v>
      </c>
      <c r="P211" s="12">
        <f>AVERAGE(B211:L211)</f>
        <v>0.65100000000000002</v>
      </c>
      <c r="R211" s="6" t="s">
        <v>121</v>
      </c>
      <c r="S211" s="11">
        <v>-0.44700000000000001</v>
      </c>
      <c r="T211" s="11"/>
      <c r="U211" s="11"/>
      <c r="Y211" s="11"/>
      <c r="Z211" s="11"/>
      <c r="AA211" s="11"/>
      <c r="AB211" s="11"/>
      <c r="AC211" s="2">
        <f>M215-M214</f>
        <v>-0.16331229253320001</v>
      </c>
    </row>
    <row r="212" spans="1:29" s="2" customFormat="1" ht="36" x14ac:dyDescent="0.15">
      <c r="A212" s="10" t="s">
        <v>329</v>
      </c>
      <c r="B212" s="11">
        <v>0.86299999999999999</v>
      </c>
      <c r="C212" s="11"/>
      <c r="D212" s="11"/>
      <c r="F212" s="3"/>
      <c r="G212" s="3"/>
      <c r="I212" s="11"/>
      <c r="J212" s="11"/>
      <c r="K212" s="11"/>
      <c r="L212" s="11"/>
      <c r="M212">
        <f>'[1]Cases 200'!$C$51</f>
        <v>0.97394864397314718</v>
      </c>
      <c r="N212" s="11">
        <f t="shared" ref="N212:N222" si="36">MIN(B212:L212)</f>
        <v>0.86299999999999999</v>
      </c>
      <c r="O212" s="11">
        <f t="shared" ref="O212:O222" si="37">MAX(B212:L212)</f>
        <v>0.86299999999999999</v>
      </c>
      <c r="P212" s="12">
        <f t="shared" ref="P212:P222" si="38">AVERAGE(B212:L212)</f>
        <v>0.86299999999999999</v>
      </c>
      <c r="R212" s="6"/>
    </row>
    <row r="213" spans="1:29" s="2" customFormat="1" ht="48" x14ac:dyDescent="0.15">
      <c r="A213" s="13" t="s">
        <v>330</v>
      </c>
      <c r="B213" s="11">
        <v>0.47599999999999998</v>
      </c>
      <c r="C213" s="11">
        <v>1.0169999999999999</v>
      </c>
      <c r="D213" s="11"/>
      <c r="F213" s="3"/>
      <c r="G213" s="3"/>
      <c r="I213" s="11"/>
      <c r="J213" s="11"/>
      <c r="K213" s="11">
        <v>1.0677777777777799</v>
      </c>
      <c r="L213" s="11">
        <v>1.1419999999999999</v>
      </c>
      <c r="M213">
        <f>'[1]Cases 200'!$E$51</f>
        <v>0.81135953264226379</v>
      </c>
      <c r="N213" s="11">
        <f t="shared" si="36"/>
        <v>0.47599999999999998</v>
      </c>
      <c r="O213" s="11">
        <f t="shared" si="37"/>
        <v>1.1419999999999999</v>
      </c>
      <c r="P213" s="12">
        <f t="shared" si="38"/>
        <v>0.92569444444444493</v>
      </c>
      <c r="R213" s="6" t="s">
        <v>122</v>
      </c>
      <c r="S213" s="11">
        <v>0.14399999999999999</v>
      </c>
      <c r="T213" s="11"/>
      <c r="U213" s="11"/>
      <c r="Y213" s="11"/>
      <c r="Z213" s="11"/>
      <c r="AA213" s="11"/>
      <c r="AB213" s="11"/>
      <c r="AC213" s="2">
        <f>M214-M212</f>
        <v>9.9283854835358398E-2</v>
      </c>
    </row>
    <row r="214" spans="1:29" s="2" customFormat="1" ht="48" x14ac:dyDescent="0.15">
      <c r="A214" s="10" t="s">
        <v>331</v>
      </c>
      <c r="B214" s="11">
        <v>1.0069999999999999</v>
      </c>
      <c r="C214" s="11"/>
      <c r="D214" s="11"/>
      <c r="F214" s="3"/>
      <c r="G214" s="3"/>
      <c r="I214" s="11"/>
      <c r="J214" s="11"/>
      <c r="K214" s="11"/>
      <c r="L214" s="11"/>
      <c r="M214">
        <f>'[1]Cases 200'!$G$51</f>
        <v>1.0732324988085056</v>
      </c>
      <c r="N214" s="11">
        <f t="shared" si="36"/>
        <v>1.0069999999999999</v>
      </c>
      <c r="O214" s="11">
        <f t="shared" si="37"/>
        <v>1.0069999999999999</v>
      </c>
      <c r="P214" s="12">
        <f t="shared" si="38"/>
        <v>1.0069999999999999</v>
      </c>
      <c r="R214" s="6" t="s">
        <v>123</v>
      </c>
      <c r="S214" s="11">
        <v>8.4000000000000005E-2</v>
      </c>
      <c r="T214" s="11">
        <v>0.14899999999999999</v>
      </c>
      <c r="U214" s="11"/>
      <c r="Y214" s="11"/>
      <c r="Z214" s="11"/>
      <c r="AA214" s="11">
        <v>0.11111111111110999</v>
      </c>
      <c r="AB214" s="11">
        <v>7.0999999999999994E-2</v>
      </c>
      <c r="AC214" s="2">
        <f>M215-M213</f>
        <v>9.8560673633041773E-2</v>
      </c>
    </row>
    <row r="215" spans="1:29" s="2" customFormat="1" ht="48" x14ac:dyDescent="0.15">
      <c r="A215" s="10" t="s">
        <v>332</v>
      </c>
      <c r="B215" s="11">
        <v>0.56000000000000005</v>
      </c>
      <c r="C215" s="11">
        <v>1.1659999999999999</v>
      </c>
      <c r="D215" s="11">
        <v>1.1659999999999999</v>
      </c>
      <c r="E215" s="11">
        <v>0.93700000000000006</v>
      </c>
      <c r="F215" s="70">
        <v>1.032</v>
      </c>
      <c r="G215" s="70"/>
      <c r="H215" s="11">
        <v>1.34</v>
      </c>
      <c r="I215" s="11"/>
      <c r="J215" s="11">
        <v>1.2150000000000001</v>
      </c>
      <c r="K215" s="11">
        <v>1.17888888888889</v>
      </c>
      <c r="L215" s="11">
        <v>1.2130000000000001</v>
      </c>
      <c r="M215">
        <f>'[1]Cases 200'!$I$51</f>
        <v>0.90992020627530557</v>
      </c>
      <c r="N215" s="11">
        <f t="shared" si="36"/>
        <v>0.56000000000000005</v>
      </c>
      <c r="O215" s="11">
        <f t="shared" si="37"/>
        <v>1.34</v>
      </c>
      <c r="P215" s="12">
        <f t="shared" si="38"/>
        <v>1.0897654320987655</v>
      </c>
      <c r="R215" s="10" t="s">
        <v>354</v>
      </c>
      <c r="S215" s="11">
        <v>0.499</v>
      </c>
      <c r="T215" s="11">
        <v>0.48</v>
      </c>
      <c r="U215" s="11">
        <f>D216-D215</f>
        <v>0.48</v>
      </c>
      <c r="V215" s="11">
        <v>0.51800000000000002</v>
      </c>
      <c r="W215" s="11">
        <v>0.51800000000000002</v>
      </c>
      <c r="X215" s="11">
        <v>0.53500000000000003</v>
      </c>
      <c r="Y215" s="11"/>
      <c r="Z215" s="11">
        <v>0.48499999999999999</v>
      </c>
      <c r="AA215" s="11">
        <v>0.52888888888888996</v>
      </c>
      <c r="AB215" s="11">
        <v>0.53600000000000003</v>
      </c>
      <c r="AC215" s="2">
        <f>M216-M215</f>
        <v>0.49668729635087239</v>
      </c>
    </row>
    <row r="216" spans="1:29" s="2" customFormat="1" ht="24" x14ac:dyDescent="0.15">
      <c r="A216" s="10" t="s">
        <v>328</v>
      </c>
      <c r="B216" s="11">
        <v>1.0589999999999999</v>
      </c>
      <c r="C216" s="11">
        <v>1.6459999999999999</v>
      </c>
      <c r="D216" s="11">
        <v>1.6459999999999999</v>
      </c>
      <c r="E216" s="11">
        <v>1.4550000000000001</v>
      </c>
      <c r="F216" s="70">
        <v>1.5449999999999999</v>
      </c>
      <c r="G216" s="70"/>
      <c r="H216" s="11">
        <v>1.875</v>
      </c>
      <c r="I216" s="11"/>
      <c r="J216" s="11">
        <v>1.7</v>
      </c>
      <c r="K216" s="11">
        <v>1.7077777777777801</v>
      </c>
      <c r="L216" s="11">
        <v>1.7490000000000001</v>
      </c>
      <c r="M216">
        <f>'[1]Cases 200'!$K$51</f>
        <v>1.406607502626178</v>
      </c>
      <c r="N216" s="11">
        <f t="shared" si="36"/>
        <v>1.0589999999999999</v>
      </c>
      <c r="O216" s="11">
        <f t="shared" si="37"/>
        <v>1.875</v>
      </c>
      <c r="P216" s="12">
        <f t="shared" si="38"/>
        <v>1.5980864197530866</v>
      </c>
      <c r="R216" s="10" t="s">
        <v>355</v>
      </c>
      <c r="S216" s="11">
        <v>0.17899999999999999</v>
      </c>
      <c r="T216" s="11">
        <v>0.18099999999999999</v>
      </c>
      <c r="U216" s="11">
        <f>D217-D215</f>
        <v>0.18100000000000005</v>
      </c>
      <c r="V216" s="11">
        <v>0.182</v>
      </c>
      <c r="W216" s="11">
        <v>0.182</v>
      </c>
      <c r="X216" s="11">
        <v>0.2</v>
      </c>
      <c r="Y216" s="11"/>
      <c r="Z216" s="11">
        <v>0.183</v>
      </c>
      <c r="AA216" s="11">
        <v>0.1825</v>
      </c>
      <c r="AB216" s="11">
        <v>0.184</v>
      </c>
      <c r="AC216" s="2">
        <f>M217-M215</f>
        <v>0.1826443605819501</v>
      </c>
    </row>
    <row r="217" spans="1:29" s="2" customFormat="1" ht="36" x14ac:dyDescent="0.15">
      <c r="A217" s="10" t="s">
        <v>333</v>
      </c>
      <c r="B217" s="11">
        <v>0.73899999999999999</v>
      </c>
      <c r="C217" s="11">
        <v>1.347</v>
      </c>
      <c r="D217" s="11">
        <v>1.347</v>
      </c>
      <c r="E217" s="11">
        <v>1.119</v>
      </c>
      <c r="F217" s="70">
        <v>1.214</v>
      </c>
      <c r="G217" s="70"/>
      <c r="H217" s="11">
        <v>1.54</v>
      </c>
      <c r="I217" s="11"/>
      <c r="J217" s="11">
        <v>1.3979999999999999</v>
      </c>
      <c r="K217" s="11">
        <v>1.3613888888888901</v>
      </c>
      <c r="L217" s="11">
        <v>1.397</v>
      </c>
      <c r="M217">
        <f>'[1]Cases 200'!$M$51</f>
        <v>1.0925645668572557</v>
      </c>
      <c r="N217" s="11">
        <f t="shared" si="36"/>
        <v>0.73899999999999999</v>
      </c>
      <c r="O217" s="11">
        <f t="shared" si="37"/>
        <v>1.54</v>
      </c>
      <c r="P217" s="12">
        <f t="shared" si="38"/>
        <v>1.2735987654320988</v>
      </c>
      <c r="R217" s="10" t="s">
        <v>356</v>
      </c>
      <c r="S217" s="11">
        <v>2.8</v>
      </c>
      <c r="T217" s="11">
        <v>1.87</v>
      </c>
      <c r="U217" s="11">
        <f>D218-D215</f>
        <v>1.871</v>
      </c>
      <c r="V217" s="11">
        <v>1.6679999999999999</v>
      </c>
      <c r="W217" s="11">
        <v>1.6679999999999999</v>
      </c>
      <c r="X217" s="11">
        <v>1.25</v>
      </c>
      <c r="Y217" s="11"/>
      <c r="Z217" s="11">
        <v>1.0429999999999999</v>
      </c>
      <c r="AA217" s="11">
        <v>2.0488888888888899</v>
      </c>
      <c r="AB217" s="11">
        <v>3.6989999999999998</v>
      </c>
      <c r="AC217" s="2">
        <f>M218-M215</f>
        <v>2.1366129373903053</v>
      </c>
    </row>
    <row r="218" spans="1:29" s="2" customFormat="1" ht="48" x14ac:dyDescent="0.15">
      <c r="A218" s="10" t="s">
        <v>334</v>
      </c>
      <c r="B218" s="11">
        <v>3.36</v>
      </c>
      <c r="C218" s="11">
        <v>3.036</v>
      </c>
      <c r="D218" s="11">
        <v>3.0369999999999999</v>
      </c>
      <c r="E218" s="11">
        <v>2.605</v>
      </c>
      <c r="F218" s="70">
        <v>3.173</v>
      </c>
      <c r="G218" s="70"/>
      <c r="H218" s="11">
        <v>2.59</v>
      </c>
      <c r="I218" s="11"/>
      <c r="J218" s="11">
        <v>2.258</v>
      </c>
      <c r="K218" s="11">
        <v>3.2277777777777801</v>
      </c>
      <c r="L218" s="11">
        <v>4.9119999999999999</v>
      </c>
      <c r="M218">
        <f>'[1]Cases 200'!$O$51</f>
        <v>3.0465331436656111</v>
      </c>
      <c r="N218" s="11">
        <f t="shared" si="36"/>
        <v>2.258</v>
      </c>
      <c r="O218" s="11">
        <f t="shared" si="37"/>
        <v>4.9119999999999999</v>
      </c>
      <c r="P218" s="12">
        <f t="shared" si="38"/>
        <v>3.1331975308641979</v>
      </c>
      <c r="R218" s="10" t="s">
        <v>357</v>
      </c>
      <c r="S218" s="11">
        <v>5.7960000000000003</v>
      </c>
      <c r="T218" s="11">
        <v>5.4749999999999996</v>
      </c>
      <c r="U218" s="11">
        <f>D220-D215</f>
        <v>5.4760000000000009</v>
      </c>
      <c r="X218" s="11">
        <v>5.8940000000000001</v>
      </c>
      <c r="Y218" s="11"/>
      <c r="Z218" s="11"/>
      <c r="AA218" s="11">
        <v>5.585</v>
      </c>
      <c r="AB218" s="11">
        <v>5.6539999999999999</v>
      </c>
      <c r="AC218" s="2">
        <f>M220-M215</f>
        <v>5.9253774320291663</v>
      </c>
    </row>
    <row r="219" spans="1:29" s="2" customFormat="1" x14ac:dyDescent="0.15">
      <c r="B219" s="9" t="s">
        <v>50</v>
      </c>
      <c r="C219" s="9" t="s">
        <v>51</v>
      </c>
      <c r="D219" s="6" t="s">
        <v>246</v>
      </c>
      <c r="E219" s="7" t="s">
        <v>151</v>
      </c>
      <c r="F219" s="69" t="s">
        <v>236</v>
      </c>
      <c r="G219" s="69" t="s">
        <v>293</v>
      </c>
      <c r="H219" s="9" t="s">
        <v>53</v>
      </c>
      <c r="I219" s="9" t="s">
        <v>54</v>
      </c>
      <c r="J219" s="9" t="s">
        <v>55</v>
      </c>
      <c r="K219" s="9" t="s">
        <v>56</v>
      </c>
      <c r="L219" s="9" t="s">
        <v>57</v>
      </c>
      <c r="M219" s="64" t="s">
        <v>221</v>
      </c>
      <c r="N219" s="7" t="s">
        <v>68</v>
      </c>
      <c r="O219" s="7" t="s">
        <v>69</v>
      </c>
      <c r="P219" s="2" t="s">
        <v>238</v>
      </c>
      <c r="S219" s="7" t="s">
        <v>50</v>
      </c>
      <c r="T219" s="7" t="s">
        <v>51</v>
      </c>
      <c r="U219" s="6" t="s">
        <v>246</v>
      </c>
      <c r="V219" s="7" t="s">
        <v>151</v>
      </c>
      <c r="W219" s="7" t="s">
        <v>236</v>
      </c>
      <c r="X219" s="7" t="s">
        <v>53</v>
      </c>
      <c r="Y219" s="7" t="s">
        <v>54</v>
      </c>
      <c r="Z219" s="7" t="s">
        <v>55</v>
      </c>
      <c r="AA219" s="7" t="s">
        <v>56</v>
      </c>
      <c r="AB219" s="7" t="s">
        <v>57</v>
      </c>
      <c r="AC219" s="9" t="s">
        <v>221</v>
      </c>
    </row>
    <row r="220" spans="1:29" s="2" customFormat="1" ht="48" x14ac:dyDescent="0.15">
      <c r="A220" s="10" t="s">
        <v>335</v>
      </c>
      <c r="B220" s="11">
        <v>6.3559999999999999</v>
      </c>
      <c r="C220" s="11">
        <v>6.641</v>
      </c>
      <c r="D220" s="11">
        <v>6.6420000000000003</v>
      </c>
      <c r="F220" s="3"/>
      <c r="G220" s="3"/>
      <c r="H220" s="11">
        <v>7.234</v>
      </c>
      <c r="I220" s="11"/>
      <c r="J220" s="11">
        <v>6.819</v>
      </c>
      <c r="K220" s="11">
        <v>6.7638888888888902</v>
      </c>
      <c r="L220" s="11">
        <v>6.867</v>
      </c>
      <c r="M220">
        <f>'[1]Cases 200'!$Q$51</f>
        <v>6.8352976383044721</v>
      </c>
      <c r="N220" s="11">
        <f t="shared" si="36"/>
        <v>6.3559999999999999</v>
      </c>
      <c r="O220" s="11">
        <f t="shared" si="37"/>
        <v>7.234</v>
      </c>
      <c r="P220" s="12">
        <f t="shared" si="38"/>
        <v>6.7604126984126989</v>
      </c>
      <c r="R220" s="10" t="s">
        <v>367</v>
      </c>
      <c r="S220" s="11">
        <v>-1.9119999999999999</v>
      </c>
      <c r="T220" s="11">
        <v>-2.0099999999999998</v>
      </c>
      <c r="U220" s="11">
        <f>D221-D220</f>
        <v>-2.0100000000000007</v>
      </c>
      <c r="X220" s="11">
        <v>-2.0139999999999998</v>
      </c>
      <c r="Y220" s="11"/>
      <c r="Z220" s="11"/>
      <c r="AA220" s="11">
        <v>-1.9777777777777801</v>
      </c>
      <c r="AB220" s="11">
        <v>-1.631</v>
      </c>
      <c r="AC220" s="2">
        <f>M221-M220</f>
        <v>-2.1227131290065833</v>
      </c>
    </row>
    <row r="221" spans="1:29" s="2" customFormat="1" ht="36" x14ac:dyDescent="0.15">
      <c r="A221" s="10" t="s">
        <v>336</v>
      </c>
      <c r="B221" s="11">
        <v>4.444</v>
      </c>
      <c r="C221" s="11">
        <v>4.6310000000000002</v>
      </c>
      <c r="D221" s="11">
        <v>4.6319999999999997</v>
      </c>
      <c r="F221" s="3"/>
      <c r="G221" s="3"/>
      <c r="H221" s="11">
        <v>5.22</v>
      </c>
      <c r="I221" s="11"/>
      <c r="J221" s="11">
        <v>4.63</v>
      </c>
      <c r="K221" s="11">
        <v>4.7861111111111097</v>
      </c>
      <c r="L221" s="11">
        <v>5.2359999999999998</v>
      </c>
      <c r="M221">
        <f>'[1]Cases 200'!$S$51</f>
        <v>4.7125845092978889</v>
      </c>
      <c r="N221" s="11">
        <f t="shared" si="36"/>
        <v>4.444</v>
      </c>
      <c r="O221" s="11">
        <f t="shared" si="37"/>
        <v>5.2359999999999998</v>
      </c>
      <c r="P221" s="12">
        <f t="shared" si="38"/>
        <v>4.7970158730158721</v>
      </c>
      <c r="R221" s="10" t="s">
        <v>368</v>
      </c>
      <c r="S221" s="11">
        <v>-0.65500000000000003</v>
      </c>
      <c r="T221" s="11">
        <v>-0.69499999999999995</v>
      </c>
      <c r="U221" s="11">
        <f>D225-D220</f>
        <v>-0.69600000000000062</v>
      </c>
      <c r="X221" s="11">
        <v>-0.68100000000000005</v>
      </c>
      <c r="Y221" s="11"/>
      <c r="Z221" s="11"/>
      <c r="AA221" s="11">
        <v>-0.58611111111111003</v>
      </c>
      <c r="AB221" s="11">
        <v>-0.72599999999999998</v>
      </c>
      <c r="AC221" s="2">
        <f>M225-M220</f>
        <v>-0.67808048399108323</v>
      </c>
    </row>
    <row r="222" spans="1:29" s="2" customFormat="1" ht="36" x14ac:dyDescent="0.15">
      <c r="A222" s="10" t="s">
        <v>337</v>
      </c>
      <c r="B222" s="11">
        <v>6.2690000000000001</v>
      </c>
      <c r="C222" s="11">
        <v>6.5549999999999997</v>
      </c>
      <c r="D222" s="11">
        <v>6.5570000000000004</v>
      </c>
      <c r="F222" s="3"/>
      <c r="G222" s="3"/>
      <c r="H222" s="11">
        <v>6.976</v>
      </c>
      <c r="I222" s="11"/>
      <c r="J222" s="11"/>
      <c r="K222" s="11">
        <v>6.2027777777777802</v>
      </c>
      <c r="L222" s="11">
        <v>6.6210000000000004</v>
      </c>
      <c r="M222">
        <f>'[1]Cases 200'!$U$51</f>
        <v>6.7083658188848334</v>
      </c>
      <c r="N222" s="11">
        <f t="shared" si="36"/>
        <v>6.2027777777777802</v>
      </c>
      <c r="O222" s="11">
        <f t="shared" si="37"/>
        <v>6.976</v>
      </c>
      <c r="P222" s="12">
        <f t="shared" si="38"/>
        <v>6.5301296296296307</v>
      </c>
      <c r="R222" s="10" t="s">
        <v>369</v>
      </c>
      <c r="S222" s="11">
        <v>-8.6999999999999994E-2</v>
      </c>
      <c r="T222" s="11">
        <v>-8.5999999999999993E-2</v>
      </c>
      <c r="U222" s="11">
        <f>D222-D220</f>
        <v>-8.4999999999999964E-2</v>
      </c>
      <c r="X222" s="11">
        <v>-0.25800000000000001</v>
      </c>
      <c r="Y222" s="11"/>
      <c r="Z222" s="11"/>
      <c r="AA222" s="11">
        <v>-0.56111111111111001</v>
      </c>
      <c r="AB222" s="11">
        <v>-0.246</v>
      </c>
      <c r="AC222" s="2">
        <f>M222-M220</f>
        <v>-0.12693181941963871</v>
      </c>
    </row>
    <row r="223" spans="1:29" s="2" customFormat="1" ht="36" x14ac:dyDescent="0.15">
      <c r="A223" s="10" t="s">
        <v>338</v>
      </c>
      <c r="B223" s="11">
        <v>3.4039999999999999</v>
      </c>
      <c r="C223" s="11">
        <v>4.093</v>
      </c>
      <c r="D223" s="11">
        <v>4.093</v>
      </c>
      <c r="F223" s="3"/>
      <c r="G223" s="3"/>
      <c r="H223" s="11">
        <v>4.657</v>
      </c>
      <c r="I223" s="11"/>
      <c r="J223" s="11"/>
      <c r="K223" s="11">
        <v>4.2777777777777803</v>
      </c>
      <c r="L223" s="11">
        <v>4.9290000000000003</v>
      </c>
      <c r="M223">
        <f>'[1]Cases 300'!$C$51</f>
        <v>3.8984744653523333</v>
      </c>
      <c r="N223" s="11">
        <f>MIN(B223:L223)</f>
        <v>3.4039999999999999</v>
      </c>
      <c r="O223" s="11">
        <f>MAX(B223:L223)</f>
        <v>4.9290000000000003</v>
      </c>
      <c r="P223" s="12">
        <f>AVERAGE(B223:L223)</f>
        <v>4.2422962962962965</v>
      </c>
      <c r="R223" s="10" t="s">
        <v>370</v>
      </c>
      <c r="S223" s="11">
        <v>-2.952</v>
      </c>
      <c r="T223" s="11">
        <v>-2.548</v>
      </c>
      <c r="U223" s="11">
        <f>D223-D220</f>
        <v>-2.5490000000000004</v>
      </c>
      <c r="X223" s="11">
        <v>-2.577</v>
      </c>
      <c r="Y223" s="11"/>
      <c r="Z223" s="11"/>
      <c r="AA223" s="11">
        <v>-2.4861111111111098</v>
      </c>
      <c r="AB223" s="11">
        <v>-1.9379999999999999</v>
      </c>
      <c r="AC223" s="2">
        <f>M223-M220</f>
        <v>-2.9368231729521388</v>
      </c>
    </row>
    <row r="224" spans="1:29" s="2" customFormat="1" ht="36" x14ac:dyDescent="0.15">
      <c r="A224" s="10" t="s">
        <v>339</v>
      </c>
      <c r="B224" s="11">
        <v>2.8479999999999999</v>
      </c>
      <c r="C224" s="11">
        <v>3.7490000000000001</v>
      </c>
      <c r="D224" s="11">
        <v>3.7490000000000001</v>
      </c>
      <c r="F224" s="3"/>
      <c r="G224" s="3"/>
      <c r="H224" s="11">
        <v>4.1639999999999997</v>
      </c>
      <c r="I224" s="11"/>
      <c r="J224" s="11"/>
      <c r="K224" s="11">
        <v>3.5888888888888899</v>
      </c>
      <c r="L224" s="11"/>
      <c r="M224">
        <f>'[1]Cases 300'!$E$51</f>
        <v>3.26302415510875</v>
      </c>
      <c r="N224" s="11">
        <f>MIN(B224:L224)</f>
        <v>2.8479999999999999</v>
      </c>
      <c r="O224" s="11">
        <f>MAX(B224:L224)</f>
        <v>4.1639999999999997</v>
      </c>
      <c r="P224" s="12">
        <f>AVERAGE(B224:L224)</f>
        <v>3.6197777777777782</v>
      </c>
      <c r="R224" s="10" t="s">
        <v>371</v>
      </c>
      <c r="S224" s="11">
        <v>-0.55600000000000005</v>
      </c>
      <c r="T224" s="11">
        <v>-0.34399999999999997</v>
      </c>
      <c r="U224" s="11">
        <f>D224-D223</f>
        <v>-0.34399999999999986</v>
      </c>
      <c r="X224" s="11">
        <v>-0.49299999999999999</v>
      </c>
      <c r="Y224" s="11"/>
      <c r="Z224" s="11"/>
      <c r="AA224" s="11">
        <v>-0.68888888888888999</v>
      </c>
      <c r="AB224" s="11"/>
      <c r="AC224" s="2">
        <f>M224-M223</f>
        <v>-0.63545031024358334</v>
      </c>
    </row>
    <row r="225" spans="1:29" s="2" customFormat="1" ht="24" x14ac:dyDescent="0.15">
      <c r="A225" s="10" t="s">
        <v>340</v>
      </c>
      <c r="B225" s="11">
        <v>5.7009999999999996</v>
      </c>
      <c r="C225" s="11">
        <v>5.9459999999999997</v>
      </c>
      <c r="D225" s="11">
        <v>5.9459999999999997</v>
      </c>
      <c r="F225" s="3"/>
      <c r="G225" s="3"/>
      <c r="H225" s="11">
        <v>6.5529999999999999</v>
      </c>
      <c r="I225" s="11"/>
      <c r="J225" s="11"/>
      <c r="K225" s="11">
        <v>6.1777777777777798</v>
      </c>
      <c r="L225" s="11">
        <v>6.141</v>
      </c>
      <c r="M225">
        <f>'[1]Cases 300'!$G$51</f>
        <v>6.1572171543133889</v>
      </c>
      <c r="N225" s="11">
        <f>MIN(B225:L225)</f>
        <v>5.7009999999999996</v>
      </c>
      <c r="O225" s="11">
        <f>MAX(B225:L225)</f>
        <v>6.5529999999999999</v>
      </c>
      <c r="P225" s="12">
        <f>AVERAGE(B225:L225)</f>
        <v>6.0774629629629624</v>
      </c>
    </row>
    <row r="226" spans="1:29" s="2" customFormat="1" ht="48" x14ac:dyDescent="0.15">
      <c r="A226" s="10" t="s">
        <v>372</v>
      </c>
      <c r="B226" s="11">
        <v>0</v>
      </c>
      <c r="C226" s="11">
        <v>0.36199999999999999</v>
      </c>
      <c r="D226" s="11">
        <v>0.36220000000000002</v>
      </c>
      <c r="E226" s="11">
        <v>0</v>
      </c>
      <c r="F226" s="70">
        <v>0.17499999999999999</v>
      </c>
      <c r="G226" s="70">
        <v>0.17499999999999999</v>
      </c>
      <c r="H226" s="11">
        <v>0.39400000000000002</v>
      </c>
      <c r="I226" s="11"/>
      <c r="J226" s="11">
        <v>0.35599999999999998</v>
      </c>
      <c r="K226" s="11">
        <v>0.36249999999999999</v>
      </c>
      <c r="L226" s="11">
        <v>0.34499999999999997</v>
      </c>
      <c r="M226">
        <f>'[1]Cases 400 &amp; 800'!$C$51</f>
        <v>7.2267860135809714E-2</v>
      </c>
      <c r="N226" s="11">
        <f>MIN(B226:L226)</f>
        <v>0</v>
      </c>
      <c r="O226" s="11">
        <f>MAX(B226:L226)</f>
        <v>0.39400000000000002</v>
      </c>
      <c r="P226" s="12">
        <f>AVERAGE(B226:L226)</f>
        <v>0.25317000000000001</v>
      </c>
      <c r="R226" s="6" t="s">
        <v>131</v>
      </c>
    </row>
    <row r="227" spans="1:29" s="2" customFormat="1" ht="48" x14ac:dyDescent="0.15">
      <c r="A227" s="10" t="s">
        <v>373</v>
      </c>
      <c r="B227" s="11">
        <v>0</v>
      </c>
      <c r="C227" s="11">
        <v>0.58099999999999996</v>
      </c>
      <c r="D227" s="11">
        <v>0.58120000000000005</v>
      </c>
      <c r="E227" s="11">
        <v>0.26500000000000001</v>
      </c>
      <c r="F227" s="70">
        <v>0.40699999999999997</v>
      </c>
      <c r="G227" s="70">
        <v>0.40699999999999997</v>
      </c>
      <c r="H227" s="11">
        <v>0.66600000000000004</v>
      </c>
      <c r="I227" s="11"/>
      <c r="J227" s="11">
        <v>0.61199999999999999</v>
      </c>
      <c r="K227" s="11">
        <v>0.61333333333333295</v>
      </c>
      <c r="L227" s="11">
        <v>0.57199999999999995</v>
      </c>
      <c r="M227">
        <f>'[1]Cases 400 &amp; 800'!$G$51</f>
        <v>0.25541916371442891</v>
      </c>
      <c r="N227" s="11">
        <f t="shared" ref="N227:N232" si="39">MIN(B227:L227)</f>
        <v>0</v>
      </c>
      <c r="O227" s="11">
        <f t="shared" ref="O227:O232" si="40">MAX(B227:L227)</f>
        <v>0.66600000000000004</v>
      </c>
      <c r="P227" s="12">
        <f t="shared" ref="P227:P232" si="41">AVERAGE(B227:L227)</f>
        <v>0.47045333333333328</v>
      </c>
      <c r="R227" s="6" t="s">
        <v>49</v>
      </c>
    </row>
    <row r="228" spans="1:29" s="2" customFormat="1" ht="36" x14ac:dyDescent="0.15">
      <c r="A228" s="10" t="s">
        <v>294</v>
      </c>
      <c r="B228" s="11">
        <v>3.5000000000000003E-2</v>
      </c>
      <c r="C228" s="11">
        <v>0.69899999999999995</v>
      </c>
      <c r="D228" s="11">
        <v>0.6986</v>
      </c>
      <c r="E228" s="11">
        <v>0.41299999999999998</v>
      </c>
      <c r="F228" s="70">
        <v>0.55900000000000005</v>
      </c>
      <c r="G228" s="70">
        <v>0.55900000000000005</v>
      </c>
      <c r="H228" s="11">
        <v>0.81399999999999995</v>
      </c>
      <c r="I228" s="11"/>
      <c r="J228" s="11">
        <v>0.72399999999999998</v>
      </c>
      <c r="K228" s="11">
        <v>0.74305555555555602</v>
      </c>
      <c r="L228" s="11">
        <v>0.71</v>
      </c>
      <c r="M228">
        <f>'[1]Cases 400 &amp; 800'!$I$51</f>
        <v>0.3973737095627306</v>
      </c>
      <c r="N228" s="11">
        <f t="shared" si="39"/>
        <v>3.5000000000000003E-2</v>
      </c>
      <c r="O228" s="11">
        <f t="shared" si="40"/>
        <v>0.81399999999999995</v>
      </c>
      <c r="P228" s="12">
        <f t="shared" si="41"/>
        <v>0.59546555555555558</v>
      </c>
      <c r="S228" s="7"/>
      <c r="T228" s="7"/>
      <c r="U228" s="6"/>
      <c r="V228" s="7"/>
      <c r="W228" s="7"/>
      <c r="X228" s="7"/>
      <c r="Y228" s="7"/>
      <c r="Z228" s="7"/>
      <c r="AA228" s="7"/>
      <c r="AB228" s="7"/>
      <c r="AC228" s="9"/>
    </row>
    <row r="229" spans="1:29" s="2" customFormat="1" ht="48" x14ac:dyDescent="0.15">
      <c r="A229" s="10" t="s">
        <v>374</v>
      </c>
      <c r="B229" s="11">
        <v>0.25800000000000001</v>
      </c>
      <c r="C229" s="11">
        <v>0.92300000000000004</v>
      </c>
      <c r="D229" s="11">
        <v>0.92330000000000001</v>
      </c>
      <c r="E229" s="11">
        <v>0.63100000000000001</v>
      </c>
      <c r="F229" s="70">
        <v>0.79200000000000004</v>
      </c>
      <c r="G229" s="70">
        <v>0.79200000000000004</v>
      </c>
      <c r="H229" s="11">
        <v>1.0469999999999999</v>
      </c>
      <c r="I229" s="11"/>
      <c r="J229" s="11">
        <v>0.93799999999999994</v>
      </c>
      <c r="K229" s="11">
        <v>0.93777777777777804</v>
      </c>
      <c r="L229" s="11">
        <v>0.92100000000000004</v>
      </c>
      <c r="M229">
        <f>'[1]Cases 400 &amp; 800'!$K$51</f>
        <v>0.63264983677451103</v>
      </c>
      <c r="N229" s="11">
        <f t="shared" si="39"/>
        <v>0.25800000000000001</v>
      </c>
      <c r="O229" s="11">
        <f t="shared" si="40"/>
        <v>1.0469999999999999</v>
      </c>
      <c r="P229" s="12">
        <f t="shared" si="41"/>
        <v>0.81630777777777774</v>
      </c>
      <c r="S229" s="7" t="s">
        <v>50</v>
      </c>
      <c r="T229" s="7" t="s">
        <v>51</v>
      </c>
      <c r="U229" s="6" t="s">
        <v>246</v>
      </c>
      <c r="V229" s="7" t="s">
        <v>151</v>
      </c>
      <c r="W229" s="7" t="s">
        <v>236</v>
      </c>
      <c r="X229" s="7" t="s">
        <v>53</v>
      </c>
      <c r="Y229" s="7" t="s">
        <v>54</v>
      </c>
      <c r="Z229" s="7" t="s">
        <v>55</v>
      </c>
      <c r="AA229" s="7" t="s">
        <v>56</v>
      </c>
      <c r="AB229" s="7" t="s">
        <v>57</v>
      </c>
      <c r="AC229" s="9" t="s">
        <v>221</v>
      </c>
    </row>
    <row r="230" spans="1:29" s="2" customFormat="1" ht="48" x14ac:dyDescent="0.15">
      <c r="A230" s="10" t="s">
        <v>295</v>
      </c>
      <c r="B230" s="11">
        <v>1.4930000000000001</v>
      </c>
      <c r="C230" s="11">
        <v>1.772</v>
      </c>
      <c r="D230" s="11">
        <v>1.772</v>
      </c>
      <c r="E230" s="11">
        <v>1.427</v>
      </c>
      <c r="F230" s="70">
        <v>2.113</v>
      </c>
      <c r="G230" s="70">
        <v>2.113</v>
      </c>
      <c r="H230" s="11">
        <v>1.762</v>
      </c>
      <c r="I230" s="11"/>
      <c r="J230" s="11">
        <v>1.575</v>
      </c>
      <c r="K230" s="11">
        <v>1.79833333333333</v>
      </c>
      <c r="L230" s="11">
        <v>2.5779999999999998</v>
      </c>
      <c r="M230">
        <f>'[1]Cases 400 &amp; 800'!$M$51</f>
        <v>1.7294116285153611</v>
      </c>
      <c r="N230" s="11">
        <f t="shared" si="39"/>
        <v>1.427</v>
      </c>
      <c r="O230" s="11">
        <f t="shared" si="40"/>
        <v>2.5779999999999998</v>
      </c>
      <c r="P230" s="12">
        <f t="shared" si="41"/>
        <v>1.8403333333333329</v>
      </c>
      <c r="R230" s="10" t="s">
        <v>313</v>
      </c>
      <c r="S230" s="11">
        <v>1.9159999999999999</v>
      </c>
      <c r="T230" s="11">
        <v>2.2759999999999998</v>
      </c>
      <c r="U230" s="11">
        <f>D89-D88</f>
        <v>2.2759999999999998</v>
      </c>
      <c r="V230" s="11">
        <v>2.9350000000000001</v>
      </c>
      <c r="W230" s="11">
        <v>2.9350000000000001</v>
      </c>
      <c r="X230" s="11">
        <v>2.7669999999999999</v>
      </c>
      <c r="Y230" s="11">
        <v>2.7719999999999998</v>
      </c>
      <c r="Z230" s="11">
        <v>2.3199999999999998</v>
      </c>
      <c r="AA230" s="11">
        <v>2.3109999999999999</v>
      </c>
      <c r="AB230" s="11">
        <v>2.4870000000000001</v>
      </c>
      <c r="AC230" s="2">
        <f>M89-M88</f>
        <v>2.0422415840562191</v>
      </c>
    </row>
    <row r="231" spans="1:29" s="2" customFormat="1" ht="48" x14ac:dyDescent="0.15">
      <c r="A231" s="10" t="s">
        <v>375</v>
      </c>
      <c r="B231" s="11">
        <v>0.68500000000000005</v>
      </c>
      <c r="C231" s="11">
        <v>0.96699999999999997</v>
      </c>
      <c r="D231" s="11">
        <v>0.96709999999999996</v>
      </c>
      <c r="E231" s="11">
        <v>0.74299999999999999</v>
      </c>
      <c r="F231" s="70">
        <v>1.2669999999999999</v>
      </c>
      <c r="G231" s="70">
        <v>1.2669999999999999</v>
      </c>
      <c r="H231" s="11">
        <v>1.3520000000000001</v>
      </c>
      <c r="I231" s="11"/>
      <c r="J231" s="11">
        <v>1.028</v>
      </c>
      <c r="K231" s="11">
        <v>0.98277777777777797</v>
      </c>
      <c r="L231" s="11">
        <v>1.3580000000000001</v>
      </c>
      <c r="M231">
        <f>'[1]Cases 400 &amp; 800'!$S$51</f>
        <v>0.84606090253379729</v>
      </c>
      <c r="N231" s="11">
        <f>MIN(B231:L231)</f>
        <v>0.68500000000000005</v>
      </c>
      <c r="O231" s="11">
        <f>MAX(B231:L231)</f>
        <v>1.3580000000000001</v>
      </c>
      <c r="P231" s="12">
        <f>AVERAGE(B231:L231)</f>
        <v>1.0616877777777778</v>
      </c>
      <c r="R231" s="10" t="s">
        <v>314</v>
      </c>
      <c r="S231" s="11">
        <v>1.696</v>
      </c>
      <c r="T231" s="11">
        <v>1.798</v>
      </c>
      <c r="U231" s="11">
        <f>D90-D89</f>
        <v>1.7619999999999996</v>
      </c>
      <c r="V231" s="11">
        <v>1.736</v>
      </c>
      <c r="W231" s="11">
        <v>1.736</v>
      </c>
      <c r="X231" s="11">
        <v>1.76</v>
      </c>
      <c r="Y231" s="11">
        <v>1.7609999999999999</v>
      </c>
      <c r="Z231" s="11">
        <v>1.732</v>
      </c>
      <c r="AA231" s="11">
        <v>1.77</v>
      </c>
      <c r="AB231" s="11">
        <v>1.7589999999999999</v>
      </c>
      <c r="AC231" s="2">
        <f>M90-M89</f>
        <v>1.8866126030413239</v>
      </c>
    </row>
    <row r="232" spans="1:29" s="2" customFormat="1" ht="48" x14ac:dyDescent="0.15">
      <c r="A232" s="10" t="s">
        <v>341</v>
      </c>
      <c r="B232" s="11">
        <v>4.5460000000000003</v>
      </c>
      <c r="C232" s="11">
        <v>4.4240000000000004</v>
      </c>
      <c r="D232" s="11">
        <v>4.4249999999999998</v>
      </c>
      <c r="F232" s="3"/>
      <c r="G232" s="3"/>
      <c r="H232" s="11">
        <v>5.0529999999999999</v>
      </c>
      <c r="I232" s="11"/>
      <c r="J232" s="11"/>
      <c r="K232" s="11">
        <v>4.68611111111111</v>
      </c>
      <c r="L232" s="11">
        <v>5.2779999999999996</v>
      </c>
      <c r="M232">
        <f>'[1]Cases 400 &amp; 800'!$P$51</f>
        <v>4.7184976649570567</v>
      </c>
      <c r="N232" s="11">
        <f t="shared" si="39"/>
        <v>4.4240000000000004</v>
      </c>
      <c r="O232" s="11">
        <f t="shared" si="40"/>
        <v>5.2779999999999996</v>
      </c>
      <c r="P232" s="12">
        <f t="shared" si="41"/>
        <v>4.7353518518518518</v>
      </c>
      <c r="R232" s="10" t="s">
        <v>315</v>
      </c>
      <c r="S232" s="11">
        <v>-1.298</v>
      </c>
      <c r="T232" s="11">
        <v>-1.2629999999999999</v>
      </c>
      <c r="U232" s="11">
        <f>D91-D90</f>
        <v>-1.2269999999999994</v>
      </c>
      <c r="V232" s="11">
        <v>-1.355</v>
      </c>
      <c r="W232" s="11">
        <v>-1.355</v>
      </c>
      <c r="X232" s="11">
        <v>-1.361</v>
      </c>
      <c r="Y232" s="11">
        <v>-1.361</v>
      </c>
      <c r="Z232" s="11">
        <v>-1.2450000000000001</v>
      </c>
      <c r="AA232" s="11">
        <v>-1.2390000000000001</v>
      </c>
      <c r="AB232" s="11">
        <v>-1.222</v>
      </c>
      <c r="AC232" s="2">
        <f>M91-M90</f>
        <v>-1.2573215365284334</v>
      </c>
    </row>
    <row r="233" spans="1:29" s="2" customFormat="1" ht="48" x14ac:dyDescent="0.15">
      <c r="A233" s="10" t="s">
        <v>342</v>
      </c>
      <c r="B233" s="11">
        <v>1.8520000000000001</v>
      </c>
      <c r="C233" s="11">
        <v>2.3570000000000002</v>
      </c>
      <c r="D233" s="11"/>
      <c r="F233" s="3"/>
      <c r="G233" s="3"/>
      <c r="H233" s="11">
        <v>2.9910000000000001</v>
      </c>
      <c r="I233" s="11"/>
      <c r="J233" s="11"/>
      <c r="K233" s="11">
        <v>2.3436111111111102</v>
      </c>
      <c r="L233" s="11">
        <v>2.8620000000000001</v>
      </c>
      <c r="M233">
        <f>'[1]Cases 400 &amp; 800'!$V$51</f>
        <v>2.1113967314935556</v>
      </c>
      <c r="N233" s="11">
        <f>MIN(B233:L233)</f>
        <v>1.8520000000000001</v>
      </c>
      <c r="O233" s="11">
        <f>MAX(B233:L233)</f>
        <v>2.9910000000000001</v>
      </c>
      <c r="P233" s="12">
        <f>AVERAGE(B233:L233)</f>
        <v>2.4811222222222225</v>
      </c>
      <c r="R233" s="10" t="s">
        <v>344</v>
      </c>
      <c r="S233" s="11">
        <v>-1.133</v>
      </c>
      <c r="T233" s="11">
        <v>-1.7150000000000001</v>
      </c>
      <c r="U233" s="11">
        <f>D55-D92</f>
        <v>-1.7150000000000007</v>
      </c>
      <c r="V233" s="11">
        <v>-2.1179999999999999</v>
      </c>
      <c r="W233" s="11">
        <v>-2.1179999999999999</v>
      </c>
      <c r="X233" s="11">
        <v>-1.952</v>
      </c>
      <c r="Y233" s="11">
        <v>-1.59</v>
      </c>
      <c r="Z233" s="11">
        <v>-1.78</v>
      </c>
      <c r="AA233" s="11">
        <v>-1.6280000000000101</v>
      </c>
      <c r="AB233" s="11">
        <v>-1.1479999999999999</v>
      </c>
      <c r="AC233" s="2">
        <f>M55-M92</f>
        <v>-1.6502630648142853</v>
      </c>
    </row>
    <row r="234" spans="1:29" s="2" customFormat="1" ht="24" x14ac:dyDescent="0.15">
      <c r="A234" s="1" t="s">
        <v>137</v>
      </c>
      <c r="F234" s="3"/>
      <c r="G234" s="3"/>
      <c r="M234"/>
      <c r="R234" s="10" t="s">
        <v>316</v>
      </c>
      <c r="S234" s="11">
        <v>-1.869</v>
      </c>
      <c r="T234" s="11">
        <v>-1.1220000000000001</v>
      </c>
      <c r="U234" s="11">
        <f>D92-D91</f>
        <v>-1.1219999999999999</v>
      </c>
      <c r="V234" s="11">
        <v>-1.3240000000000001</v>
      </c>
      <c r="W234" s="11">
        <v>-1.3240000000000001</v>
      </c>
      <c r="X234" s="11">
        <v>-1.1870000000000001</v>
      </c>
      <c r="Y234" s="11">
        <v>-1.1870000000000001</v>
      </c>
      <c r="Z234" s="11">
        <v>-1.1120000000000001</v>
      </c>
      <c r="AA234" s="11">
        <v>-1.1970000000000001</v>
      </c>
      <c r="AB234" s="11">
        <v>-1.353</v>
      </c>
      <c r="AC234" s="2">
        <f>M92-M91</f>
        <v>-1.6232377069801851</v>
      </c>
    </row>
    <row r="235" spans="1:29" s="2" customFormat="1" ht="24" x14ac:dyDescent="0.15">
      <c r="A235" s="1" t="s">
        <v>138</v>
      </c>
      <c r="F235" s="3"/>
      <c r="G235" s="3"/>
      <c r="M235"/>
      <c r="R235" s="10" t="s">
        <v>317</v>
      </c>
      <c r="S235" s="11">
        <v>0.153</v>
      </c>
      <c r="T235" s="11">
        <v>0.214</v>
      </c>
      <c r="U235" s="11">
        <f>D94-D55</f>
        <v>0.20500000000000007</v>
      </c>
      <c r="X235" s="11">
        <v>0.42599999999999999</v>
      </c>
      <c r="Y235" s="11">
        <v>0.215</v>
      </c>
      <c r="Z235" s="11"/>
      <c r="AA235" s="11">
        <v>0.22600000000000001</v>
      </c>
      <c r="AB235" s="11">
        <v>0.28000000000000003</v>
      </c>
      <c r="AC235" s="2">
        <f>M94-M55</f>
        <v>0.19022985187794461</v>
      </c>
    </row>
    <row r="236" spans="1:29" s="2" customFormat="1" x14ac:dyDescent="0.15">
      <c r="A236" s="1" t="s">
        <v>115</v>
      </c>
      <c r="B236" s="9" t="s">
        <v>50</v>
      </c>
      <c r="C236" s="9" t="s">
        <v>51</v>
      </c>
      <c r="D236" s="6" t="s">
        <v>246</v>
      </c>
      <c r="E236" s="7" t="s">
        <v>151</v>
      </c>
      <c r="F236" s="69" t="s">
        <v>236</v>
      </c>
      <c r="G236" s="69" t="s">
        <v>293</v>
      </c>
      <c r="H236" s="9" t="s">
        <v>53</v>
      </c>
      <c r="I236" s="9" t="s">
        <v>54</v>
      </c>
      <c r="J236" s="9" t="s">
        <v>55</v>
      </c>
      <c r="K236" s="16" t="s">
        <v>56</v>
      </c>
      <c r="L236" s="9" t="s">
        <v>57</v>
      </c>
      <c r="M236" s="64" t="s">
        <v>58</v>
      </c>
      <c r="R236" s="6" t="s">
        <v>76</v>
      </c>
    </row>
    <row r="237" spans="1:29" s="2" customFormat="1" x14ac:dyDescent="0.15">
      <c r="A237" s="1" t="s">
        <v>116</v>
      </c>
      <c r="B237" s="9" t="s">
        <v>60</v>
      </c>
      <c r="C237" s="9" t="s">
        <v>117</v>
      </c>
      <c r="D237" s="9" t="s">
        <v>62</v>
      </c>
      <c r="E237" s="9" t="s">
        <v>62</v>
      </c>
      <c r="F237" s="23" t="s">
        <v>62</v>
      </c>
      <c r="G237" s="23"/>
      <c r="H237" s="9" t="s">
        <v>62</v>
      </c>
      <c r="I237" s="9" t="s">
        <v>63</v>
      </c>
      <c r="J237" s="9" t="s">
        <v>64</v>
      </c>
      <c r="K237" s="16" t="s">
        <v>65</v>
      </c>
      <c r="L237" s="9" t="s">
        <v>66</v>
      </c>
      <c r="M237" s="64" t="s">
        <v>67</v>
      </c>
      <c r="S237" s="7" t="s">
        <v>50</v>
      </c>
      <c r="T237" s="7" t="s">
        <v>51</v>
      </c>
      <c r="U237" s="6" t="s">
        <v>246</v>
      </c>
      <c r="V237" s="7" t="s">
        <v>151</v>
      </c>
      <c r="W237" s="7" t="s">
        <v>236</v>
      </c>
      <c r="X237" s="7" t="s">
        <v>53</v>
      </c>
      <c r="Y237" s="7" t="s">
        <v>54</v>
      </c>
      <c r="Z237" s="7" t="s">
        <v>55</v>
      </c>
      <c r="AA237" s="7" t="s">
        <v>56</v>
      </c>
      <c r="AB237" s="7" t="s">
        <v>57</v>
      </c>
      <c r="AC237" s="9" t="s">
        <v>221</v>
      </c>
    </row>
    <row r="238" spans="1:29" s="2" customFormat="1" x14ac:dyDescent="0.15">
      <c r="A238" s="1" t="s">
        <v>111</v>
      </c>
      <c r="B238" s="14" t="s">
        <v>139</v>
      </c>
      <c r="C238" s="14" t="s">
        <v>139</v>
      </c>
      <c r="D238" s="14" t="s">
        <v>139</v>
      </c>
      <c r="E238" s="14" t="s">
        <v>139</v>
      </c>
      <c r="F238" s="71" t="s">
        <v>139</v>
      </c>
      <c r="G238" s="71"/>
      <c r="H238" s="14" t="s">
        <v>139</v>
      </c>
      <c r="I238" s="14" t="s">
        <v>139</v>
      </c>
      <c r="J238" s="14" t="s">
        <v>139</v>
      </c>
      <c r="K238" s="14" t="s">
        <v>139</v>
      </c>
      <c r="L238" s="14" t="s">
        <v>139</v>
      </c>
      <c r="M238" s="65" t="s">
        <v>139</v>
      </c>
      <c r="R238" s="6" t="s">
        <v>70</v>
      </c>
      <c r="S238" s="7" t="s">
        <v>60</v>
      </c>
      <c r="T238" s="7" t="s">
        <v>61</v>
      </c>
      <c r="U238" s="7"/>
      <c r="V238" s="7" t="s">
        <v>62</v>
      </c>
      <c r="W238" s="7" t="s">
        <v>62</v>
      </c>
      <c r="X238" s="7" t="s">
        <v>62</v>
      </c>
      <c r="Y238" s="7" t="s">
        <v>63</v>
      </c>
      <c r="Z238" s="7" t="s">
        <v>64</v>
      </c>
      <c r="AA238" s="7" t="s">
        <v>65</v>
      </c>
      <c r="AB238" s="7" t="s">
        <v>66</v>
      </c>
      <c r="AC238" s="9" t="s">
        <v>67</v>
      </c>
    </row>
    <row r="239" spans="1:29" s="2" customFormat="1" x14ac:dyDescent="0.15">
      <c r="A239" s="1"/>
      <c r="B239" s="14"/>
      <c r="C239" s="14"/>
      <c r="D239" s="14"/>
      <c r="E239" s="14"/>
      <c r="F239" s="71"/>
      <c r="G239" s="71"/>
      <c r="H239" s="14"/>
      <c r="I239" s="14"/>
      <c r="J239" s="14"/>
      <c r="K239" s="14"/>
      <c r="L239" s="14"/>
      <c r="M239" s="65"/>
      <c r="R239" s="6" t="s">
        <v>132</v>
      </c>
      <c r="S239" s="11">
        <v>0</v>
      </c>
      <c r="T239" s="11">
        <v>2.9000000000000001E-2</v>
      </c>
      <c r="U239" s="11"/>
      <c r="V239" s="11">
        <v>2E-3</v>
      </c>
      <c r="W239" s="11">
        <v>2E-3</v>
      </c>
      <c r="X239" s="11">
        <v>4.4999999999999998E-2</v>
      </c>
      <c r="Y239" s="11">
        <v>4.3999999999999997E-2</v>
      </c>
      <c r="Z239" s="11">
        <v>3.2000000000000001E-2</v>
      </c>
      <c r="AA239" s="11">
        <v>3.4389999999999997E-2</v>
      </c>
      <c r="AB239" s="11">
        <v>3.3000000000000002E-2</v>
      </c>
      <c r="AC239" s="2">
        <f>M134-M133</f>
        <v>5.4432532040731745E-3</v>
      </c>
    </row>
    <row r="240" spans="1:29" s="2" customFormat="1" x14ac:dyDescent="0.15">
      <c r="A240" s="1"/>
      <c r="B240" s="14"/>
      <c r="C240" s="14"/>
      <c r="D240" s="14"/>
      <c r="E240" s="14"/>
      <c r="F240" s="71"/>
      <c r="G240" s="71"/>
      <c r="H240" s="14"/>
      <c r="I240" s="14"/>
      <c r="J240" s="14"/>
      <c r="K240" s="14"/>
      <c r="L240" s="14"/>
      <c r="M240" s="65"/>
      <c r="N240" s="18" t="s">
        <v>68</v>
      </c>
      <c r="O240" s="18" t="s">
        <v>69</v>
      </c>
      <c r="P240" s="2" t="s">
        <v>238</v>
      </c>
      <c r="R240" s="6" t="s">
        <v>133</v>
      </c>
      <c r="S240" s="11">
        <v>0</v>
      </c>
      <c r="T240" s="11">
        <v>1.9E-2</v>
      </c>
      <c r="U240" s="11"/>
      <c r="V240" s="11">
        <v>8.0000000000000002E-3</v>
      </c>
      <c r="W240" s="11">
        <v>8.0000000000000002E-3</v>
      </c>
      <c r="X240" s="11">
        <v>2.3E-2</v>
      </c>
      <c r="Y240" s="11">
        <v>2.5999999999999999E-2</v>
      </c>
      <c r="Z240" s="11">
        <v>2.1000000000000001E-2</v>
      </c>
      <c r="AA240" s="11">
        <v>2.239E-2</v>
      </c>
      <c r="AB240" s="11">
        <v>2.1000000000000001E-2</v>
      </c>
      <c r="AC240" s="2">
        <f>M135-M134</f>
        <v>1.0397854598390778E-2</v>
      </c>
    </row>
    <row r="241" spans="1:29" s="2" customFormat="1" x14ac:dyDescent="0.15">
      <c r="A241" s="1" t="s">
        <v>166</v>
      </c>
      <c r="B241" s="9" t="s">
        <v>50</v>
      </c>
      <c r="C241" s="9" t="s">
        <v>51</v>
      </c>
      <c r="D241" s="6" t="s">
        <v>246</v>
      </c>
      <c r="E241" s="7" t="s">
        <v>151</v>
      </c>
      <c r="F241" s="69" t="s">
        <v>236</v>
      </c>
      <c r="G241" s="69" t="s">
        <v>293</v>
      </c>
      <c r="H241" s="9" t="s">
        <v>53</v>
      </c>
      <c r="I241" s="9" t="s">
        <v>54</v>
      </c>
      <c r="J241" s="9" t="s">
        <v>55</v>
      </c>
      <c r="K241" s="16" t="s">
        <v>56</v>
      </c>
      <c r="L241" s="9" t="s">
        <v>57</v>
      </c>
      <c r="M241" s="64" t="s">
        <v>221</v>
      </c>
      <c r="R241" s="6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</row>
    <row r="242" spans="1:29" s="2" customFormat="1" x14ac:dyDescent="0.15">
      <c r="A242" s="1" t="s">
        <v>233</v>
      </c>
      <c r="B242" s="19">
        <v>64.929000000000002</v>
      </c>
      <c r="C242" s="19">
        <v>65.11</v>
      </c>
      <c r="D242" s="19">
        <v>65.12</v>
      </c>
      <c r="E242" s="19">
        <v>69.5</v>
      </c>
      <c r="F242" s="73">
        <v>75.099999999999994</v>
      </c>
      <c r="G242" s="73">
        <v>73.400000000000006</v>
      </c>
      <c r="H242" s="19">
        <v>68.599999999999994</v>
      </c>
      <c r="I242" s="5"/>
      <c r="J242" s="19">
        <v>64.900000000000006</v>
      </c>
      <c r="K242" s="19">
        <v>65.25</v>
      </c>
      <c r="L242" s="19">
        <v>65.25</v>
      </c>
      <c r="M242">
        <f>'[1]Free Float Cases'!$C$24</f>
        <v>65.287339659600093</v>
      </c>
      <c r="N242" s="11">
        <f>MIN(B242:L242)</f>
        <v>64.900000000000006</v>
      </c>
      <c r="O242" s="11">
        <f>MAX(B242:L242)</f>
        <v>75.099999999999994</v>
      </c>
      <c r="P242" s="12">
        <f>AVERAGE(B242:L242)</f>
        <v>67.715900000000005</v>
      </c>
      <c r="R242" s="6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</row>
    <row r="243" spans="1:29" s="2" customFormat="1" x14ac:dyDescent="0.15">
      <c r="A243" s="1" t="s">
        <v>232</v>
      </c>
      <c r="B243" s="19">
        <v>41.811999999999998</v>
      </c>
      <c r="C243" s="19">
        <v>43.44</v>
      </c>
      <c r="D243" s="19">
        <v>43.45</v>
      </c>
      <c r="E243" s="19">
        <v>42.7</v>
      </c>
      <c r="F243" s="73">
        <v>46.4</v>
      </c>
      <c r="G243" s="73">
        <v>45.5</v>
      </c>
      <c r="H243" s="19">
        <v>44.8</v>
      </c>
      <c r="I243" s="5"/>
      <c r="J243" s="19">
        <v>43</v>
      </c>
      <c r="K243" s="19">
        <v>42.46</v>
      </c>
      <c r="L243" s="19">
        <v>43.17</v>
      </c>
      <c r="M243">
        <f>'[1]Free Float Cases'!$F$24</f>
        <v>43.1596424783327</v>
      </c>
      <c r="N243" s="11">
        <f>MIN(B243:L243)</f>
        <v>41.811999999999998</v>
      </c>
      <c r="O243" s="11">
        <f>MAX(B243:L243)</f>
        <v>46.4</v>
      </c>
      <c r="P243" s="12">
        <f>AVERAGE(B243:L243)</f>
        <v>43.673200000000001</v>
      </c>
      <c r="R243" s="6" t="s">
        <v>122</v>
      </c>
      <c r="S243" s="11">
        <v>0.13600000000000001</v>
      </c>
      <c r="T243" s="11">
        <v>0.307</v>
      </c>
      <c r="U243" s="11"/>
      <c r="Y243" s="11">
        <v>0.60299999999999998</v>
      </c>
      <c r="Z243" s="11">
        <v>0.308</v>
      </c>
      <c r="AA243" s="11">
        <v>0.32500000000000001</v>
      </c>
      <c r="AB243" s="11">
        <v>7.5999999999999998E-2</v>
      </c>
    </row>
    <row r="244" spans="1:29" s="2" customFormat="1" ht="48" x14ac:dyDescent="0.15">
      <c r="A244" s="10" t="s">
        <v>244</v>
      </c>
      <c r="B244" s="19">
        <v>63.235999999999997</v>
      </c>
      <c r="C244" s="19">
        <v>63.45</v>
      </c>
      <c r="D244" s="19">
        <v>63.29</v>
      </c>
      <c r="E244" s="19">
        <v>68.2</v>
      </c>
      <c r="F244" s="73">
        <v>73.5</v>
      </c>
      <c r="G244" s="73">
        <v>71.7</v>
      </c>
      <c r="H244" s="19">
        <v>67</v>
      </c>
      <c r="I244" s="5"/>
      <c r="J244" s="19">
        <v>63.3</v>
      </c>
      <c r="K244" s="19">
        <v>63.74</v>
      </c>
      <c r="L244" s="19">
        <v>63.82</v>
      </c>
      <c r="M244" s="66">
        <f>'[1]Free Float Cases'!$I$24</f>
        <v>63.502228656646899</v>
      </c>
      <c r="N244" s="11">
        <f>MIN(B244:L244)</f>
        <v>63.235999999999997</v>
      </c>
      <c r="O244" s="11">
        <f>MAX(B244:L244)</f>
        <v>73.5</v>
      </c>
      <c r="P244" s="12">
        <f>AVERAGE(B244:L244)</f>
        <v>66.123599999999996</v>
      </c>
      <c r="R244" s="6" t="s">
        <v>134</v>
      </c>
      <c r="S244" s="11">
        <v>1.0999999999999999E-2</v>
      </c>
      <c r="T244" s="11">
        <v>8.7999999999999995E-2</v>
      </c>
      <c r="U244" s="11"/>
      <c r="V244" s="11">
        <v>4.1000000000000002E-2</v>
      </c>
      <c r="W244" s="11">
        <v>4.1000000000000002E-2</v>
      </c>
      <c r="X244" s="11">
        <v>0.105</v>
      </c>
      <c r="Y244" s="11">
        <v>0.104</v>
      </c>
      <c r="Z244" s="11">
        <v>9.0999999999999998E-2</v>
      </c>
      <c r="AA244" s="11">
        <v>9.0429999999999996E-2</v>
      </c>
      <c r="AB244" s="11">
        <v>7.8E-2</v>
      </c>
      <c r="AC244" s="2">
        <f>M136-M135</f>
        <v>5.1464952154832683E-2</v>
      </c>
    </row>
    <row r="245" spans="1:29" s="2" customFormat="1" ht="48" x14ac:dyDescent="0.15">
      <c r="A245" s="10" t="s">
        <v>245</v>
      </c>
      <c r="B245" s="19">
        <v>35.54</v>
      </c>
      <c r="C245" s="19">
        <v>36.229999999999997</v>
      </c>
      <c r="D245" s="19">
        <v>36.07</v>
      </c>
      <c r="E245" s="19">
        <v>35.9</v>
      </c>
      <c r="F245" s="73">
        <v>37.6</v>
      </c>
      <c r="G245" s="73">
        <v>37.1</v>
      </c>
      <c r="H245" s="19">
        <v>38.5</v>
      </c>
      <c r="I245" s="5"/>
      <c r="J245" s="19">
        <v>36.1</v>
      </c>
      <c r="K245" s="19">
        <v>35.67</v>
      </c>
      <c r="L245" s="19">
        <v>37.58</v>
      </c>
      <c r="M245" s="66">
        <f>'[1]Free Float Cases'!$L$24</f>
        <v>36.643706710501199</v>
      </c>
      <c r="N245" s="11">
        <f>MIN(B245:L245)</f>
        <v>35.54</v>
      </c>
      <c r="O245" s="11">
        <f>MAX(B245:L245)</f>
        <v>38.5</v>
      </c>
      <c r="P245" s="12">
        <f>AVERAGE(B245:L245)</f>
        <v>36.629000000000005</v>
      </c>
      <c r="R245" s="10" t="s">
        <v>318</v>
      </c>
      <c r="S245" s="11">
        <v>0.53100000000000003</v>
      </c>
      <c r="T245" s="11">
        <v>0.47</v>
      </c>
      <c r="U245" s="11">
        <f>D137-D136</f>
        <v>0.47010000000000007</v>
      </c>
      <c r="V245" s="11">
        <v>0.371</v>
      </c>
      <c r="W245" s="11">
        <v>0.371</v>
      </c>
      <c r="X245" s="11">
        <v>0.51500000000000001</v>
      </c>
      <c r="Y245" s="11">
        <v>0.496</v>
      </c>
      <c r="Z245" s="11">
        <v>0.40899999999999997</v>
      </c>
      <c r="AA245" s="11">
        <v>0.45989999999999998</v>
      </c>
      <c r="AB245" s="11">
        <v>0.73199999999999998</v>
      </c>
      <c r="AC245" s="2">
        <f>M137-M136</f>
        <v>0.5787720060495104</v>
      </c>
    </row>
    <row r="246" spans="1:29" s="2" customFormat="1" ht="24" x14ac:dyDescent="0.15">
      <c r="A246" s="15" t="s">
        <v>235</v>
      </c>
      <c r="B246" s="19">
        <v>48.942999999999998</v>
      </c>
      <c r="C246" s="19">
        <v>48.88</v>
      </c>
      <c r="D246" s="19">
        <v>48.88</v>
      </c>
      <c r="E246" s="19">
        <v>49</v>
      </c>
      <c r="F246" s="73">
        <v>52.6</v>
      </c>
      <c r="G246" s="73">
        <v>51.6</v>
      </c>
      <c r="H246" s="19">
        <v>51</v>
      </c>
      <c r="I246" s="5"/>
      <c r="J246" s="19">
        <v>50.2</v>
      </c>
      <c r="K246" s="19">
        <v>55.34</v>
      </c>
      <c r="L246" s="19">
        <v>48.92</v>
      </c>
      <c r="M246" s="66">
        <f>'[1]Free Float Cases'!$O$24</f>
        <v>52.381512446701997</v>
      </c>
      <c r="N246" s="11">
        <f>MIN(B246:L246)</f>
        <v>48.88</v>
      </c>
      <c r="O246" s="11">
        <f>MAX(B246:L246)</f>
        <v>55.34</v>
      </c>
      <c r="P246" s="12">
        <f>AVERAGE(B246:L246)</f>
        <v>50.536299999999997</v>
      </c>
      <c r="R246" s="10" t="s">
        <v>343</v>
      </c>
      <c r="S246" s="11">
        <v>5.5949999999999998</v>
      </c>
      <c r="T246" s="11">
        <v>5.8159999999999998</v>
      </c>
      <c r="U246" s="11">
        <f>D100-D137</f>
        <v>5.8155000000000001</v>
      </c>
      <c r="V246" s="11">
        <v>6.657</v>
      </c>
      <c r="W246" s="11">
        <v>6.657</v>
      </c>
      <c r="X246" s="11">
        <v>6.5739999999999998</v>
      </c>
      <c r="Y246" s="11">
        <v>7.28</v>
      </c>
      <c r="Z246" s="11">
        <v>5.9290000000000003</v>
      </c>
      <c r="AA246" s="11">
        <v>5.8746</v>
      </c>
      <c r="AB246" s="11">
        <v>5.9029999999999996</v>
      </c>
      <c r="AC246" s="2">
        <f>M100-M137</f>
        <v>6.0939065443032199</v>
      </c>
    </row>
    <row r="247" spans="1:29" s="2" customFormat="1" ht="24" x14ac:dyDescent="0.15">
      <c r="A247" s="1"/>
      <c r="B247" s="19"/>
      <c r="C247" s="19"/>
      <c r="D247" s="19"/>
      <c r="E247" s="19"/>
      <c r="F247" s="73"/>
      <c r="G247" s="73"/>
      <c r="H247" s="19"/>
      <c r="I247" s="19"/>
      <c r="J247" s="19"/>
      <c r="K247" s="19"/>
      <c r="L247" s="19"/>
      <c r="M247"/>
      <c r="R247" s="10" t="s">
        <v>319</v>
      </c>
      <c r="S247" s="11">
        <v>-2.17</v>
      </c>
      <c r="T247" s="11">
        <v>-2.2610000000000001</v>
      </c>
      <c r="U247" s="11">
        <f>D139-D100</f>
        <v>-1.7199999999999998</v>
      </c>
      <c r="X247" s="11">
        <v>-2.6040000000000001</v>
      </c>
      <c r="Y247" s="11">
        <v>-2.76</v>
      </c>
      <c r="Z247" s="11"/>
      <c r="AA247" s="11">
        <v>-2.5169999999999999</v>
      </c>
      <c r="AB247" s="11">
        <v>-2.0939999999999999</v>
      </c>
      <c r="AC247" s="2">
        <f>M139-M100</f>
        <v>-2.493818962352754</v>
      </c>
    </row>
    <row r="248" spans="1:29" s="2" customFormat="1" x14ac:dyDescent="0.15">
      <c r="A248" s="1"/>
      <c r="B248" s="19"/>
      <c r="C248" s="19"/>
      <c r="D248" s="19"/>
      <c r="E248" s="19"/>
      <c r="F248" s="73"/>
      <c r="G248" s="73"/>
      <c r="H248" s="19"/>
      <c r="I248" s="19"/>
      <c r="J248" s="19"/>
      <c r="K248" s="19"/>
      <c r="L248" s="19"/>
      <c r="M248"/>
      <c r="R248" s="6" t="s">
        <v>85</v>
      </c>
    </row>
    <row r="249" spans="1:29" s="2" customFormat="1" x14ac:dyDescent="0.15">
      <c r="A249" s="1"/>
      <c r="B249" s="19"/>
      <c r="C249" s="19"/>
      <c r="D249" s="19"/>
      <c r="E249" s="19"/>
      <c r="F249" s="73"/>
      <c r="G249" s="73"/>
      <c r="H249" s="19"/>
      <c r="I249" s="19"/>
      <c r="J249" s="19"/>
      <c r="K249" s="19"/>
      <c r="L249" s="19"/>
      <c r="M249"/>
      <c r="R249" s="6"/>
    </row>
    <row r="250" spans="1:29" s="2" customFormat="1" x14ac:dyDescent="0.15">
      <c r="A250" s="1" t="s">
        <v>144</v>
      </c>
      <c r="F250" s="3"/>
      <c r="G250" s="3"/>
      <c r="M250"/>
      <c r="R250" s="6"/>
    </row>
    <row r="251" spans="1:29" s="2" customFormat="1" x14ac:dyDescent="0.15">
      <c r="A251" s="1" t="s">
        <v>115</v>
      </c>
      <c r="B251" s="9" t="s">
        <v>50</v>
      </c>
      <c r="C251" s="9" t="s">
        <v>51</v>
      </c>
      <c r="D251" s="6" t="s">
        <v>246</v>
      </c>
      <c r="E251" s="7" t="s">
        <v>151</v>
      </c>
      <c r="F251" s="69" t="s">
        <v>236</v>
      </c>
      <c r="G251" s="69" t="s">
        <v>293</v>
      </c>
      <c r="H251" s="9" t="s">
        <v>53</v>
      </c>
      <c r="I251" s="9" t="s">
        <v>54</v>
      </c>
      <c r="J251" s="9" t="s">
        <v>55</v>
      </c>
      <c r="K251" s="16" t="s">
        <v>56</v>
      </c>
      <c r="L251" s="9" t="s">
        <v>57</v>
      </c>
      <c r="M251" s="64" t="s">
        <v>58</v>
      </c>
      <c r="R251" s="6"/>
    </row>
    <row r="252" spans="1:29" s="2" customFormat="1" x14ac:dyDescent="0.15">
      <c r="A252" s="1" t="s">
        <v>116</v>
      </c>
      <c r="B252" s="9" t="s">
        <v>60</v>
      </c>
      <c r="C252" s="9" t="s">
        <v>117</v>
      </c>
      <c r="D252" s="9" t="s">
        <v>62</v>
      </c>
      <c r="E252" s="9" t="s">
        <v>62</v>
      </c>
      <c r="F252" s="23" t="s">
        <v>62</v>
      </c>
      <c r="G252" s="23"/>
      <c r="H252" s="9" t="s">
        <v>62</v>
      </c>
      <c r="I252" s="9" t="s">
        <v>63</v>
      </c>
      <c r="J252" s="9" t="s">
        <v>64</v>
      </c>
      <c r="K252" s="16" t="s">
        <v>65</v>
      </c>
      <c r="L252" s="9" t="s">
        <v>66</v>
      </c>
      <c r="M252" s="64" t="s">
        <v>67</v>
      </c>
      <c r="S252" s="7" t="s">
        <v>50</v>
      </c>
      <c r="T252" s="7" t="s">
        <v>51</v>
      </c>
      <c r="U252" s="6" t="s">
        <v>246</v>
      </c>
      <c r="V252" s="7" t="s">
        <v>151</v>
      </c>
      <c r="W252" s="7" t="s">
        <v>236</v>
      </c>
      <c r="X252" s="7" t="s">
        <v>53</v>
      </c>
      <c r="Y252" s="7" t="s">
        <v>54</v>
      </c>
      <c r="Z252" s="7" t="s">
        <v>55</v>
      </c>
      <c r="AA252" s="7" t="s">
        <v>56</v>
      </c>
      <c r="AB252" s="7" t="s">
        <v>57</v>
      </c>
      <c r="AC252" s="9" t="s">
        <v>221</v>
      </c>
    </row>
    <row r="253" spans="1:29" s="2" customFormat="1" x14ac:dyDescent="0.15">
      <c r="A253" s="1" t="s">
        <v>111</v>
      </c>
      <c r="B253" s="20" t="s">
        <v>139</v>
      </c>
      <c r="C253" s="20" t="s">
        <v>139</v>
      </c>
      <c r="D253" s="20" t="s">
        <v>139</v>
      </c>
      <c r="E253" s="20" t="s">
        <v>139</v>
      </c>
      <c r="F253" s="74" t="s">
        <v>139</v>
      </c>
      <c r="G253" s="74"/>
      <c r="H253" s="20" t="s">
        <v>139</v>
      </c>
      <c r="I253" s="20" t="s">
        <v>139</v>
      </c>
      <c r="J253" s="20" t="s">
        <v>139</v>
      </c>
      <c r="K253" s="20" t="s">
        <v>139</v>
      </c>
      <c r="L253" s="20" t="s">
        <v>139</v>
      </c>
      <c r="M253" s="65" t="s">
        <v>139</v>
      </c>
      <c r="S253" s="7" t="s">
        <v>50</v>
      </c>
      <c r="T253" s="7" t="s">
        <v>51</v>
      </c>
      <c r="U253" s="6" t="s">
        <v>246</v>
      </c>
      <c r="V253" s="7" t="s">
        <v>151</v>
      </c>
      <c r="W253" s="7" t="s">
        <v>236</v>
      </c>
      <c r="X253" s="7" t="s">
        <v>53</v>
      </c>
      <c r="Y253" s="7" t="s">
        <v>54</v>
      </c>
      <c r="Z253" s="7" t="s">
        <v>55</v>
      </c>
      <c r="AA253" s="7" t="s">
        <v>56</v>
      </c>
      <c r="AB253" s="7" t="s">
        <v>57</v>
      </c>
      <c r="AC253" s="9" t="s">
        <v>221</v>
      </c>
    </row>
    <row r="254" spans="1:29" s="2" customFormat="1" ht="24" x14ac:dyDescent="0.15">
      <c r="A254" s="1"/>
      <c r="B254" s="9"/>
      <c r="C254" s="9"/>
      <c r="D254" s="9"/>
      <c r="E254" s="9"/>
      <c r="F254" s="23"/>
      <c r="G254" s="23"/>
      <c r="H254" s="9"/>
      <c r="I254" s="9"/>
      <c r="J254" s="9"/>
      <c r="K254" s="16"/>
      <c r="L254" s="9"/>
      <c r="M254" s="64"/>
      <c r="R254" s="10" t="s">
        <v>320</v>
      </c>
      <c r="S254" s="11">
        <v>0.80500000000000005</v>
      </c>
      <c r="T254" s="11">
        <v>1.071</v>
      </c>
      <c r="U254" s="11">
        <f>D181-D180</f>
        <v>1.0709999999999997</v>
      </c>
      <c r="V254" s="11">
        <v>1.1479999999999999</v>
      </c>
      <c r="W254" s="11">
        <v>1.1479999999999999</v>
      </c>
      <c r="X254" s="11">
        <v>1.31</v>
      </c>
      <c r="Y254" s="11"/>
      <c r="Z254" s="11">
        <v>1.079</v>
      </c>
      <c r="AA254" s="11">
        <v>1.115</v>
      </c>
      <c r="AB254" s="11">
        <v>1.25</v>
      </c>
      <c r="AC254" s="2">
        <f>M181-M180</f>
        <v>1.0111635701102504</v>
      </c>
    </row>
    <row r="255" spans="1:29" s="2" customFormat="1" ht="24" x14ac:dyDescent="0.15">
      <c r="A255" s="1"/>
      <c r="B255" s="9"/>
      <c r="C255" s="9"/>
      <c r="D255" s="9"/>
      <c r="E255" s="9"/>
      <c r="F255" s="23"/>
      <c r="G255" s="23"/>
      <c r="H255" s="9"/>
      <c r="I255" s="9"/>
      <c r="J255" s="9"/>
      <c r="K255" s="16"/>
      <c r="L255" s="9"/>
      <c r="M255" s="64"/>
      <c r="N255" s="18" t="s">
        <v>68</v>
      </c>
      <c r="O255" s="18" t="s">
        <v>69</v>
      </c>
      <c r="P255" s="2" t="s">
        <v>238</v>
      </c>
      <c r="R255" s="10" t="s">
        <v>321</v>
      </c>
      <c r="S255" s="11">
        <v>0.75800000000000001</v>
      </c>
      <c r="T255" s="11">
        <v>0.84399999999999997</v>
      </c>
      <c r="U255" s="11">
        <f>D182-D181</f>
        <v>0.84399999999999986</v>
      </c>
      <c r="V255" s="11">
        <v>0.75700000000000001</v>
      </c>
      <c r="W255" s="11">
        <v>0.75700000000000001</v>
      </c>
      <c r="X255" s="11">
        <v>0.79200000000000004</v>
      </c>
      <c r="Y255" s="11"/>
      <c r="Z255" s="11">
        <v>0.88500000000000001</v>
      </c>
      <c r="AA255" s="11">
        <v>0.77777777777778001</v>
      </c>
      <c r="AB255" s="11">
        <v>0.79400000000000004</v>
      </c>
      <c r="AC255" s="2">
        <f>M182-M181</f>
        <v>0.91023767342738848</v>
      </c>
    </row>
    <row r="256" spans="1:29" s="2" customFormat="1" x14ac:dyDescent="0.15">
      <c r="A256" s="1" t="s">
        <v>166</v>
      </c>
      <c r="B256" s="9" t="s">
        <v>50</v>
      </c>
      <c r="C256" s="9" t="s">
        <v>51</v>
      </c>
      <c r="D256" s="6" t="s">
        <v>246</v>
      </c>
      <c r="E256" s="7" t="s">
        <v>151</v>
      </c>
      <c r="F256" s="69" t="s">
        <v>236</v>
      </c>
      <c r="G256" s="69" t="s">
        <v>293</v>
      </c>
      <c r="H256" s="9" t="s">
        <v>53</v>
      </c>
      <c r="I256" s="9" t="s">
        <v>54</v>
      </c>
      <c r="J256" s="9" t="s">
        <v>55</v>
      </c>
      <c r="K256" s="16" t="s">
        <v>56</v>
      </c>
      <c r="L256" s="9" t="s">
        <v>57</v>
      </c>
      <c r="M256" s="64" t="s">
        <v>221</v>
      </c>
      <c r="R256" s="6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</row>
    <row r="257" spans="1:29" s="2" customFormat="1" x14ac:dyDescent="0.15">
      <c r="A257" s="1" t="s">
        <v>233</v>
      </c>
      <c r="B257" s="19">
        <v>-15.565</v>
      </c>
      <c r="C257" s="19">
        <v>-17.05</v>
      </c>
      <c r="D257" s="19">
        <v>-17.05</v>
      </c>
      <c r="E257" s="19">
        <v>-18.8</v>
      </c>
      <c r="F257" s="73">
        <v>-17.8</v>
      </c>
      <c r="G257" s="73">
        <v>-17.7</v>
      </c>
      <c r="H257" s="19">
        <v>-18</v>
      </c>
      <c r="I257" s="5"/>
      <c r="J257" s="19">
        <v>-17.8</v>
      </c>
      <c r="K257" s="19">
        <v>-17.809999999999999</v>
      </c>
      <c r="L257" s="19">
        <v>-18.47</v>
      </c>
      <c r="M257">
        <f>'[1]Free Float Cases'!$C$33</f>
        <v>-17.418010002545799</v>
      </c>
      <c r="N257" s="11">
        <f>MIN(B257:L257)</f>
        <v>-18.8</v>
      </c>
      <c r="O257" s="11">
        <f>MAX(B257:L257)</f>
        <v>-15.565</v>
      </c>
      <c r="P257" s="12">
        <f>AVERAGE(B257:L257)</f>
        <v>-17.604500000000002</v>
      </c>
      <c r="R257" s="6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</row>
    <row r="258" spans="1:29" s="2" customFormat="1" x14ac:dyDescent="0.15">
      <c r="A258" s="1" t="s">
        <v>232</v>
      </c>
      <c r="B258" s="19">
        <v>-1.647</v>
      </c>
      <c r="C258" s="19">
        <v>-3.15</v>
      </c>
      <c r="D258" s="19">
        <v>-3.15</v>
      </c>
      <c r="E258" s="19">
        <v>-4.3</v>
      </c>
      <c r="F258" s="73">
        <v>-2</v>
      </c>
      <c r="G258" s="73">
        <v>-2</v>
      </c>
      <c r="H258" s="19">
        <v>-4.5</v>
      </c>
      <c r="I258" s="5"/>
      <c r="J258" s="19">
        <v>-4</v>
      </c>
      <c r="K258" s="19">
        <v>-6.38</v>
      </c>
      <c r="L258" s="19">
        <v>-5.64</v>
      </c>
      <c r="M258">
        <f>'[1]Free Float Cases'!$F$33</f>
        <v>-2.6030415139750298</v>
      </c>
      <c r="N258" s="11">
        <f>MIN(B258:L258)</f>
        <v>-6.38</v>
      </c>
      <c r="O258" s="11">
        <f>MAX(B258:L258)</f>
        <v>-1.647</v>
      </c>
      <c r="P258" s="12">
        <f>AVERAGE(B258:L258)</f>
        <v>-3.6766999999999994</v>
      </c>
      <c r="R258" s="6" t="s">
        <v>122</v>
      </c>
      <c r="S258" s="11">
        <v>0.13600000000000001</v>
      </c>
      <c r="T258" s="11">
        <v>0.307</v>
      </c>
      <c r="U258" s="11"/>
      <c r="Y258" s="11"/>
      <c r="Z258" s="11">
        <v>0.308</v>
      </c>
      <c r="AA258" s="11">
        <v>0.32500000000000001</v>
      </c>
      <c r="AB258" s="11">
        <v>7.5999999999999998E-2</v>
      </c>
    </row>
    <row r="259" spans="1:29" s="2" customFormat="1" ht="48" x14ac:dyDescent="0.15">
      <c r="A259" s="10" t="s">
        <v>244</v>
      </c>
      <c r="B259" s="19">
        <v>-22.564</v>
      </c>
      <c r="C259" s="19">
        <v>-22.96</v>
      </c>
      <c r="D259" s="19">
        <v>-22.96</v>
      </c>
      <c r="E259" s="19">
        <v>-21.6</v>
      </c>
      <c r="F259" s="73">
        <v>-21.1</v>
      </c>
      <c r="G259" s="73">
        <v>-21</v>
      </c>
      <c r="H259" s="19">
        <v>-23</v>
      </c>
      <c r="I259" s="5"/>
      <c r="J259" s="19">
        <v>-22.9</v>
      </c>
      <c r="K259" s="19">
        <v>-22.83</v>
      </c>
      <c r="L259" s="19">
        <v>-22.91</v>
      </c>
      <c r="M259">
        <f>'[1]Free Float Cases'!$I$33</f>
        <v>-23.0438235411366</v>
      </c>
      <c r="N259" s="11">
        <f>MIN(B259:L259)</f>
        <v>-23</v>
      </c>
      <c r="O259" s="11">
        <f>MAX(B259:L259)</f>
        <v>-21</v>
      </c>
      <c r="P259" s="12">
        <f>AVERAGE(B259:L259)</f>
        <v>-22.382399999999997</v>
      </c>
      <c r="R259" s="10" t="s">
        <v>322</v>
      </c>
      <c r="S259" s="11">
        <v>-0.182</v>
      </c>
      <c r="T259" s="11">
        <v>-0.18</v>
      </c>
      <c r="U259" s="11">
        <f>D183-D182</f>
        <v>-0.17999999999999972</v>
      </c>
      <c r="V259" s="11">
        <v>-0.183</v>
      </c>
      <c r="W259" s="11">
        <v>-0.183</v>
      </c>
      <c r="X259" s="11">
        <v>-0.2</v>
      </c>
      <c r="Y259" s="11"/>
      <c r="Z259" s="11">
        <v>-0.183</v>
      </c>
      <c r="AA259" s="11">
        <v>-0.18333333333332999</v>
      </c>
      <c r="AB259" s="11">
        <v>-0.188</v>
      </c>
      <c r="AC259" s="2">
        <f>M183-M182</f>
        <v>-0.18358674988855572</v>
      </c>
    </row>
    <row r="260" spans="1:29" s="2" customFormat="1" ht="48" x14ac:dyDescent="0.15">
      <c r="A260" s="10" t="s">
        <v>245</v>
      </c>
      <c r="B260" s="19">
        <v>-19.484000000000002</v>
      </c>
      <c r="C260" s="19">
        <v>-20.04</v>
      </c>
      <c r="D260" s="19">
        <v>-20.04</v>
      </c>
      <c r="E260" s="19">
        <v>-18.600000000000001</v>
      </c>
      <c r="F260" s="73">
        <v>-17.8</v>
      </c>
      <c r="G260" s="73">
        <v>-17.8</v>
      </c>
      <c r="H260" s="19">
        <v>-19.7</v>
      </c>
      <c r="I260" s="5"/>
      <c r="J260" s="19">
        <v>-20.2</v>
      </c>
      <c r="K260" s="19">
        <v>-19.34</v>
      </c>
      <c r="L260" s="19">
        <v>-19.96</v>
      </c>
      <c r="M260">
        <f>'[1]Free Float Cases'!$L$33</f>
        <v>-20.339623145764001</v>
      </c>
      <c r="N260" s="11">
        <f>MIN(B260:L260)</f>
        <v>-20.2</v>
      </c>
      <c r="O260" s="11">
        <f>MAX(B260:L260)</f>
        <v>-17.8</v>
      </c>
      <c r="P260" s="12">
        <f>AVERAGE(B260:L260)</f>
        <v>-19.296399999999998</v>
      </c>
      <c r="R260" s="6" t="s">
        <v>135</v>
      </c>
      <c r="S260" s="11">
        <v>-1E-3</v>
      </c>
      <c r="T260" s="11">
        <v>0</v>
      </c>
      <c r="U260" s="11"/>
      <c r="V260" s="11">
        <v>0</v>
      </c>
      <c r="W260" s="11">
        <v>0</v>
      </c>
      <c r="X260" s="11">
        <v>0</v>
      </c>
      <c r="Y260" s="11"/>
      <c r="Z260" s="11">
        <v>0</v>
      </c>
      <c r="AA260" s="11">
        <v>0</v>
      </c>
      <c r="AB260" s="11">
        <v>1.0999999999999999E-2</v>
      </c>
      <c r="AC260" s="2">
        <f>M184-M183</f>
        <v>-5.172459958302511E-5</v>
      </c>
    </row>
    <row r="261" spans="1:29" s="2" customFormat="1" ht="36" x14ac:dyDescent="0.15">
      <c r="A261" s="15" t="s">
        <v>235</v>
      </c>
      <c r="B261" s="19">
        <v>2.7290000000000001</v>
      </c>
      <c r="C261" s="19">
        <v>1.63</v>
      </c>
      <c r="D261" s="19">
        <v>1.63</v>
      </c>
      <c r="E261" s="19">
        <v>3.9</v>
      </c>
      <c r="F261" s="73">
        <v>5.8</v>
      </c>
      <c r="G261" s="73">
        <v>6</v>
      </c>
      <c r="H261" s="19">
        <v>3.1</v>
      </c>
      <c r="I261" s="5"/>
      <c r="J261" s="19">
        <v>1.4</v>
      </c>
      <c r="K261" s="19">
        <v>-2.82</v>
      </c>
      <c r="L261" s="19">
        <v>-0.39</v>
      </c>
      <c r="M261">
        <f>'[1]Free Float Cases'!$O$33</f>
        <v>2.22049045109986</v>
      </c>
      <c r="N261" s="11">
        <f>MIN(B261:L261)</f>
        <v>-2.82</v>
      </c>
      <c r="O261" s="11">
        <f>MAX(B261:L261)</f>
        <v>6</v>
      </c>
      <c r="P261" s="12">
        <f>AVERAGE(B261:L261)</f>
        <v>2.2978999999999998</v>
      </c>
      <c r="R261" s="10" t="s">
        <v>310</v>
      </c>
      <c r="S261" s="11">
        <v>-5.0000000000000001E-3</v>
      </c>
      <c r="T261" s="11">
        <v>-4.0000000000000001E-3</v>
      </c>
      <c r="U261" s="11">
        <f>D147-D184</f>
        <v>-4.0000000000000036E-3</v>
      </c>
      <c r="V261" s="11">
        <v>-5.0000000000000001E-3</v>
      </c>
      <c r="W261" s="11">
        <v>-5.0000000000000001E-3</v>
      </c>
      <c r="X261" s="11">
        <v>-2.9000000000000001E-2</v>
      </c>
      <c r="Y261" s="11"/>
      <c r="Z261" s="11">
        <v>-7.0000000000000001E-3</v>
      </c>
      <c r="AA261" s="11">
        <v>0</v>
      </c>
      <c r="AB261" s="11">
        <v>0.217</v>
      </c>
      <c r="AC261" s="2">
        <f>M147-M184</f>
        <v>-0.21959382751408363</v>
      </c>
    </row>
    <row r="262" spans="1:29" s="2" customFormat="1" x14ac:dyDescent="0.15">
      <c r="A262" s="1" t="s">
        <v>145</v>
      </c>
      <c r="F262" s="3"/>
      <c r="G262" s="3"/>
      <c r="M262"/>
      <c r="R262" s="6" t="s">
        <v>136</v>
      </c>
      <c r="S262" s="11">
        <v>2E-3</v>
      </c>
      <c r="T262" s="11">
        <v>2E-3</v>
      </c>
      <c r="U262" s="11"/>
      <c r="X262" s="11">
        <v>1.9E-2</v>
      </c>
      <c r="Y262" s="11"/>
      <c r="Z262" s="11"/>
      <c r="AA262" s="11">
        <v>0</v>
      </c>
      <c r="AB262" s="11">
        <v>2.1999999999999999E-2</v>
      </c>
      <c r="AC262" s="2">
        <f>M185-M147</f>
        <v>3.633916087361122E-2</v>
      </c>
    </row>
    <row r="263" spans="1:29" s="2" customFormat="1" x14ac:dyDescent="0.15">
      <c r="A263" s="1" t="s">
        <v>115</v>
      </c>
      <c r="B263" s="9" t="s">
        <v>50</v>
      </c>
      <c r="C263" s="9" t="s">
        <v>51</v>
      </c>
      <c r="D263" s="6" t="s">
        <v>246</v>
      </c>
      <c r="E263" s="7" t="s">
        <v>151</v>
      </c>
      <c r="F263" s="69" t="s">
        <v>236</v>
      </c>
      <c r="G263" s="69" t="s">
        <v>293</v>
      </c>
      <c r="H263" s="9" t="s">
        <v>53</v>
      </c>
      <c r="I263" s="9" t="s">
        <v>54</v>
      </c>
      <c r="J263" s="9" t="s">
        <v>55</v>
      </c>
      <c r="K263" s="16" t="s">
        <v>56</v>
      </c>
      <c r="L263" s="9" t="s">
        <v>57</v>
      </c>
      <c r="M263" s="64" t="s">
        <v>58</v>
      </c>
      <c r="R263" s="6" t="s">
        <v>93</v>
      </c>
    </row>
    <row r="264" spans="1:29" s="2" customFormat="1" x14ac:dyDescent="0.15">
      <c r="A264" s="1" t="s">
        <v>116</v>
      </c>
      <c r="B264" s="9" t="s">
        <v>60</v>
      </c>
      <c r="C264" s="9" t="s">
        <v>117</v>
      </c>
      <c r="D264" s="9" t="s">
        <v>62</v>
      </c>
      <c r="E264" s="9" t="s">
        <v>62</v>
      </c>
      <c r="F264" s="23" t="s">
        <v>62</v>
      </c>
      <c r="G264" s="23"/>
      <c r="H264" s="9" t="s">
        <v>62</v>
      </c>
      <c r="I264" s="9" t="s">
        <v>63</v>
      </c>
      <c r="J264" s="9" t="s">
        <v>64</v>
      </c>
      <c r="K264" s="16" t="s">
        <v>65</v>
      </c>
      <c r="L264" s="9" t="s">
        <v>66</v>
      </c>
      <c r="M264" s="64" t="s">
        <v>67</v>
      </c>
      <c r="S264" s="7" t="s">
        <v>50</v>
      </c>
      <c r="T264" s="7" t="s">
        <v>51</v>
      </c>
      <c r="U264" s="6" t="s">
        <v>246</v>
      </c>
      <c r="V264" s="7" t="s">
        <v>151</v>
      </c>
      <c r="W264" s="7" t="s">
        <v>236</v>
      </c>
      <c r="X264" s="7" t="s">
        <v>53</v>
      </c>
      <c r="Y264" s="7" t="s">
        <v>54</v>
      </c>
      <c r="Z264" s="7" t="s">
        <v>55</v>
      </c>
      <c r="AA264" s="7" t="s">
        <v>56</v>
      </c>
      <c r="AB264" s="7" t="s">
        <v>57</v>
      </c>
      <c r="AC264" s="9" t="s">
        <v>221</v>
      </c>
    </row>
    <row r="265" spans="1:29" s="2" customFormat="1" x14ac:dyDescent="0.15">
      <c r="A265" s="1" t="s">
        <v>111</v>
      </c>
      <c r="B265" s="21" t="s">
        <v>139</v>
      </c>
      <c r="C265" s="21" t="s">
        <v>139</v>
      </c>
      <c r="D265" s="21" t="s">
        <v>139</v>
      </c>
      <c r="E265" s="21" t="s">
        <v>139</v>
      </c>
      <c r="F265" s="75" t="s">
        <v>139</v>
      </c>
      <c r="G265" s="75"/>
      <c r="H265" s="21" t="s">
        <v>139</v>
      </c>
      <c r="I265" s="21" t="s">
        <v>139</v>
      </c>
      <c r="J265" s="21" t="s">
        <v>139</v>
      </c>
      <c r="K265" s="21" t="s">
        <v>139</v>
      </c>
      <c r="L265" s="20" t="s">
        <v>139</v>
      </c>
      <c r="M265" s="65" t="s">
        <v>139</v>
      </c>
      <c r="R265" s="6" t="s">
        <v>70</v>
      </c>
      <c r="S265" s="7" t="s">
        <v>60</v>
      </c>
      <c r="T265" s="7" t="s">
        <v>61</v>
      </c>
      <c r="U265" s="7"/>
      <c r="V265" s="7" t="s">
        <v>62</v>
      </c>
      <c r="W265" s="7" t="s">
        <v>62</v>
      </c>
      <c r="X265" s="7" t="s">
        <v>62</v>
      </c>
      <c r="Y265" s="7" t="s">
        <v>63</v>
      </c>
      <c r="Z265" s="7" t="s">
        <v>64</v>
      </c>
      <c r="AA265" s="7" t="s">
        <v>65</v>
      </c>
      <c r="AB265" s="7" t="s">
        <v>66</v>
      </c>
      <c r="AC265" s="9" t="s">
        <v>67</v>
      </c>
    </row>
    <row r="266" spans="1:29" s="2" customFormat="1" ht="24" x14ac:dyDescent="0.15">
      <c r="A266" s="1" t="s">
        <v>140</v>
      </c>
      <c r="B266" s="19">
        <v>25.126000000000001</v>
      </c>
      <c r="C266" s="19">
        <v>25.43</v>
      </c>
      <c r="D266" s="19">
        <v>25.43</v>
      </c>
      <c r="E266" s="19">
        <v>24.6</v>
      </c>
      <c r="F266" s="73">
        <v>27.4</v>
      </c>
      <c r="G266" s="73"/>
      <c r="H266" s="19">
        <v>25.48</v>
      </c>
      <c r="I266" s="19">
        <v>25.93</v>
      </c>
      <c r="J266" s="19">
        <v>25.2</v>
      </c>
      <c r="K266" s="19">
        <v>24.49</v>
      </c>
      <c r="L266" s="19">
        <v>24.22</v>
      </c>
      <c r="M266">
        <f>'[1]Free Float Cases'!$C$42</f>
        <v>25.799970322822766</v>
      </c>
      <c r="N266" s="19">
        <f>MIN(B266:L266)</f>
        <v>24.22</v>
      </c>
      <c r="O266" s="19">
        <f>MAX(B266:L266)</f>
        <v>27.4</v>
      </c>
      <c r="P266" s="22">
        <f>AVERAGE(B266:L266)</f>
        <v>25.330599999999997</v>
      </c>
      <c r="R266" s="10" t="s">
        <v>323</v>
      </c>
      <c r="S266" s="11">
        <v>0</v>
      </c>
      <c r="T266" s="11">
        <v>0.219</v>
      </c>
      <c r="U266" s="11">
        <f>D227-D226</f>
        <v>0.21900000000000003</v>
      </c>
      <c r="V266" s="11">
        <v>0.26500000000000001</v>
      </c>
      <c r="W266" s="11">
        <v>0.26500000000000001</v>
      </c>
      <c r="X266" s="11">
        <v>0.27200000000000002</v>
      </c>
      <c r="Y266" s="11"/>
      <c r="Z266" s="11">
        <v>0.25600000000000001</v>
      </c>
      <c r="AA266" s="11">
        <v>0.25083333333333302</v>
      </c>
      <c r="AB266" s="11">
        <v>0.22700000000000001</v>
      </c>
      <c r="AC266" s="2">
        <f>M227-M226</f>
        <v>0.1831513035786192</v>
      </c>
    </row>
    <row r="267" spans="1:29" s="2" customFormat="1" ht="24" x14ac:dyDescent="0.15">
      <c r="A267" s="1" t="s">
        <v>141</v>
      </c>
      <c r="B267" s="19">
        <v>25.452999999999999</v>
      </c>
      <c r="C267" s="19">
        <v>25.93</v>
      </c>
      <c r="D267" s="19">
        <v>25.93</v>
      </c>
      <c r="E267" s="19">
        <v>24.7</v>
      </c>
      <c r="F267" s="73">
        <v>27.5</v>
      </c>
      <c r="G267" s="73"/>
      <c r="H267" s="19">
        <v>25.49</v>
      </c>
      <c r="I267" s="19">
        <v>25.72</v>
      </c>
      <c r="J267" s="19">
        <v>25.2</v>
      </c>
      <c r="K267" s="19">
        <v>24.47</v>
      </c>
      <c r="L267" s="19">
        <v>24.45</v>
      </c>
      <c r="M267">
        <f>'[1]Free Float Cases'!$F$42</f>
        <v>25.998814023165096</v>
      </c>
      <c r="N267" s="19">
        <f>MIN(B267:L267)</f>
        <v>24.45</v>
      </c>
      <c r="O267" s="19">
        <f>MAX(B267:L267)</f>
        <v>27.5</v>
      </c>
      <c r="P267" s="22">
        <f>AVERAGE(B267:L267)</f>
        <v>25.484299999999998</v>
      </c>
      <c r="R267" s="10" t="s">
        <v>324</v>
      </c>
      <c r="S267" s="11">
        <v>3.5000000000000003E-2</v>
      </c>
      <c r="T267" s="11">
        <v>0.11799999999999999</v>
      </c>
      <c r="U267" s="11">
        <f>D228-D227</f>
        <v>0.11739999999999995</v>
      </c>
      <c r="V267" s="11">
        <v>0.14799999999999999</v>
      </c>
      <c r="W267" s="11">
        <v>0.14799999999999999</v>
      </c>
      <c r="X267" s="11">
        <v>0.14799999999999999</v>
      </c>
      <c r="Y267" s="11"/>
      <c r="Z267" s="11">
        <v>0.112</v>
      </c>
      <c r="AA267" s="11">
        <v>0.12972222222222299</v>
      </c>
      <c r="AB267" s="11">
        <v>0.13800000000000001</v>
      </c>
      <c r="AC267" s="2">
        <f>M228-M227</f>
        <v>0.14195454584830169</v>
      </c>
    </row>
    <row r="268" spans="1:29" s="2" customFormat="1" ht="24" x14ac:dyDescent="0.15">
      <c r="A268" s="1" t="s">
        <v>142</v>
      </c>
      <c r="B268" s="19">
        <v>18.234000000000002</v>
      </c>
      <c r="C268" s="19">
        <v>18.690000000000001</v>
      </c>
      <c r="D268" s="19">
        <v>18.95</v>
      </c>
      <c r="E268" s="19">
        <v>19.100000000000001</v>
      </c>
      <c r="F268" s="73">
        <v>20.8</v>
      </c>
      <c r="G268" s="73"/>
      <c r="H268" s="19">
        <v>18.96</v>
      </c>
      <c r="I268" s="19">
        <v>19.62</v>
      </c>
      <c r="J268" s="19">
        <v>18.399999999999999</v>
      </c>
      <c r="K268" s="19">
        <v>17.989999999999998</v>
      </c>
      <c r="L268" s="19">
        <v>18.36</v>
      </c>
      <c r="M268">
        <f>'[1]Free Float Cases'!$I$42</f>
        <v>18.639919867943181</v>
      </c>
      <c r="N268" s="19">
        <f>MIN(B268:L268)</f>
        <v>17.989999999999998</v>
      </c>
      <c r="O268" s="19">
        <f>MAX(B268:L268)</f>
        <v>20.8</v>
      </c>
      <c r="P268" s="22">
        <f>AVERAGE(B268:L268)</f>
        <v>18.910400000000003</v>
      </c>
      <c r="R268" s="10" t="s">
        <v>325</v>
      </c>
      <c r="S268" s="11">
        <v>0.223</v>
      </c>
      <c r="T268" s="11">
        <v>0.224</v>
      </c>
      <c r="U268" s="11">
        <f>D229-D228</f>
        <v>0.22470000000000001</v>
      </c>
      <c r="V268" s="11">
        <v>0.218</v>
      </c>
      <c r="W268" s="11">
        <v>0.218</v>
      </c>
      <c r="X268" s="11">
        <v>0.23300000000000001</v>
      </c>
      <c r="Y268" s="11"/>
      <c r="Z268" s="11">
        <v>0.214</v>
      </c>
      <c r="AA268" s="11">
        <v>0.19472222222222199</v>
      </c>
      <c r="AB268" s="11">
        <v>0.21099999999999999</v>
      </c>
      <c r="AC268" s="2">
        <f>M229-M228</f>
        <v>0.23527612721178043</v>
      </c>
    </row>
    <row r="269" spans="1:29" s="2" customFormat="1" ht="24" x14ac:dyDescent="0.15">
      <c r="A269" s="1" t="s">
        <v>143</v>
      </c>
      <c r="B269" s="19">
        <v>14.14</v>
      </c>
      <c r="C269" s="19">
        <v>14.26</v>
      </c>
      <c r="D269" s="19">
        <v>14.26</v>
      </c>
      <c r="E269" s="19">
        <v>14.3</v>
      </c>
      <c r="F269" s="73">
        <v>15.3</v>
      </c>
      <c r="G269" s="73"/>
      <c r="H269" s="19">
        <v>14.97</v>
      </c>
      <c r="I269" s="19">
        <v>14.29</v>
      </c>
      <c r="J269" s="19">
        <v>14</v>
      </c>
      <c r="K269" s="19">
        <v>14.53</v>
      </c>
      <c r="L269" s="19">
        <v>14.64</v>
      </c>
      <c r="M269">
        <f>'[1]Free Float Cases'!$L$42</f>
        <v>14.496187912775195</v>
      </c>
      <c r="N269" s="19">
        <f>MIN(B269:L269)</f>
        <v>14</v>
      </c>
      <c r="O269" s="19">
        <f>MAX(B269:L269)</f>
        <v>15.3</v>
      </c>
      <c r="P269" s="22">
        <f>AVERAGE(B269:L269)</f>
        <v>14.468999999999999</v>
      </c>
      <c r="R269" s="10" t="s">
        <v>326</v>
      </c>
      <c r="S269" s="11">
        <v>1.2350000000000001</v>
      </c>
      <c r="T269" s="11">
        <v>0.84899999999999998</v>
      </c>
      <c r="U269" s="11">
        <f>D230-D229</f>
        <v>0.84870000000000001</v>
      </c>
      <c r="V269" s="11">
        <v>0.79600000000000004</v>
      </c>
      <c r="W269" s="11">
        <v>0.79600000000000004</v>
      </c>
      <c r="X269" s="11">
        <v>0.71499999999999997</v>
      </c>
      <c r="Y269" s="11"/>
      <c r="Z269" s="11">
        <v>0.63700000000000001</v>
      </c>
      <c r="AA269" s="11">
        <v>0.86055555555555197</v>
      </c>
      <c r="AB269" s="11">
        <v>1.657</v>
      </c>
      <c r="AC269" s="2">
        <f>M230-M229</f>
        <v>1.0967617917408501</v>
      </c>
    </row>
    <row r="270" spans="1:29" s="2" customFormat="1" ht="24" x14ac:dyDescent="0.15">
      <c r="A270" s="1" t="s">
        <v>84</v>
      </c>
      <c r="B270" s="19">
        <v>27.49</v>
      </c>
      <c r="C270" s="19">
        <v>27.72</v>
      </c>
      <c r="D270" s="19">
        <v>27.72</v>
      </c>
      <c r="E270" s="19">
        <v>28</v>
      </c>
      <c r="F270" s="73">
        <v>30.5</v>
      </c>
      <c r="G270" s="73"/>
      <c r="H270" s="19">
        <v>28.69</v>
      </c>
      <c r="I270" s="19">
        <v>28.54</v>
      </c>
      <c r="J270" s="19">
        <v>28</v>
      </c>
      <c r="K270" s="19">
        <v>28.96</v>
      </c>
      <c r="L270" s="19">
        <v>26.43</v>
      </c>
      <c r="M270">
        <f>'[1]Free Float Cases'!$O$42</f>
        <v>29.128571248829676</v>
      </c>
      <c r="N270" s="19">
        <f>MIN(B270:L270)</f>
        <v>26.43</v>
      </c>
      <c r="O270" s="19">
        <f>MAX(B270:L270)</f>
        <v>30.5</v>
      </c>
      <c r="P270" s="22">
        <f>AVERAGE(B270:L270)</f>
        <v>28.205000000000002</v>
      </c>
      <c r="R270" s="10" t="s">
        <v>345</v>
      </c>
      <c r="S270" s="11">
        <v>4.7009999999999996</v>
      </c>
      <c r="T270" s="11">
        <v>4.1929999999999996</v>
      </c>
      <c r="U270" s="11">
        <f>D193-D230</f>
        <v>4.1949999999999994</v>
      </c>
      <c r="V270" s="11">
        <v>5.2290000000000001</v>
      </c>
      <c r="W270" s="11">
        <v>5.2290000000000001</v>
      </c>
      <c r="X270" s="11">
        <v>5.0650000000000004</v>
      </c>
      <c r="Y270" s="11"/>
      <c r="Z270" s="11">
        <v>4.7110000000000003</v>
      </c>
      <c r="AA270" s="11">
        <v>4.6877777777777796</v>
      </c>
      <c r="AB270" s="11">
        <v>4.234</v>
      </c>
      <c r="AC270" s="2">
        <f>M193-M230</f>
        <v>4.8360520907848601</v>
      </c>
    </row>
    <row r="271" spans="1:29" s="2" customFormat="1" ht="24" x14ac:dyDescent="0.15">
      <c r="F271" s="3"/>
      <c r="G271" s="3"/>
      <c r="M271"/>
      <c r="R271" s="10" t="s">
        <v>327</v>
      </c>
      <c r="S271" s="11">
        <v>-1.6479999999999999</v>
      </c>
      <c r="T271" s="11">
        <v>-1.5409999999999999</v>
      </c>
      <c r="U271" s="11">
        <f>D232-D193</f>
        <v>-1.5419999999999998</v>
      </c>
      <c r="X271" s="11">
        <v>-1.774</v>
      </c>
      <c r="Y271" s="11"/>
      <c r="Z271" s="11"/>
      <c r="AA271" s="11">
        <v>-1.8</v>
      </c>
      <c r="AB271" s="11">
        <v>-1.534</v>
      </c>
      <c r="AC271" s="2">
        <f>M232-M193</f>
        <v>-1.8469660543431647</v>
      </c>
    </row>
    <row r="272" spans="1:29" s="2" customFormat="1" x14ac:dyDescent="0.15">
      <c r="E272" s="3"/>
      <c r="M272"/>
    </row>
    <row r="273" spans="1:29" s="2" customFormat="1" x14ac:dyDescent="0.15">
      <c r="A273" s="1" t="s">
        <v>147</v>
      </c>
      <c r="E273" s="3"/>
      <c r="M273"/>
      <c r="R273" s="6" t="s">
        <v>146</v>
      </c>
    </row>
    <row r="274" spans="1:29" s="2" customFormat="1" x14ac:dyDescent="0.15">
      <c r="A274" s="1" t="s">
        <v>148</v>
      </c>
      <c r="E274" s="3"/>
      <c r="M274"/>
      <c r="R274" s="6" t="s">
        <v>49</v>
      </c>
    </row>
    <row r="275" spans="1:29" s="2" customFormat="1" x14ac:dyDescent="0.15">
      <c r="A275" s="1" t="s">
        <v>149</v>
      </c>
      <c r="E275" s="3"/>
      <c r="M275"/>
      <c r="S275" s="7" t="s">
        <v>50</v>
      </c>
      <c r="T275" s="7" t="s">
        <v>51</v>
      </c>
      <c r="U275" s="6" t="s">
        <v>246</v>
      </c>
      <c r="V275" s="7" t="s">
        <v>151</v>
      </c>
      <c r="W275" s="7" t="s">
        <v>236</v>
      </c>
      <c r="X275" s="7" t="s">
        <v>53</v>
      </c>
      <c r="Y275" s="7" t="s">
        <v>54</v>
      </c>
      <c r="Z275" s="7" t="s">
        <v>55</v>
      </c>
      <c r="AA275" s="7" t="s">
        <v>56</v>
      </c>
      <c r="AB275" s="7" t="s">
        <v>57</v>
      </c>
      <c r="AC275" s="9" t="s">
        <v>221</v>
      </c>
    </row>
    <row r="276" spans="1:29" s="2" customFormat="1" x14ac:dyDescent="0.15">
      <c r="A276" s="1" t="s">
        <v>150</v>
      </c>
      <c r="E276" s="3"/>
      <c r="M276"/>
      <c r="R276" s="6" t="s">
        <v>70</v>
      </c>
      <c r="S276" s="7" t="s">
        <v>60</v>
      </c>
      <c r="T276" s="7" t="s">
        <v>61</v>
      </c>
      <c r="U276" s="7"/>
      <c r="V276" s="7" t="s">
        <v>62</v>
      </c>
      <c r="W276" s="7" t="s">
        <v>62</v>
      </c>
      <c r="X276" s="7" t="s">
        <v>62</v>
      </c>
      <c r="Y276" s="7" t="s">
        <v>63</v>
      </c>
      <c r="Z276" s="7" t="s">
        <v>64</v>
      </c>
      <c r="AA276" s="7" t="s">
        <v>65</v>
      </c>
      <c r="AB276" s="7" t="s">
        <v>66</v>
      </c>
      <c r="AC276" s="9" t="s">
        <v>67</v>
      </c>
    </row>
    <row r="277" spans="1:29" s="2" customFormat="1" ht="36" x14ac:dyDescent="0.15">
      <c r="A277" s="1" t="s">
        <v>115</v>
      </c>
      <c r="B277" s="1"/>
      <c r="C277" s="6"/>
      <c r="D277" s="1"/>
      <c r="E277" s="1"/>
      <c r="F277" s="4"/>
      <c r="G277" s="4"/>
      <c r="H277" s="1"/>
      <c r="I277" s="9"/>
      <c r="J277" s="1"/>
      <c r="K277" s="1"/>
      <c r="L277" s="1"/>
      <c r="M277" s="64" t="s">
        <v>58</v>
      </c>
      <c r="R277" s="10" t="s">
        <v>299</v>
      </c>
      <c r="S277" s="11">
        <v>-0.56100000000000005</v>
      </c>
      <c r="T277" s="11">
        <v>-0.53500000000000003</v>
      </c>
      <c r="U277" s="11">
        <f>D93-D92</f>
        <v>-0.5340000000000007</v>
      </c>
      <c r="V277" s="11">
        <v>-0.59899999999999998</v>
      </c>
      <c r="W277" s="11">
        <v>-0.59899999999999998</v>
      </c>
      <c r="X277" s="11">
        <v>-0.56699999999999995</v>
      </c>
      <c r="Y277" s="11">
        <v>-0.58599999999999997</v>
      </c>
      <c r="Z277" s="11">
        <v>-0.501</v>
      </c>
      <c r="AA277" s="11">
        <v>-0.56000000000000005</v>
      </c>
      <c r="AB277" s="11">
        <v>-0.64900000000000002</v>
      </c>
      <c r="AC277" s="2">
        <f>M93-M92</f>
        <v>-0.65818167304766906</v>
      </c>
    </row>
    <row r="278" spans="1:29" s="2" customFormat="1" ht="36" x14ac:dyDescent="0.15">
      <c r="A278" s="1" t="s">
        <v>116</v>
      </c>
      <c r="B278" s="1"/>
      <c r="C278" s="9"/>
      <c r="D278" s="1"/>
      <c r="E278" s="1"/>
      <c r="F278" s="4"/>
      <c r="G278" s="4"/>
      <c r="H278" s="1"/>
      <c r="I278" s="9"/>
      <c r="J278" s="1"/>
      <c r="K278" s="1"/>
      <c r="L278" s="1"/>
      <c r="M278" s="64" t="s">
        <v>67</v>
      </c>
      <c r="R278" s="10" t="s">
        <v>308</v>
      </c>
      <c r="S278" s="11">
        <v>-3.698</v>
      </c>
      <c r="T278" s="11">
        <v>-4.343</v>
      </c>
      <c r="U278" s="11">
        <f>D63-D93</f>
        <v>-4.343</v>
      </c>
      <c r="V278" s="11">
        <v>-5.3559999999999999</v>
      </c>
      <c r="W278" s="11">
        <v>-5.3559999999999999</v>
      </c>
      <c r="X278" s="11">
        <v>-4.7140000000000004</v>
      </c>
      <c r="Y278" s="11">
        <v>-4.6120000000000001</v>
      </c>
      <c r="Z278" s="11">
        <v>-4.431</v>
      </c>
      <c r="AA278" s="11">
        <v>-4.2850000000000001</v>
      </c>
      <c r="AB278" s="11">
        <v>-3.82</v>
      </c>
      <c r="AC278" s="2">
        <f>M63-M93</f>
        <v>-4.1467922969534854</v>
      </c>
    </row>
    <row r="279" spans="1:29" s="2" customFormat="1" x14ac:dyDescent="0.15">
      <c r="A279" s="1" t="s">
        <v>160</v>
      </c>
      <c r="B279" s="9" t="s">
        <v>161</v>
      </c>
      <c r="C279" s="9" t="s">
        <v>161</v>
      </c>
      <c r="D279" s="9" t="s">
        <v>161</v>
      </c>
      <c r="E279" s="9" t="s">
        <v>161</v>
      </c>
      <c r="F279" s="23" t="s">
        <v>161</v>
      </c>
      <c r="G279" s="23"/>
      <c r="H279" s="9" t="s">
        <v>161</v>
      </c>
      <c r="I279" s="9" t="s">
        <v>161</v>
      </c>
      <c r="J279" s="9" t="s">
        <v>161</v>
      </c>
      <c r="K279" s="9" t="s">
        <v>161</v>
      </c>
      <c r="L279" s="9" t="s">
        <v>161</v>
      </c>
      <c r="M279" s="64" t="s">
        <v>161</v>
      </c>
      <c r="R279" s="6" t="s">
        <v>155</v>
      </c>
      <c r="S279" s="11">
        <v>-0.66900000000000004</v>
      </c>
      <c r="T279" s="11">
        <v>-0.83599999999999997</v>
      </c>
      <c r="U279" s="11"/>
      <c r="X279" s="11">
        <v>-1.107</v>
      </c>
      <c r="Y279" s="11">
        <v>-0.84</v>
      </c>
      <c r="Z279" s="11"/>
      <c r="AA279" s="11">
        <v>-0.91200000000000003</v>
      </c>
      <c r="AB279" s="11">
        <v>-0.92100000000000004</v>
      </c>
      <c r="AC279" s="2">
        <f>M63-M95</f>
        <v>-0.74792383585209699</v>
      </c>
    </row>
    <row r="280" spans="1:29" s="2" customFormat="1" x14ac:dyDescent="0.15">
      <c r="A280" s="24" t="s">
        <v>163</v>
      </c>
      <c r="B280" s="24" t="s">
        <v>163</v>
      </c>
      <c r="C280" s="24" t="s">
        <v>163</v>
      </c>
      <c r="D280" s="24" t="s">
        <v>163</v>
      </c>
      <c r="E280" s="24" t="s">
        <v>163</v>
      </c>
      <c r="F280" s="25" t="s">
        <v>163</v>
      </c>
      <c r="G280" s="25"/>
      <c r="H280" s="24" t="s">
        <v>163</v>
      </c>
      <c r="I280" s="24" t="s">
        <v>163</v>
      </c>
      <c r="J280" s="24" t="s">
        <v>163</v>
      </c>
      <c r="K280" s="24" t="s">
        <v>163</v>
      </c>
      <c r="L280" s="24" t="s">
        <v>163</v>
      </c>
      <c r="M280" s="67" t="s">
        <v>163</v>
      </c>
      <c r="R280" s="6" t="s">
        <v>159</v>
      </c>
      <c r="S280" s="11">
        <v>-2.78</v>
      </c>
      <c r="T280" s="11">
        <v>-2.944</v>
      </c>
      <c r="U280" s="11"/>
      <c r="V280" s="11">
        <v>-3.532</v>
      </c>
      <c r="W280" s="11">
        <v>-3.532</v>
      </c>
      <c r="X280" s="11">
        <v>-3.1059999999999999</v>
      </c>
      <c r="Y280" s="11">
        <v>-3.3380000000000001</v>
      </c>
      <c r="Z280" s="11">
        <v>-2.9079999999999999</v>
      </c>
      <c r="AA280" s="11">
        <v>-2.8730000000000002</v>
      </c>
      <c r="AB280" s="11">
        <v>-3.1629999999999998</v>
      </c>
      <c r="AC280" s="2">
        <f>M64-M56</f>
        <v>-2.9157107687214463</v>
      </c>
    </row>
    <row r="281" spans="1:29" s="2" customFormat="1" x14ac:dyDescent="0.15">
      <c r="A281" s="24"/>
      <c r="B281" s="9" t="s">
        <v>50</v>
      </c>
      <c r="C281" s="9" t="s">
        <v>51</v>
      </c>
      <c r="D281" s="6" t="s">
        <v>246</v>
      </c>
      <c r="E281" s="7" t="s">
        <v>151</v>
      </c>
      <c r="F281" s="8" t="s">
        <v>236</v>
      </c>
      <c r="G281" s="8" t="s">
        <v>293</v>
      </c>
      <c r="H281" s="9" t="s">
        <v>53</v>
      </c>
      <c r="I281" s="9" t="s">
        <v>54</v>
      </c>
      <c r="J281" s="9" t="s">
        <v>55</v>
      </c>
      <c r="K281" s="16" t="s">
        <v>56</v>
      </c>
      <c r="L281" s="9" t="s">
        <v>57</v>
      </c>
      <c r="M281" s="64" t="s">
        <v>221</v>
      </c>
      <c r="R281" s="6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</row>
    <row r="282" spans="1:29" ht="12.75" x14ac:dyDescent="0.2">
      <c r="A282" s="26">
        <v>1</v>
      </c>
      <c r="B282" s="27">
        <v>0</v>
      </c>
      <c r="D282" s="29">
        <v>0</v>
      </c>
      <c r="E282" s="58">
        <v>0</v>
      </c>
      <c r="F282" s="30">
        <v>0</v>
      </c>
      <c r="G282" s="30"/>
      <c r="H282" s="58">
        <v>0</v>
      </c>
      <c r="I282" s="27">
        <v>0</v>
      </c>
      <c r="J282" s="58">
        <v>0</v>
      </c>
      <c r="K282" s="27">
        <v>0</v>
      </c>
      <c r="L282" s="58">
        <v>0</v>
      </c>
      <c r="M282">
        <f>[2]case600!$M1514</f>
        <v>0</v>
      </c>
      <c r="R282" s="31" t="s">
        <v>162</v>
      </c>
      <c r="S282" s="32">
        <v>-1.3</v>
      </c>
      <c r="T282" s="32">
        <v>-1.2969999999999999</v>
      </c>
      <c r="U282" s="32"/>
      <c r="V282" s="32">
        <v>-1.6890000000000001</v>
      </c>
      <c r="W282" s="32">
        <v>-1.6890000000000001</v>
      </c>
      <c r="X282" s="32">
        <v>-1.4610000000000001</v>
      </c>
      <c r="Y282" s="32">
        <v>-1.6759999999999999</v>
      </c>
      <c r="Z282" s="32">
        <v>-1.329</v>
      </c>
      <c r="AA282" s="32">
        <v>-1.2969999999999999</v>
      </c>
      <c r="AB282" s="32">
        <v>-1.4279999999999999</v>
      </c>
      <c r="AC282" s="28">
        <f>M57-65</f>
        <v>-60.44978305765499</v>
      </c>
    </row>
    <row r="283" spans="1:29" ht="36.75" x14ac:dyDescent="0.2">
      <c r="A283" s="29">
        <v>2</v>
      </c>
      <c r="B283" s="27">
        <v>0</v>
      </c>
      <c r="D283" s="29">
        <v>0</v>
      </c>
      <c r="E283" s="58">
        <v>0</v>
      </c>
      <c r="F283" s="30">
        <v>0</v>
      </c>
      <c r="G283" s="30"/>
      <c r="H283" s="58">
        <v>0</v>
      </c>
      <c r="I283" s="27">
        <v>0</v>
      </c>
      <c r="J283" s="58">
        <v>0</v>
      </c>
      <c r="K283" s="27">
        <v>0</v>
      </c>
      <c r="L283" s="58">
        <v>0</v>
      </c>
      <c r="M283">
        <f>[2]case600!$M1515</f>
        <v>0</v>
      </c>
      <c r="R283" s="33" t="s">
        <v>289</v>
      </c>
      <c r="S283" s="32">
        <v>-0.90700000000000003</v>
      </c>
      <c r="T283" s="32">
        <v>-1.012</v>
      </c>
      <c r="U283" s="32"/>
      <c r="V283" s="32">
        <v>-1.1339999999999999</v>
      </c>
      <c r="W283" s="32">
        <v>-1.1339999999999999</v>
      </c>
      <c r="X283" s="32">
        <v>-1.1280000000000101</v>
      </c>
      <c r="Y283" s="32">
        <v>-1.2729999999999999</v>
      </c>
      <c r="Z283" s="32">
        <v>-0.92700000000000005</v>
      </c>
      <c r="AA283" s="32">
        <v>-0.88400000000000001</v>
      </c>
      <c r="AB283" s="32"/>
      <c r="AC283" s="28">
        <f>M66-M58</f>
        <v>-0.97520344794015168</v>
      </c>
    </row>
    <row r="284" spans="1:29" ht="36.75" x14ac:dyDescent="0.2">
      <c r="A284" s="29">
        <v>3</v>
      </c>
      <c r="B284" s="27">
        <v>0</v>
      </c>
      <c r="D284" s="29">
        <v>0</v>
      </c>
      <c r="E284" s="58">
        <v>0</v>
      </c>
      <c r="F284" s="30">
        <v>0</v>
      </c>
      <c r="G284" s="30"/>
      <c r="H284" s="58">
        <v>0</v>
      </c>
      <c r="I284" s="27">
        <v>0</v>
      </c>
      <c r="J284" s="58">
        <v>0</v>
      </c>
      <c r="K284" s="27">
        <v>0</v>
      </c>
      <c r="L284" s="58">
        <v>0</v>
      </c>
      <c r="M284">
        <f>[2]case600!$M1516</f>
        <v>0</v>
      </c>
      <c r="R284" s="33" t="s">
        <v>296</v>
      </c>
      <c r="S284" s="32">
        <v>-1.958</v>
      </c>
      <c r="T284" s="32">
        <v>-1.867</v>
      </c>
      <c r="U284" s="32">
        <f>D67-D59</f>
        <v>-1.821</v>
      </c>
      <c r="V284" s="32">
        <v>-2.3039999999999998</v>
      </c>
      <c r="W284" s="32">
        <v>-2.3039999999999998</v>
      </c>
      <c r="X284" s="32">
        <v>-2.024</v>
      </c>
      <c r="Y284" s="32">
        <v>-2.3919999999999999</v>
      </c>
      <c r="Z284" s="32">
        <v>-1.8859999999999999</v>
      </c>
      <c r="AA284" s="32">
        <v>-1.9630000000000001</v>
      </c>
      <c r="AB284" s="32">
        <v>-1.986</v>
      </c>
      <c r="AC284" s="28">
        <f>M67-M59</f>
        <v>-1.916155706593718</v>
      </c>
    </row>
    <row r="285" spans="1:29" ht="12.75" x14ac:dyDescent="0.2">
      <c r="A285" s="29">
        <v>4</v>
      </c>
      <c r="B285" s="27">
        <v>0</v>
      </c>
      <c r="D285" s="29">
        <v>0</v>
      </c>
      <c r="E285" s="58">
        <v>0</v>
      </c>
      <c r="F285" s="30">
        <v>0</v>
      </c>
      <c r="G285" s="30"/>
      <c r="H285" s="58">
        <v>0</v>
      </c>
      <c r="I285" s="27">
        <v>0</v>
      </c>
      <c r="J285" s="58">
        <v>0</v>
      </c>
      <c r="K285" s="27">
        <v>0</v>
      </c>
      <c r="L285" s="58">
        <v>0</v>
      </c>
      <c r="M285">
        <f>[2]case600!$M1517</f>
        <v>0</v>
      </c>
      <c r="R285" s="31" t="s">
        <v>76</v>
      </c>
    </row>
    <row r="286" spans="1:29" ht="12.75" x14ac:dyDescent="0.2">
      <c r="A286" s="29">
        <v>5</v>
      </c>
      <c r="B286" s="27">
        <v>0</v>
      </c>
      <c r="D286" s="29">
        <v>0</v>
      </c>
      <c r="E286" s="58">
        <v>0</v>
      </c>
      <c r="F286" s="30">
        <v>0</v>
      </c>
      <c r="G286" s="30"/>
      <c r="H286" s="58">
        <v>0</v>
      </c>
      <c r="I286" s="27">
        <v>0</v>
      </c>
      <c r="J286" s="58">
        <v>0</v>
      </c>
      <c r="K286" s="27">
        <v>0</v>
      </c>
      <c r="L286" s="58">
        <v>0</v>
      </c>
      <c r="M286">
        <f>[2]case600!$M1518</f>
        <v>0</v>
      </c>
      <c r="S286" s="34" t="s">
        <v>50</v>
      </c>
      <c r="T286" s="34" t="s">
        <v>51</v>
      </c>
      <c r="U286" s="31" t="s">
        <v>246</v>
      </c>
      <c r="V286" s="34" t="s">
        <v>151</v>
      </c>
      <c r="W286" s="34" t="s">
        <v>236</v>
      </c>
      <c r="X286" s="34" t="s">
        <v>53</v>
      </c>
      <c r="Y286" s="34" t="s">
        <v>54</v>
      </c>
      <c r="Z286" s="34" t="s">
        <v>55</v>
      </c>
      <c r="AA286" s="34" t="s">
        <v>56</v>
      </c>
      <c r="AB286" s="34" t="s">
        <v>57</v>
      </c>
      <c r="AC286" s="35" t="s">
        <v>221</v>
      </c>
    </row>
    <row r="287" spans="1:29" ht="12.75" x14ac:dyDescent="0.2">
      <c r="A287" s="29">
        <v>6</v>
      </c>
      <c r="B287" s="27">
        <v>0</v>
      </c>
      <c r="D287" s="29">
        <v>0</v>
      </c>
      <c r="E287" s="58">
        <v>0</v>
      </c>
      <c r="F287" s="30">
        <v>0</v>
      </c>
      <c r="G287" s="30"/>
      <c r="H287" s="58">
        <v>0</v>
      </c>
      <c r="I287" s="27">
        <v>0</v>
      </c>
      <c r="J287" s="58">
        <v>0</v>
      </c>
      <c r="K287" s="27">
        <v>0</v>
      </c>
      <c r="L287" s="58">
        <v>0</v>
      </c>
      <c r="M287">
        <f>[2]case600!$M1519</f>
        <v>0</v>
      </c>
      <c r="R287" s="31" t="s">
        <v>70</v>
      </c>
      <c r="S287" s="34" t="s">
        <v>60</v>
      </c>
      <c r="T287" s="34" t="s">
        <v>61</v>
      </c>
      <c r="U287" s="34"/>
      <c r="V287" s="34" t="s">
        <v>62</v>
      </c>
      <c r="W287" s="34" t="s">
        <v>62</v>
      </c>
      <c r="X287" s="34" t="s">
        <v>62</v>
      </c>
      <c r="Y287" s="34" t="s">
        <v>63</v>
      </c>
      <c r="Z287" s="34" t="s">
        <v>64</v>
      </c>
      <c r="AA287" s="34" t="s">
        <v>65</v>
      </c>
      <c r="AB287" s="34" t="s">
        <v>66</v>
      </c>
      <c r="AC287" s="35" t="s">
        <v>67</v>
      </c>
    </row>
    <row r="288" spans="1:29" ht="36.75" x14ac:dyDescent="0.2">
      <c r="A288" s="29">
        <v>7</v>
      </c>
      <c r="B288" s="27">
        <v>1.6</v>
      </c>
      <c r="D288" s="29">
        <v>1.5</v>
      </c>
      <c r="E288" s="58">
        <v>1.5</v>
      </c>
      <c r="F288" s="36">
        <v>3.0447222222222199</v>
      </c>
      <c r="G288" s="36"/>
      <c r="H288" s="58">
        <v>3.0447222222222199</v>
      </c>
      <c r="I288" s="27">
        <v>3.02</v>
      </c>
      <c r="J288" s="58">
        <v>3</v>
      </c>
      <c r="K288" s="27">
        <v>3.05</v>
      </c>
      <c r="L288" s="58">
        <v>3</v>
      </c>
      <c r="M288">
        <f>[2]case600!$M1520</f>
        <v>4.1392058833219298</v>
      </c>
      <c r="R288" s="33" t="s">
        <v>297</v>
      </c>
      <c r="S288" s="32">
        <v>-0.42899999999999999</v>
      </c>
      <c r="T288" s="32">
        <v>-0.39300000000000002</v>
      </c>
      <c r="U288" s="32">
        <f>D138-D137</f>
        <v>-0.39250000000000007</v>
      </c>
      <c r="V288" s="32">
        <v>-0.36699999999999999</v>
      </c>
      <c r="W288" s="32">
        <v>-0.36699999999999999</v>
      </c>
      <c r="X288" s="32">
        <v>-0.432</v>
      </c>
      <c r="Y288" s="32">
        <v>-0.46200000000000002</v>
      </c>
      <c r="Z288" s="32">
        <v>-0.36799999999999999</v>
      </c>
      <c r="AA288" s="32">
        <v>-0.41010000000000002</v>
      </c>
      <c r="AB288" s="32">
        <v>-0.55000000000000004</v>
      </c>
      <c r="AC288" s="28">
        <f>M138-M137</f>
        <v>-0.44314312837184655</v>
      </c>
    </row>
    <row r="289" spans="1:29" ht="36.75" x14ac:dyDescent="0.2">
      <c r="A289" s="29">
        <v>8</v>
      </c>
      <c r="B289" s="27">
        <v>13.8</v>
      </c>
      <c r="D289" s="29">
        <v>12.59</v>
      </c>
      <c r="E289" s="58">
        <v>12.59</v>
      </c>
      <c r="F289" s="36">
        <v>20.6463888888889</v>
      </c>
      <c r="G289" s="36"/>
      <c r="H289" s="58">
        <v>20.6463888888889</v>
      </c>
      <c r="I289" s="27">
        <v>20.59</v>
      </c>
      <c r="J289" s="58">
        <v>21</v>
      </c>
      <c r="K289" s="27">
        <v>20.69</v>
      </c>
      <c r="L289" s="58">
        <v>20.68</v>
      </c>
      <c r="M289">
        <f>[2]case600!$M1521</f>
        <v>19.906615707371898</v>
      </c>
      <c r="R289" s="33" t="s">
        <v>309</v>
      </c>
      <c r="S289" s="32">
        <v>2.0190000000000001</v>
      </c>
      <c r="T289" s="32">
        <v>2.3759999999999999</v>
      </c>
      <c r="U289" s="32">
        <f>D108-D138</f>
        <v>2.3759999999999999</v>
      </c>
      <c r="V289" s="32">
        <v>2.4</v>
      </c>
      <c r="W289" s="32">
        <v>2.4</v>
      </c>
      <c r="X289" s="32">
        <v>2.8929999999999998</v>
      </c>
      <c r="Y289" s="32">
        <v>3.1930000000000001</v>
      </c>
      <c r="Z289" s="32">
        <v>2.3769999999999998</v>
      </c>
      <c r="AA289" s="32">
        <v>2.2776999999999998</v>
      </c>
      <c r="AB289" s="32">
        <v>2.274</v>
      </c>
      <c r="AC289" s="28">
        <f>M108-M138</f>
        <v>2.304312031110745</v>
      </c>
    </row>
    <row r="290" spans="1:29" ht="12.75" x14ac:dyDescent="0.2">
      <c r="A290" s="29">
        <v>9</v>
      </c>
      <c r="B290" s="27">
        <v>31.6</v>
      </c>
      <c r="D290" s="29">
        <v>30.01</v>
      </c>
      <c r="E290" s="58">
        <v>30.01</v>
      </c>
      <c r="F290" s="36">
        <v>38.883611111111101</v>
      </c>
      <c r="G290" s="36"/>
      <c r="H290" s="58">
        <v>38.883611111111101</v>
      </c>
      <c r="I290" s="27">
        <v>38.83</v>
      </c>
      <c r="J290" s="58">
        <v>39</v>
      </c>
      <c r="K290" s="27">
        <v>38.94</v>
      </c>
      <c r="L290" s="58">
        <v>38.94</v>
      </c>
      <c r="M290">
        <f>[2]case600!$M1522</f>
        <v>35.478919433919799</v>
      </c>
      <c r="R290" s="31" t="s">
        <v>155</v>
      </c>
      <c r="S290" s="32">
        <v>1.08</v>
      </c>
      <c r="T290" s="32">
        <v>1.1950000000000001</v>
      </c>
      <c r="U290" s="32"/>
      <c r="X290" s="32">
        <v>1.454</v>
      </c>
      <c r="Y290" s="32">
        <v>1.7070000000000001</v>
      </c>
      <c r="Z290" s="32"/>
      <c r="AA290" s="32">
        <v>1.294</v>
      </c>
      <c r="AB290" s="32">
        <v>0.97499999999999998</v>
      </c>
      <c r="AC290" s="28">
        <f>M108-M140</f>
        <v>1.3025297374807452</v>
      </c>
    </row>
    <row r="291" spans="1:29" ht="12.75" x14ac:dyDescent="0.2">
      <c r="A291" s="29">
        <v>10</v>
      </c>
      <c r="B291" s="27">
        <v>48.3</v>
      </c>
      <c r="D291" s="29">
        <v>46.23</v>
      </c>
      <c r="E291" s="58">
        <v>46.23</v>
      </c>
      <c r="F291" s="36">
        <v>54.566388888888902</v>
      </c>
      <c r="G291" s="36"/>
      <c r="H291" s="58">
        <v>54.566388888888902</v>
      </c>
      <c r="I291" s="27">
        <v>54.53</v>
      </c>
      <c r="J291" s="58">
        <v>55</v>
      </c>
      <c r="K291" s="27">
        <v>54.67</v>
      </c>
      <c r="L291" s="58">
        <v>54.56</v>
      </c>
      <c r="M291">
        <f>[2]case600!$M1523</f>
        <v>48.983743617066096</v>
      </c>
      <c r="R291" s="31" t="s">
        <v>159</v>
      </c>
      <c r="S291" s="32">
        <v>-3.0939999999999999</v>
      </c>
      <c r="T291" s="32">
        <v>-3.3180000000000001</v>
      </c>
      <c r="U291" s="32"/>
      <c r="V291" s="32">
        <v>-3.8759999999999999</v>
      </c>
      <c r="W291" s="32">
        <v>-3.8759999999999999</v>
      </c>
      <c r="X291" s="32">
        <v>-3.5760000000000001</v>
      </c>
      <c r="Y291" s="32">
        <v>-3.9239999999999999</v>
      </c>
      <c r="Z291" s="32">
        <v>-3.3359999999999999</v>
      </c>
      <c r="AA291" s="32">
        <v>-3.2749999999999999</v>
      </c>
      <c r="AB291" s="32">
        <v>-3.7389999999999999</v>
      </c>
      <c r="AC291" s="28">
        <f>M109-M101</f>
        <v>-3.5116516119687757</v>
      </c>
    </row>
    <row r="292" spans="1:29" ht="12.75" x14ac:dyDescent="0.2">
      <c r="A292" s="29">
        <v>11</v>
      </c>
      <c r="B292" s="27">
        <v>61.6</v>
      </c>
      <c r="D292" s="29">
        <v>59.31</v>
      </c>
      <c r="E292" s="58">
        <v>59.31</v>
      </c>
      <c r="F292" s="36">
        <v>65.973333333333301</v>
      </c>
      <c r="G292" s="36"/>
      <c r="H292" s="58">
        <v>65.973333333333301</v>
      </c>
      <c r="I292" s="27">
        <v>54.77</v>
      </c>
      <c r="J292" s="58">
        <v>66</v>
      </c>
      <c r="K292" s="27">
        <v>66.08</v>
      </c>
      <c r="L292" s="58">
        <v>65.989999999999995</v>
      </c>
      <c r="M292">
        <f>[2]case600!$M1524</f>
        <v>58.449624348728598</v>
      </c>
      <c r="R292" s="31" t="s">
        <v>162</v>
      </c>
      <c r="S292" s="32">
        <v>-1.577</v>
      </c>
      <c r="T292" s="32">
        <v>-1.476</v>
      </c>
      <c r="U292" s="32"/>
      <c r="V292" s="32">
        <v>-1.8939999999999999</v>
      </c>
      <c r="W292" s="32">
        <v>-1.8939999999999999</v>
      </c>
      <c r="X292" s="32">
        <v>-1.69</v>
      </c>
      <c r="Y292" s="32">
        <v>-1.9119999999999999</v>
      </c>
      <c r="Z292" s="32">
        <v>-1.554</v>
      </c>
      <c r="AA292" s="32">
        <v>-1.4830000000000001</v>
      </c>
      <c r="AB292" s="32">
        <v>-1.738</v>
      </c>
      <c r="AC292" s="28">
        <f>M110-M102</f>
        <v>-1.6191492228069548</v>
      </c>
    </row>
    <row r="293" spans="1:29" ht="36.75" x14ac:dyDescent="0.2">
      <c r="A293" s="29">
        <v>12</v>
      </c>
      <c r="B293" s="27">
        <v>69.3</v>
      </c>
      <c r="D293" s="29">
        <v>65.05</v>
      </c>
      <c r="E293" s="58">
        <v>65.05</v>
      </c>
      <c r="F293" s="36">
        <v>71.783888888888896</v>
      </c>
      <c r="G293" s="36"/>
      <c r="H293" s="58">
        <v>71.783888888888896</v>
      </c>
      <c r="I293" s="27">
        <v>59.65</v>
      </c>
      <c r="J293" s="58">
        <v>72</v>
      </c>
      <c r="K293" s="27">
        <v>71.92</v>
      </c>
      <c r="L293" s="58">
        <v>71.739999999999995</v>
      </c>
      <c r="M293">
        <f>[2]case600!$M1525</f>
        <v>63.727583713799099</v>
      </c>
      <c r="R293" s="33" t="s">
        <v>292</v>
      </c>
      <c r="S293" s="32">
        <v>-1.0900000000000001</v>
      </c>
      <c r="T293" s="32">
        <v>-1.1739999999999999</v>
      </c>
      <c r="U293" s="32"/>
      <c r="V293" s="32">
        <v>-1.2230000000000001</v>
      </c>
      <c r="W293" s="32">
        <v>-1.2230000000000001</v>
      </c>
      <c r="X293" s="32">
        <v>-1.32</v>
      </c>
      <c r="Y293" s="32">
        <v>-1.4630000000000001</v>
      </c>
      <c r="Z293" s="32">
        <v>-1.05</v>
      </c>
      <c r="AA293" s="32">
        <v>-1</v>
      </c>
      <c r="AB293" s="32"/>
      <c r="AC293" s="28">
        <f>M111-M103</f>
        <v>-1.1425667935710471</v>
      </c>
    </row>
    <row r="294" spans="1:29" ht="12.75" x14ac:dyDescent="0.2">
      <c r="A294" s="29">
        <v>13</v>
      </c>
      <c r="B294" s="27">
        <v>71.7</v>
      </c>
      <c r="D294" s="29">
        <v>66.98</v>
      </c>
      <c r="E294" s="58">
        <v>66.98</v>
      </c>
      <c r="F294" s="36">
        <v>72.283888888888896</v>
      </c>
      <c r="G294" s="36"/>
      <c r="H294" s="58">
        <v>72.283888888888896</v>
      </c>
      <c r="I294" s="27">
        <v>60.1</v>
      </c>
      <c r="J294" s="58">
        <v>72</v>
      </c>
      <c r="K294" s="27">
        <v>72.42</v>
      </c>
      <c r="L294" s="58">
        <v>72.3</v>
      </c>
      <c r="M294">
        <f>[2]case600!$M1526</f>
        <v>63.469189819430397</v>
      </c>
      <c r="R294" s="31" t="s">
        <v>164</v>
      </c>
      <c r="S294" s="32">
        <v>-3.8730000000000002</v>
      </c>
      <c r="T294" s="32">
        <v>-3.6469999999999998</v>
      </c>
      <c r="U294" s="32"/>
      <c r="V294" s="32">
        <v>-4.4189999999999996</v>
      </c>
      <c r="W294" s="32">
        <v>-4.4189999999999996</v>
      </c>
      <c r="X294" s="32">
        <v>-3.99</v>
      </c>
      <c r="Y294" s="32">
        <v>-4.57</v>
      </c>
      <c r="Z294" s="32">
        <v>-3.758</v>
      </c>
      <c r="AA294" s="32">
        <v>-3.863</v>
      </c>
      <c r="AB294" s="32">
        <v>-3.992</v>
      </c>
      <c r="AC294" s="28">
        <f>M112-M104</f>
        <v>-4.0204850142806023</v>
      </c>
    </row>
    <row r="295" spans="1:29" ht="36.75" x14ac:dyDescent="0.2">
      <c r="A295" s="29">
        <v>14</v>
      </c>
      <c r="B295" s="27">
        <v>68.099999999999994</v>
      </c>
      <c r="D295" s="29">
        <v>63.11</v>
      </c>
      <c r="E295" s="58">
        <v>63.11</v>
      </c>
      <c r="F295" s="36">
        <v>66.407499999999999</v>
      </c>
      <c r="G295" s="36"/>
      <c r="H295" s="58">
        <v>66.407499999999999</v>
      </c>
      <c r="I295" s="27">
        <v>55.24</v>
      </c>
      <c r="J295" s="58">
        <v>66</v>
      </c>
      <c r="K295" s="27">
        <v>66.53</v>
      </c>
      <c r="L295" s="58">
        <v>66.38</v>
      </c>
      <c r="M295">
        <f>[2]case600!$M1527</f>
        <v>57.163889629705899</v>
      </c>
      <c r="R295" s="33" t="s">
        <v>298</v>
      </c>
      <c r="S295" s="32">
        <v>-4.4290000000000003</v>
      </c>
      <c r="T295" s="32">
        <v>-4.6139999999999999</v>
      </c>
      <c r="U295" s="32">
        <f>D113-D105</f>
        <v>-4.6421999999999999</v>
      </c>
      <c r="V295" s="32">
        <v>-5.2569999999999997</v>
      </c>
      <c r="W295" s="32">
        <v>-5.2569999999999997</v>
      </c>
      <c r="X295" s="32">
        <v>-4.9729999999999999</v>
      </c>
      <c r="Y295" s="32">
        <v>-5.9560000000000004</v>
      </c>
      <c r="Z295" s="32">
        <v>-4.5369999999999999</v>
      </c>
      <c r="AA295" s="32">
        <v>-4.5583999999999998</v>
      </c>
      <c r="AB295" s="32">
        <v>-4.6849999999999996</v>
      </c>
      <c r="AC295" s="28">
        <f>M113-M105</f>
        <v>-4.7745930138057098</v>
      </c>
    </row>
    <row r="296" spans="1:29" ht="12.75" x14ac:dyDescent="0.2">
      <c r="A296" s="29">
        <v>15</v>
      </c>
      <c r="B296" s="27">
        <v>58.9</v>
      </c>
      <c r="D296" s="29">
        <v>51.79</v>
      </c>
      <c r="E296" s="58">
        <v>51.79</v>
      </c>
      <c r="F296" s="36">
        <v>54.899722222222202</v>
      </c>
      <c r="G296" s="36"/>
      <c r="H296" s="58">
        <v>54.899722222222202</v>
      </c>
      <c r="I296" s="27">
        <v>45.68</v>
      </c>
      <c r="J296" s="58">
        <v>55</v>
      </c>
      <c r="K296" s="27">
        <v>55</v>
      </c>
      <c r="L296" s="58">
        <v>54.8</v>
      </c>
      <c r="M296">
        <f>[2]case600!$M1528</f>
        <v>46.140358781121201</v>
      </c>
      <c r="R296" s="31" t="s">
        <v>85</v>
      </c>
    </row>
    <row r="297" spans="1:29" ht="12.75" x14ac:dyDescent="0.2">
      <c r="A297" s="29">
        <v>16</v>
      </c>
      <c r="B297" s="27">
        <v>44.4</v>
      </c>
      <c r="D297" s="29">
        <v>37.130000000000003</v>
      </c>
      <c r="E297" s="58">
        <v>37.130000000000003</v>
      </c>
      <c r="F297" s="36">
        <v>38.883611111111101</v>
      </c>
      <c r="G297" s="36"/>
      <c r="H297" s="58">
        <v>38.883611111111101</v>
      </c>
      <c r="I297" s="27">
        <v>32.369999999999997</v>
      </c>
      <c r="J297" s="58">
        <v>39</v>
      </c>
      <c r="K297" s="27">
        <v>38.94</v>
      </c>
      <c r="L297" s="58">
        <v>38.840000000000003</v>
      </c>
      <c r="M297">
        <f>[2]case600!$M1529</f>
        <v>31.726053230763501</v>
      </c>
      <c r="S297" s="34" t="s">
        <v>50</v>
      </c>
      <c r="T297" s="34" t="s">
        <v>51</v>
      </c>
      <c r="U297" s="31" t="s">
        <v>246</v>
      </c>
      <c r="V297" s="34" t="s">
        <v>151</v>
      </c>
      <c r="W297" s="34" t="s">
        <v>236</v>
      </c>
      <c r="X297" s="34" t="s">
        <v>53</v>
      </c>
      <c r="Y297" s="34" t="s">
        <v>54</v>
      </c>
      <c r="Z297" s="34" t="s">
        <v>55</v>
      </c>
      <c r="AA297" s="34" t="s">
        <v>56</v>
      </c>
      <c r="AB297" s="34" t="s">
        <v>57</v>
      </c>
      <c r="AC297" s="35" t="s">
        <v>221</v>
      </c>
    </row>
    <row r="298" spans="1:29" ht="12.75" x14ac:dyDescent="0.2">
      <c r="A298" s="29">
        <v>17</v>
      </c>
      <c r="B298" s="27">
        <v>26.9</v>
      </c>
      <c r="D298" s="29">
        <v>19.14</v>
      </c>
      <c r="E298" s="58">
        <v>19.14</v>
      </c>
      <c r="F298" s="36">
        <v>20.4797222222222</v>
      </c>
      <c r="G298" s="36"/>
      <c r="H298" s="58">
        <v>20.4797222222222</v>
      </c>
      <c r="I298" s="27">
        <v>17.059999999999999</v>
      </c>
      <c r="J298" s="58">
        <v>20</v>
      </c>
      <c r="K298" s="27">
        <v>20.52</v>
      </c>
      <c r="L298" s="58">
        <v>20.46</v>
      </c>
      <c r="M298">
        <f>[2]case600!$M1530</f>
        <v>15.6423155213275</v>
      </c>
      <c r="R298" s="31" t="s">
        <v>70</v>
      </c>
      <c r="S298" s="34" t="s">
        <v>60</v>
      </c>
      <c r="T298" s="34" t="s">
        <v>61</v>
      </c>
      <c r="U298" s="34"/>
      <c r="V298" s="34" t="s">
        <v>62</v>
      </c>
      <c r="W298" s="34" t="s">
        <v>62</v>
      </c>
      <c r="X298" s="34" t="s">
        <v>62</v>
      </c>
      <c r="Y298" s="34" t="s">
        <v>63</v>
      </c>
      <c r="Z298" s="34" t="s">
        <v>64</v>
      </c>
      <c r="AA298" s="34" t="s">
        <v>65</v>
      </c>
      <c r="AB298" s="34" t="s">
        <v>66</v>
      </c>
      <c r="AC298" s="35" t="s">
        <v>67</v>
      </c>
    </row>
    <row r="299" spans="1:29" ht="36.75" x14ac:dyDescent="0.2">
      <c r="A299" s="29">
        <v>18</v>
      </c>
      <c r="B299" s="27">
        <v>8.6999999999999993</v>
      </c>
      <c r="D299" s="29">
        <v>4.62</v>
      </c>
      <c r="E299" s="58">
        <v>4.62</v>
      </c>
      <c r="F299" s="36">
        <v>3.0447222222222199</v>
      </c>
      <c r="G299" s="36"/>
      <c r="H299" s="58">
        <v>3.0447222222222199</v>
      </c>
      <c r="I299" s="27">
        <v>2.54</v>
      </c>
      <c r="J299" s="58">
        <v>3</v>
      </c>
      <c r="K299" s="27">
        <v>3.05</v>
      </c>
      <c r="L299" s="58">
        <v>0</v>
      </c>
      <c r="M299">
        <f>[2]case600!$M1531</f>
        <v>2.6701979412288002</v>
      </c>
      <c r="R299" s="33" t="s">
        <v>305</v>
      </c>
      <c r="S299" s="32">
        <v>-0.215</v>
      </c>
      <c r="T299" s="32">
        <v>-0.151</v>
      </c>
      <c r="U299" s="32">
        <f>D185-D184</f>
        <v>-0.1509999999999998</v>
      </c>
      <c r="V299" s="32">
        <v>-0.14100000000000101</v>
      </c>
      <c r="W299" s="32">
        <v>-0.14100000000000101</v>
      </c>
      <c r="X299" s="32">
        <v>-0.14899999999999999</v>
      </c>
      <c r="Y299" s="32"/>
      <c r="Z299" s="32">
        <v>-0.14199999999999999</v>
      </c>
      <c r="AA299" s="32">
        <v>-0.14444444444445001</v>
      </c>
      <c r="AB299" s="32">
        <v>-0.19800000000000001</v>
      </c>
      <c r="AC299" s="28">
        <f>M185-M184</f>
        <v>-0.18325466664047241</v>
      </c>
    </row>
    <row r="300" spans="1:29" ht="36.75" x14ac:dyDescent="0.2">
      <c r="A300" s="29">
        <v>19</v>
      </c>
      <c r="B300" s="27">
        <v>0</v>
      </c>
      <c r="D300" s="29">
        <v>0</v>
      </c>
      <c r="E300" s="58">
        <v>0</v>
      </c>
      <c r="F300" s="30">
        <v>0</v>
      </c>
      <c r="G300" s="30"/>
      <c r="H300" s="58">
        <v>0</v>
      </c>
      <c r="I300" s="27">
        <v>0</v>
      </c>
      <c r="J300" s="58">
        <v>0</v>
      </c>
      <c r="K300" s="27">
        <v>0</v>
      </c>
      <c r="L300" s="58">
        <v>0</v>
      </c>
      <c r="M300">
        <f>[2]case600!$M1532</f>
        <v>0</v>
      </c>
      <c r="R300" s="33" t="s">
        <v>311</v>
      </c>
      <c r="S300" s="32">
        <v>-0.377</v>
      </c>
      <c r="T300" s="32">
        <v>-0.34</v>
      </c>
      <c r="U300" s="32">
        <f>D156-D185</f>
        <v>-0.3400000000000003</v>
      </c>
      <c r="V300" s="32">
        <v>-0.35199999999999998</v>
      </c>
      <c r="W300" s="32">
        <v>-0.35199999999999998</v>
      </c>
      <c r="X300" s="32">
        <v>-0.378</v>
      </c>
      <c r="Y300" s="32"/>
      <c r="Z300" s="32">
        <v>-0.29399999999999998</v>
      </c>
      <c r="AA300" s="32">
        <v>-0.26944444444443999</v>
      </c>
      <c r="AB300" s="32">
        <v>-0.14199999999999999</v>
      </c>
      <c r="AC300" s="28">
        <f>M156-M185</f>
        <v>-0.61424080939774983</v>
      </c>
    </row>
    <row r="301" spans="1:29" ht="12.75" x14ac:dyDescent="0.2">
      <c r="A301" s="29">
        <v>20</v>
      </c>
      <c r="B301" s="27">
        <v>0</v>
      </c>
      <c r="D301" s="29">
        <v>0</v>
      </c>
      <c r="E301" s="58">
        <v>0</v>
      </c>
      <c r="F301" s="30">
        <v>0</v>
      </c>
      <c r="G301" s="30"/>
      <c r="H301" s="58">
        <v>0</v>
      </c>
      <c r="I301" s="27">
        <v>0</v>
      </c>
      <c r="J301" s="58">
        <v>0</v>
      </c>
      <c r="K301" s="27">
        <v>0</v>
      </c>
      <c r="L301" s="58">
        <v>0</v>
      </c>
      <c r="M301">
        <f>[2]case600!$M1533</f>
        <v>0</v>
      </c>
      <c r="R301" s="31" t="s">
        <v>155</v>
      </c>
      <c r="S301" s="32">
        <v>-0.129</v>
      </c>
      <c r="T301" s="32">
        <v>-0.113</v>
      </c>
      <c r="U301" s="32"/>
      <c r="X301" s="32">
        <v>-0.155</v>
      </c>
      <c r="Y301" s="32"/>
      <c r="Z301" s="32"/>
      <c r="AA301" s="32">
        <v>-8.8888888888890003E-2</v>
      </c>
      <c r="AB301" s="32">
        <v>-0.16600000000000001</v>
      </c>
      <c r="AC301" s="28">
        <f>M156-M186</f>
        <v>-0.57878370363847198</v>
      </c>
    </row>
    <row r="302" spans="1:29" ht="12.75" x14ac:dyDescent="0.2">
      <c r="A302" s="29">
        <v>21</v>
      </c>
      <c r="B302" s="27">
        <v>0</v>
      </c>
      <c r="D302" s="29">
        <v>0</v>
      </c>
      <c r="E302" s="58">
        <v>0</v>
      </c>
      <c r="F302" s="30">
        <v>0</v>
      </c>
      <c r="G302" s="30"/>
      <c r="H302" s="58">
        <v>0</v>
      </c>
      <c r="I302" s="27">
        <v>0</v>
      </c>
      <c r="J302" s="58">
        <v>0</v>
      </c>
      <c r="K302" s="27">
        <v>0</v>
      </c>
      <c r="L302" s="58">
        <v>0</v>
      </c>
      <c r="M302">
        <f>[2]case600!$M1534</f>
        <v>0</v>
      </c>
      <c r="R302" s="31" t="s">
        <v>159</v>
      </c>
      <c r="S302" s="32">
        <v>-0.57899999999999996</v>
      </c>
      <c r="T302" s="32">
        <v>-0.48499999999999999</v>
      </c>
      <c r="U302" s="32"/>
      <c r="V302" s="32">
        <v>-0.47</v>
      </c>
      <c r="W302" s="32">
        <v>-0.47</v>
      </c>
      <c r="X302" s="32">
        <v>-0.49399999999999999</v>
      </c>
      <c r="Y302" s="32"/>
      <c r="Z302" s="32">
        <v>-0.41899999999999998</v>
      </c>
      <c r="AA302" s="32">
        <v>-0.38611111111111002</v>
      </c>
      <c r="AB302" s="32">
        <v>-0.55300000000000005</v>
      </c>
      <c r="AC302" s="28">
        <f>M157-M148</f>
        <v>-0.56781307748627796</v>
      </c>
    </row>
    <row r="303" spans="1:29" ht="12.75" x14ac:dyDescent="0.2">
      <c r="A303" s="29">
        <v>22</v>
      </c>
      <c r="B303" s="27">
        <v>0</v>
      </c>
      <c r="D303" s="29">
        <v>0</v>
      </c>
      <c r="E303" s="58">
        <v>0</v>
      </c>
      <c r="F303" s="30">
        <v>0</v>
      </c>
      <c r="G303" s="30"/>
      <c r="H303" s="58">
        <v>0</v>
      </c>
      <c r="I303" s="27">
        <v>0</v>
      </c>
      <c r="J303" s="58">
        <v>0</v>
      </c>
      <c r="K303" s="27">
        <v>0</v>
      </c>
      <c r="L303" s="58">
        <v>0</v>
      </c>
      <c r="M303">
        <f>[2]case600!$M1535</f>
        <v>0</v>
      </c>
      <c r="R303" s="31" t="s">
        <v>162</v>
      </c>
      <c r="S303" s="32">
        <v>-0.28299999999999997</v>
      </c>
      <c r="T303" s="32">
        <v>-0.23799999999999999</v>
      </c>
      <c r="U303" s="32"/>
      <c r="V303" s="32">
        <v>-0.24099999999999999</v>
      </c>
      <c r="W303" s="32">
        <v>-0.24099999999999999</v>
      </c>
      <c r="X303" s="32">
        <v>-0.26400000000000001</v>
      </c>
      <c r="Y303" s="32"/>
      <c r="Z303" s="32">
        <v>-0.248</v>
      </c>
      <c r="AA303" s="32">
        <v>-0.21388888888888999</v>
      </c>
      <c r="AB303" s="32">
        <v>-0.318</v>
      </c>
      <c r="AC303" s="28">
        <f>M158-M149</f>
        <v>-0.25790973628044433</v>
      </c>
    </row>
    <row r="304" spans="1:29" ht="36.75" x14ac:dyDescent="0.2">
      <c r="A304" s="29">
        <v>23</v>
      </c>
      <c r="B304" s="27">
        <v>0</v>
      </c>
      <c r="D304" s="29">
        <v>0</v>
      </c>
      <c r="E304" s="58">
        <v>0</v>
      </c>
      <c r="F304" s="30">
        <v>0</v>
      </c>
      <c r="G304" s="30"/>
      <c r="H304" s="58">
        <v>0</v>
      </c>
      <c r="I304" s="27">
        <v>0</v>
      </c>
      <c r="J304" s="58">
        <v>0</v>
      </c>
      <c r="K304" s="27">
        <v>0</v>
      </c>
      <c r="L304" s="58">
        <v>0</v>
      </c>
      <c r="M304">
        <f>[2]case600!$M1536</f>
        <v>0</v>
      </c>
      <c r="R304" s="33" t="s">
        <v>290</v>
      </c>
      <c r="S304" s="32">
        <v>-0.23699999999999999</v>
      </c>
      <c r="T304" s="32">
        <v>-0.20899999999999999</v>
      </c>
      <c r="U304" s="32"/>
      <c r="V304" s="32">
        <v>-0.193</v>
      </c>
      <c r="W304" s="32">
        <v>-0.193</v>
      </c>
      <c r="X304" s="32">
        <v>-0.23799999999999999</v>
      </c>
      <c r="Y304" s="32"/>
      <c r="Z304" s="32">
        <v>-0.214</v>
      </c>
      <c r="AA304" s="32">
        <v>-0.17777777777778001</v>
      </c>
      <c r="AB304" s="32"/>
      <c r="AC304" s="28">
        <f>M159-M150</f>
        <v>-0.21413597307211107</v>
      </c>
    </row>
    <row r="305" spans="1:29" ht="36.75" x14ac:dyDescent="0.2">
      <c r="A305" s="29">
        <v>24</v>
      </c>
      <c r="B305" s="27">
        <v>0</v>
      </c>
      <c r="D305" s="29">
        <v>0</v>
      </c>
      <c r="E305" s="58">
        <v>0</v>
      </c>
      <c r="F305" s="30">
        <v>0</v>
      </c>
      <c r="G305" s="30"/>
      <c r="H305" s="58">
        <v>0</v>
      </c>
      <c r="I305" s="27">
        <v>0</v>
      </c>
      <c r="J305" s="58">
        <v>0</v>
      </c>
      <c r="K305" s="27">
        <v>0</v>
      </c>
      <c r="L305" s="58">
        <v>0</v>
      </c>
      <c r="M305">
        <f>[2]case600!$M1537</f>
        <v>0</v>
      </c>
      <c r="R305" s="33" t="s">
        <v>303</v>
      </c>
      <c r="S305" s="32">
        <v>-1.252</v>
      </c>
      <c r="T305" s="32">
        <v>-0.45800000000000002</v>
      </c>
      <c r="U305" s="32">
        <f>D160-D151</f>
        <v>-0.45800000000000018</v>
      </c>
      <c r="V305" s="32">
        <v>-0.27800000000000002</v>
      </c>
      <c r="W305" s="32">
        <v>-0.27800000000000002</v>
      </c>
      <c r="X305" s="32">
        <v>-0.41399999999999998</v>
      </c>
      <c r="Y305" s="32"/>
      <c r="Z305" s="32">
        <v>-0.23</v>
      </c>
      <c r="AA305" s="32">
        <v>-0.6</v>
      </c>
      <c r="AB305" s="32">
        <v>-0.52600000000000002</v>
      </c>
      <c r="AC305" s="28">
        <f>M160-M151</f>
        <v>-1.4613057248354986</v>
      </c>
    </row>
    <row r="306" spans="1:29" x14ac:dyDescent="0.15">
      <c r="A306" s="37" t="s">
        <v>163</v>
      </c>
      <c r="B306" s="37" t="s">
        <v>163</v>
      </c>
      <c r="C306" s="37" t="s">
        <v>163</v>
      </c>
      <c r="D306" s="37" t="s">
        <v>163</v>
      </c>
      <c r="E306" s="37" t="s">
        <v>163</v>
      </c>
      <c r="F306" s="38" t="s">
        <v>163</v>
      </c>
      <c r="G306" s="38"/>
      <c r="H306" s="37" t="s">
        <v>163</v>
      </c>
      <c r="I306" s="37" t="s">
        <v>163</v>
      </c>
      <c r="J306" s="37" t="s">
        <v>163</v>
      </c>
      <c r="K306" s="37" t="s">
        <v>163</v>
      </c>
      <c r="L306" s="37" t="s">
        <v>163</v>
      </c>
      <c r="M306"/>
      <c r="R306" s="31" t="s">
        <v>93</v>
      </c>
    </row>
    <row r="307" spans="1:29" x14ac:dyDescent="0.15">
      <c r="E307" s="28"/>
      <c r="F307" s="39"/>
      <c r="G307" s="39"/>
      <c r="M307"/>
      <c r="S307" s="34" t="s">
        <v>50</v>
      </c>
      <c r="T307" s="34" t="s">
        <v>51</v>
      </c>
      <c r="U307" s="31" t="s">
        <v>246</v>
      </c>
      <c r="V307" s="34" t="s">
        <v>151</v>
      </c>
      <c r="W307" s="34" t="s">
        <v>236</v>
      </c>
      <c r="X307" s="34" t="s">
        <v>53</v>
      </c>
      <c r="Y307" s="34" t="s">
        <v>54</v>
      </c>
      <c r="Z307" s="34" t="s">
        <v>55</v>
      </c>
      <c r="AA307" s="34" t="s">
        <v>56</v>
      </c>
      <c r="AB307" s="34" t="s">
        <v>57</v>
      </c>
      <c r="AC307" s="35" t="s">
        <v>221</v>
      </c>
    </row>
    <row r="308" spans="1:29" x14ac:dyDescent="0.15">
      <c r="E308" s="28"/>
      <c r="F308" s="39"/>
      <c r="G308" s="39"/>
      <c r="M308"/>
      <c r="R308" s="31" t="s">
        <v>70</v>
      </c>
      <c r="S308" s="34" t="s">
        <v>60</v>
      </c>
      <c r="T308" s="34" t="s">
        <v>61</v>
      </c>
      <c r="U308" s="34"/>
      <c r="V308" s="34" t="s">
        <v>62</v>
      </c>
      <c r="W308" s="34" t="s">
        <v>62</v>
      </c>
      <c r="X308" s="34" t="s">
        <v>62</v>
      </c>
      <c r="Y308" s="34" t="s">
        <v>63</v>
      </c>
      <c r="Z308" s="34" t="s">
        <v>64</v>
      </c>
      <c r="AA308" s="34" t="s">
        <v>65</v>
      </c>
      <c r="AB308" s="34" t="s">
        <v>66</v>
      </c>
      <c r="AC308" s="35" t="s">
        <v>67</v>
      </c>
    </row>
    <row r="309" spans="1:29" ht="36" x14ac:dyDescent="0.15">
      <c r="E309" s="28"/>
      <c r="F309" s="39"/>
      <c r="G309" s="39"/>
      <c r="M309"/>
      <c r="R309" s="33" t="s">
        <v>304</v>
      </c>
      <c r="S309" s="32">
        <v>-0.90800000000000003</v>
      </c>
      <c r="T309" s="32">
        <v>-0.80500000000000005</v>
      </c>
      <c r="U309" s="32">
        <f>D231-D230</f>
        <v>-0.80490000000000006</v>
      </c>
      <c r="V309" s="32">
        <v>-0.68400000000000005</v>
      </c>
      <c r="W309" s="32">
        <v>-0.68400000000000005</v>
      </c>
      <c r="X309" s="32">
        <v>-0.41</v>
      </c>
      <c r="Y309" s="32"/>
      <c r="Z309" s="32">
        <v>-0.54700000000000004</v>
      </c>
      <c r="AA309" s="32">
        <v>-0.81555555555555204</v>
      </c>
      <c r="AB309" s="32">
        <v>-1.22</v>
      </c>
      <c r="AC309" s="40">
        <f>M231-L230</f>
        <v>-1.7319390974662026</v>
      </c>
    </row>
    <row r="310" spans="1:29" ht="36" x14ac:dyDescent="0.15">
      <c r="E310" s="28"/>
      <c r="F310" s="39"/>
      <c r="G310" s="39"/>
      <c r="M310"/>
      <c r="R310" s="33" t="s">
        <v>312</v>
      </c>
      <c r="S310" s="32">
        <v>2.3029999999999999</v>
      </c>
      <c r="T310" s="32">
        <v>2.1880000000000002</v>
      </c>
      <c r="U310" s="32">
        <f>D202-D231</f>
        <v>2.1889000000000003</v>
      </c>
      <c r="V310" s="32">
        <v>2.7149999999999999</v>
      </c>
      <c r="W310" s="32">
        <v>2.7149999999999999</v>
      </c>
      <c r="X310" s="32">
        <v>2.5190000000000001</v>
      </c>
      <c r="Y310" s="32"/>
      <c r="Z310" s="32">
        <v>2.306</v>
      </c>
      <c r="AA310" s="32">
        <v>2.58388888888889</v>
      </c>
      <c r="AB310" s="32">
        <v>2.0990000000000002</v>
      </c>
      <c r="AC310" s="28">
        <f>M202-M231</f>
        <v>2.4036879865444529</v>
      </c>
    </row>
    <row r="311" spans="1:29" x14ac:dyDescent="0.15">
      <c r="E311" s="28"/>
      <c r="F311" s="39"/>
      <c r="G311" s="39"/>
      <c r="M311"/>
      <c r="R311" s="31" t="s">
        <v>155</v>
      </c>
      <c r="S311" s="32">
        <v>1.036</v>
      </c>
      <c r="T311" s="32">
        <v>0.79800000000000004</v>
      </c>
      <c r="U311" s="32"/>
      <c r="V311" s="32"/>
      <c r="W311" s="32">
        <v>3.4580000000000002</v>
      </c>
      <c r="X311" s="32">
        <v>0.88</v>
      </c>
      <c r="Y311" s="32"/>
      <c r="Z311" s="32"/>
      <c r="AA311" s="32">
        <v>1.22305555555556</v>
      </c>
      <c r="AB311" s="32">
        <v>0.59499999999999997</v>
      </c>
      <c r="AC311" s="28">
        <f>M202-M233</f>
        <v>1.1383521575846944</v>
      </c>
    </row>
    <row r="312" spans="1:29" x14ac:dyDescent="0.15">
      <c r="E312" s="28"/>
      <c r="F312" s="39"/>
      <c r="G312" s="39"/>
      <c r="M312"/>
      <c r="R312" s="31" t="s">
        <v>159</v>
      </c>
      <c r="S312" s="32">
        <v>-3.7730000000000001</v>
      </c>
      <c r="T312" s="32">
        <v>-3.3239999999999998</v>
      </c>
      <c r="U312" s="32"/>
      <c r="V312" s="32">
        <v>-3.7280000000000002</v>
      </c>
      <c r="W312" s="32">
        <v>-3.7280000000000002</v>
      </c>
      <c r="X312" s="32">
        <v>-3.0939999999999999</v>
      </c>
      <c r="Y312" s="32"/>
      <c r="Z312" s="32">
        <v>-3.3839999999999999</v>
      </c>
      <c r="AA312" s="32">
        <v>-2.8833333333333302</v>
      </c>
      <c r="AB312" s="32">
        <v>-2.9990000000000001</v>
      </c>
      <c r="AC312" s="28">
        <f>M203-M194</f>
        <v>-3.591116628813058</v>
      </c>
    </row>
    <row r="313" spans="1:29" x14ac:dyDescent="0.15">
      <c r="E313" s="28"/>
      <c r="F313" s="39"/>
      <c r="G313" s="39"/>
      <c r="M313"/>
      <c r="R313" s="31" t="s">
        <v>162</v>
      </c>
      <c r="S313" s="32">
        <v>-1.2490000000000001</v>
      </c>
      <c r="T313" s="32">
        <v>-1.1419999999999999</v>
      </c>
      <c r="U313" s="32"/>
      <c r="V313" s="32">
        <v>-1.321</v>
      </c>
      <c r="W313" s="32">
        <v>-1.321</v>
      </c>
      <c r="X313" s="32">
        <v>-1.1060000000000001</v>
      </c>
      <c r="Y313" s="32"/>
      <c r="Z313" s="32">
        <v>-1.226</v>
      </c>
      <c r="AA313" s="32">
        <v>-1.2250000000000001</v>
      </c>
      <c r="AB313" s="32">
        <v>-1.591</v>
      </c>
      <c r="AC313" s="28">
        <f>M195-M204</f>
        <v>1.1434782402784855</v>
      </c>
    </row>
    <row r="314" spans="1:29" ht="36" x14ac:dyDescent="0.15">
      <c r="A314" s="41" t="s">
        <v>147</v>
      </c>
      <c r="E314" s="28"/>
      <c r="F314" s="39"/>
      <c r="G314" s="39"/>
      <c r="M314"/>
      <c r="R314" s="33" t="s">
        <v>291</v>
      </c>
      <c r="S314" s="32">
        <v>-1.1990000000000001</v>
      </c>
      <c r="T314" s="32">
        <v>-1.1579999999999999</v>
      </c>
      <c r="U314" s="32"/>
      <c r="V314" s="32">
        <v>-1.2</v>
      </c>
      <c r="W314" s="32">
        <v>-1.2</v>
      </c>
      <c r="X314" s="32">
        <v>-1.036</v>
      </c>
      <c r="Y314" s="32"/>
      <c r="Z314" s="32">
        <v>-1.179</v>
      </c>
      <c r="AA314" s="32">
        <v>-1.1100000000000001</v>
      </c>
      <c r="AB314" s="32"/>
      <c r="AC314" s="28">
        <f>M205-M196</f>
        <v>-1.1015276682349913</v>
      </c>
    </row>
    <row r="315" spans="1:29" x14ac:dyDescent="0.15">
      <c r="A315" s="41" t="s">
        <v>148</v>
      </c>
      <c r="E315" s="28"/>
      <c r="F315" s="39"/>
      <c r="G315" s="39"/>
      <c r="M315"/>
      <c r="R315" s="31" t="s">
        <v>164</v>
      </c>
      <c r="S315" s="32">
        <v>-3.2730000000000001</v>
      </c>
      <c r="T315" s="32">
        <v>-2.7370000000000001</v>
      </c>
      <c r="U315" s="32"/>
      <c r="V315" s="32">
        <v>-3.1179999999999999</v>
      </c>
      <c r="W315" s="32">
        <v>-3.1179999999999999</v>
      </c>
      <c r="X315" s="32">
        <v>-2.9049999999999998</v>
      </c>
      <c r="Y315" s="32"/>
      <c r="Z315" s="32">
        <v>-2.9159999999999999</v>
      </c>
      <c r="AA315" s="32">
        <v>-2.875</v>
      </c>
      <c r="AB315" s="32">
        <v>-3.3140000000000001</v>
      </c>
      <c r="AC315" s="28">
        <f>M197-M206</f>
        <v>3.2514121130483895</v>
      </c>
    </row>
    <row r="316" spans="1:29" ht="36" x14ac:dyDescent="0.15">
      <c r="A316" s="41" t="s">
        <v>165</v>
      </c>
      <c r="E316" s="28"/>
      <c r="F316" s="39"/>
      <c r="G316" s="39"/>
      <c r="M316"/>
      <c r="R316" s="33" t="s">
        <v>302</v>
      </c>
      <c r="S316" s="32">
        <v>-3.9980000000000002</v>
      </c>
      <c r="T316" s="32">
        <v>-3.21</v>
      </c>
      <c r="U316" s="32">
        <f>D207-D198</f>
        <v>-3.3189999999999995</v>
      </c>
      <c r="V316" s="32">
        <v>-3.8519999999999999</v>
      </c>
      <c r="W316" s="32">
        <v>-3.8519999999999999</v>
      </c>
      <c r="X316" s="32">
        <v>-3.5009999999999999</v>
      </c>
      <c r="Y316" s="32"/>
      <c r="Z316" s="32">
        <v>-3.4660000000000002</v>
      </c>
      <c r="AA316" s="32">
        <v>-3.69166666666667</v>
      </c>
      <c r="AB316" s="32">
        <v>-3.8119999999999998</v>
      </c>
      <c r="AC316" s="28">
        <f>M207-M198</f>
        <v>-3.9849387784369683</v>
      </c>
    </row>
    <row r="317" spans="1:29" x14ac:dyDescent="0.15">
      <c r="A317" s="41" t="s">
        <v>150</v>
      </c>
      <c r="E317" s="28"/>
      <c r="F317" s="39"/>
      <c r="G317" s="39"/>
      <c r="M317" s="64" t="s">
        <v>58</v>
      </c>
    </row>
    <row r="318" spans="1:29" x14ac:dyDescent="0.15">
      <c r="A318" s="41" t="s">
        <v>115</v>
      </c>
      <c r="B318" s="41"/>
      <c r="C318" s="31"/>
      <c r="D318" s="41"/>
      <c r="E318" s="41"/>
      <c r="F318" s="42"/>
      <c r="G318" s="42"/>
      <c r="H318" s="41"/>
      <c r="I318" s="35"/>
      <c r="J318" s="41"/>
      <c r="K318" s="41"/>
      <c r="L318" s="41"/>
      <c r="M318" s="64" t="s">
        <v>67</v>
      </c>
    </row>
    <row r="319" spans="1:29" x14ac:dyDescent="0.15">
      <c r="A319" s="41" t="s">
        <v>116</v>
      </c>
      <c r="B319" s="41"/>
      <c r="C319" s="35"/>
      <c r="D319" s="41"/>
      <c r="E319" s="41"/>
      <c r="F319" s="42"/>
      <c r="G319" s="42"/>
      <c r="H319" s="41"/>
      <c r="I319" s="35"/>
      <c r="J319" s="41"/>
      <c r="K319" s="41"/>
      <c r="L319" s="41"/>
      <c r="M319" s="64" t="s">
        <v>161</v>
      </c>
    </row>
    <row r="320" spans="1:29" x14ac:dyDescent="0.15">
      <c r="A320" s="41" t="s">
        <v>160</v>
      </c>
      <c r="B320" s="35" t="s">
        <v>161</v>
      </c>
      <c r="C320" s="35" t="s">
        <v>161</v>
      </c>
      <c r="D320" s="35" t="s">
        <v>161</v>
      </c>
      <c r="E320" s="35" t="s">
        <v>161</v>
      </c>
      <c r="F320" s="43" t="s">
        <v>161</v>
      </c>
      <c r="G320" s="43"/>
      <c r="H320" s="35" t="s">
        <v>161</v>
      </c>
      <c r="I320" s="35" t="s">
        <v>161</v>
      </c>
      <c r="J320" s="35" t="s">
        <v>161</v>
      </c>
      <c r="K320" s="35" t="s">
        <v>161</v>
      </c>
      <c r="L320" s="35" t="s">
        <v>161</v>
      </c>
      <c r="M320" s="67" t="s">
        <v>163</v>
      </c>
    </row>
    <row r="321" spans="1:48" x14ac:dyDescent="0.15">
      <c r="A321" s="37" t="s">
        <v>163</v>
      </c>
      <c r="B321" s="37" t="s">
        <v>163</v>
      </c>
      <c r="C321" s="37" t="s">
        <v>163</v>
      </c>
      <c r="D321" s="37" t="s">
        <v>163</v>
      </c>
      <c r="E321" s="37" t="s">
        <v>163</v>
      </c>
      <c r="F321" s="38" t="s">
        <v>163</v>
      </c>
      <c r="G321" s="38"/>
      <c r="H321" s="37" t="s">
        <v>163</v>
      </c>
      <c r="I321" s="37" t="s">
        <v>163</v>
      </c>
      <c r="J321" s="37" t="s">
        <v>163</v>
      </c>
      <c r="K321" s="37" t="s">
        <v>163</v>
      </c>
      <c r="L321" s="37" t="s">
        <v>163</v>
      </c>
      <c r="M321"/>
    </row>
    <row r="322" spans="1:48" x14ac:dyDescent="0.15">
      <c r="A322" s="37"/>
      <c r="B322" s="35" t="s">
        <v>50</v>
      </c>
      <c r="C322" s="35" t="s">
        <v>51</v>
      </c>
      <c r="D322" s="31" t="s">
        <v>246</v>
      </c>
      <c r="E322" s="34" t="s">
        <v>151</v>
      </c>
      <c r="F322" s="50" t="s">
        <v>236</v>
      </c>
      <c r="G322" s="50" t="s">
        <v>293</v>
      </c>
      <c r="H322" s="35" t="s">
        <v>53</v>
      </c>
      <c r="I322" s="35" t="s">
        <v>54</v>
      </c>
      <c r="J322" s="35" t="s">
        <v>55</v>
      </c>
      <c r="K322" s="51" t="s">
        <v>56</v>
      </c>
      <c r="L322" s="35" t="s">
        <v>57</v>
      </c>
      <c r="M322" s="64" t="s">
        <v>221</v>
      </c>
    </row>
    <row r="323" spans="1:48" ht="12.75" x14ac:dyDescent="0.2">
      <c r="A323" s="29">
        <v>1</v>
      </c>
      <c r="B323" s="27">
        <v>0</v>
      </c>
      <c r="D323" s="29">
        <v>0</v>
      </c>
      <c r="E323" s="58">
        <v>0</v>
      </c>
      <c r="F323" s="30">
        <v>0</v>
      </c>
      <c r="G323" s="30"/>
      <c r="H323" s="58">
        <v>0</v>
      </c>
      <c r="I323" s="27">
        <v>0</v>
      </c>
      <c r="J323" s="58">
        <v>0</v>
      </c>
      <c r="K323" s="27">
        <v>0</v>
      </c>
      <c r="L323" s="58">
        <v>0</v>
      </c>
      <c r="M323">
        <f>[2]case600!$L1514</f>
        <v>0</v>
      </c>
    </row>
    <row r="324" spans="1:48" ht="12.75" x14ac:dyDescent="0.2">
      <c r="A324" s="29">
        <v>2</v>
      </c>
      <c r="B324" s="27">
        <v>0</v>
      </c>
      <c r="D324" s="29">
        <v>0</v>
      </c>
      <c r="E324" s="58">
        <v>0</v>
      </c>
      <c r="F324" s="30">
        <v>0</v>
      </c>
      <c r="G324" s="30"/>
      <c r="H324" s="58">
        <v>0</v>
      </c>
      <c r="I324" s="27">
        <v>0</v>
      </c>
      <c r="J324" s="58">
        <v>0</v>
      </c>
      <c r="K324" s="27">
        <v>0</v>
      </c>
      <c r="L324" s="58">
        <v>0</v>
      </c>
      <c r="M324">
        <f>[2]case600!$L1515</f>
        <v>0</v>
      </c>
    </row>
    <row r="325" spans="1:48" ht="12.75" x14ac:dyDescent="0.2">
      <c r="A325" s="29">
        <v>3</v>
      </c>
      <c r="B325" s="27">
        <v>0</v>
      </c>
      <c r="D325" s="29">
        <v>0</v>
      </c>
      <c r="E325" s="58">
        <v>0</v>
      </c>
      <c r="F325" s="30">
        <v>0</v>
      </c>
      <c r="G325" s="30"/>
      <c r="H325" s="58">
        <v>0</v>
      </c>
      <c r="I325" s="27">
        <v>0</v>
      </c>
      <c r="J325" s="58">
        <v>0</v>
      </c>
      <c r="K325" s="27">
        <v>0</v>
      </c>
      <c r="L325" s="58">
        <v>0</v>
      </c>
      <c r="M325">
        <f>[2]case600!$L1516</f>
        <v>0</v>
      </c>
    </row>
    <row r="326" spans="1:48" ht="12.75" x14ac:dyDescent="0.2">
      <c r="A326" s="29">
        <v>4</v>
      </c>
      <c r="B326" s="27">
        <v>0</v>
      </c>
      <c r="D326" s="29">
        <v>0</v>
      </c>
      <c r="E326" s="58">
        <v>0</v>
      </c>
      <c r="F326" s="30">
        <v>0</v>
      </c>
      <c r="G326" s="30"/>
      <c r="H326" s="58">
        <v>0</v>
      </c>
      <c r="I326" s="27">
        <v>0</v>
      </c>
      <c r="J326" s="58">
        <v>0</v>
      </c>
      <c r="K326" s="27">
        <v>0</v>
      </c>
      <c r="L326" s="58">
        <v>0</v>
      </c>
      <c r="M326">
        <f>[2]case600!$L1517</f>
        <v>0</v>
      </c>
      <c r="AD326" s="35" t="s">
        <v>53</v>
      </c>
      <c r="AG326" s="35" t="s">
        <v>54</v>
      </c>
      <c r="AJ326" s="35" t="s">
        <v>55</v>
      </c>
      <c r="AM326" s="35" t="s">
        <v>56</v>
      </c>
      <c r="AN326" s="41" t="s">
        <v>166</v>
      </c>
      <c r="AP326" s="35" t="s">
        <v>57</v>
      </c>
      <c r="AS326" s="35" t="s">
        <v>58</v>
      </c>
    </row>
    <row r="327" spans="1:48" ht="12.75" x14ac:dyDescent="0.2">
      <c r="A327" s="29">
        <v>5</v>
      </c>
      <c r="B327" s="27">
        <v>0</v>
      </c>
      <c r="D327" s="29">
        <v>0</v>
      </c>
      <c r="E327" s="58">
        <v>0</v>
      </c>
      <c r="F327" s="30">
        <v>0</v>
      </c>
      <c r="G327" s="30"/>
      <c r="H327" s="58">
        <v>0</v>
      </c>
      <c r="I327" s="27">
        <v>0</v>
      </c>
      <c r="J327" s="58">
        <v>0</v>
      </c>
      <c r="K327" s="27">
        <v>0</v>
      </c>
      <c r="L327" s="58">
        <v>0</v>
      </c>
      <c r="M327">
        <f>[2]case600!$L1518</f>
        <v>0</v>
      </c>
      <c r="R327" s="41" t="s">
        <v>113</v>
      </c>
      <c r="AD327" s="35" t="s">
        <v>62</v>
      </c>
      <c r="AG327" s="35" t="s">
        <v>63</v>
      </c>
      <c r="AJ327" s="35" t="s">
        <v>64</v>
      </c>
      <c r="AM327" s="35" t="s">
        <v>65</v>
      </c>
      <c r="AN327" s="41" t="s">
        <v>166</v>
      </c>
      <c r="AP327" s="35" t="s">
        <v>66</v>
      </c>
      <c r="AS327" s="35" t="s">
        <v>67</v>
      </c>
      <c r="AU327" s="34" t="s">
        <v>59</v>
      </c>
      <c r="AV327" s="34" t="s">
        <v>59</v>
      </c>
    </row>
    <row r="328" spans="1:48" ht="12.75" x14ac:dyDescent="0.2">
      <c r="A328" s="29">
        <v>6</v>
      </c>
      <c r="B328" s="27">
        <v>0</v>
      </c>
      <c r="D328" s="29">
        <v>0</v>
      </c>
      <c r="E328" s="58">
        <v>0</v>
      </c>
      <c r="F328" s="30">
        <v>0</v>
      </c>
      <c r="G328" s="30"/>
      <c r="H328" s="58">
        <v>0</v>
      </c>
      <c r="I328" s="27">
        <v>0</v>
      </c>
      <c r="J328" s="58">
        <v>0</v>
      </c>
      <c r="K328" s="27">
        <v>0</v>
      </c>
      <c r="L328" s="58">
        <v>0</v>
      </c>
      <c r="M328">
        <f>[2]case600!$L1519</f>
        <v>0</v>
      </c>
      <c r="R328" s="41" t="s">
        <v>115</v>
      </c>
      <c r="T328" s="35" t="s">
        <v>50</v>
      </c>
      <c r="X328" s="35" t="s">
        <v>51</v>
      </c>
      <c r="AA328" s="35" t="s">
        <v>52</v>
      </c>
      <c r="AD328" s="35" t="s">
        <v>167</v>
      </c>
      <c r="AE328" s="41" t="s">
        <v>168</v>
      </c>
      <c r="AF328" s="44" t="s">
        <v>118</v>
      </c>
      <c r="AG328" s="35" t="s">
        <v>167</v>
      </c>
      <c r="AH328" s="41" t="s">
        <v>168</v>
      </c>
      <c r="AI328" s="44" t="s">
        <v>118</v>
      </c>
      <c r="AJ328" s="35" t="s">
        <v>167</v>
      </c>
      <c r="AK328" s="41" t="s">
        <v>168</v>
      </c>
      <c r="AL328" s="44" t="s">
        <v>118</v>
      </c>
      <c r="AM328" s="35" t="s">
        <v>167</v>
      </c>
      <c r="AN328" s="41" t="s">
        <v>168</v>
      </c>
      <c r="AO328" s="44" t="s">
        <v>118</v>
      </c>
      <c r="AP328" s="35" t="s">
        <v>167</v>
      </c>
      <c r="AQ328" s="41" t="s">
        <v>168</v>
      </c>
      <c r="AR328" s="44" t="s">
        <v>118</v>
      </c>
      <c r="AS328" s="35" t="s">
        <v>167</v>
      </c>
      <c r="AT328" s="41" t="s">
        <v>168</v>
      </c>
      <c r="AU328" s="34" t="s">
        <v>68</v>
      </c>
      <c r="AV328" s="34" t="s">
        <v>69</v>
      </c>
    </row>
    <row r="329" spans="1:48" ht="12.75" x14ac:dyDescent="0.2">
      <c r="A329" s="29">
        <v>7</v>
      </c>
      <c r="B329" s="27">
        <v>1.6</v>
      </c>
      <c r="D329" s="29">
        <v>1.8</v>
      </c>
      <c r="E329" s="58">
        <v>1.8</v>
      </c>
      <c r="F329" s="36">
        <v>2.9966666666666701</v>
      </c>
      <c r="G329" s="36"/>
      <c r="H329" s="58">
        <v>2.9966666666666701</v>
      </c>
      <c r="I329" s="27">
        <v>3</v>
      </c>
      <c r="J329" s="58">
        <v>3</v>
      </c>
      <c r="K329" s="27">
        <v>2.99</v>
      </c>
      <c r="L329" s="58">
        <v>3</v>
      </c>
      <c r="M329">
        <f>[2]case600!$L1520</f>
        <v>4.1007164603674999</v>
      </c>
      <c r="R329" s="41" t="s">
        <v>116</v>
      </c>
      <c r="T329" s="35" t="s">
        <v>60</v>
      </c>
      <c r="X329" s="35" t="s">
        <v>117</v>
      </c>
      <c r="AA329" s="35" t="s">
        <v>62</v>
      </c>
      <c r="AD329" s="45" t="s">
        <v>169</v>
      </c>
      <c r="AE329" s="29">
        <v>2</v>
      </c>
      <c r="AF329" s="32">
        <v>4.3070000000000004</v>
      </c>
      <c r="AG329" s="46">
        <v>1462</v>
      </c>
      <c r="AH329" s="29">
        <v>2</v>
      </c>
      <c r="AI329" s="32">
        <v>4.0369999999999999</v>
      </c>
      <c r="AJ329" s="45" t="s">
        <v>169</v>
      </c>
      <c r="AK329" s="29">
        <v>2</v>
      </c>
      <c r="AL329" s="32">
        <v>3.9305555555555598</v>
      </c>
      <c r="AM329" s="47" t="s">
        <v>170</v>
      </c>
      <c r="AN329" s="29">
        <v>6</v>
      </c>
      <c r="AO329" s="32">
        <v>4.3540000000000001</v>
      </c>
      <c r="AP329" s="45" t="s">
        <v>169</v>
      </c>
      <c r="AQ329" s="29">
        <v>2</v>
      </c>
      <c r="AU329" s="32">
        <v>3.4369999999999998</v>
      </c>
      <c r="AV329" s="32">
        <v>4.3540000000000001</v>
      </c>
    </row>
    <row r="330" spans="1:48" ht="12.75" x14ac:dyDescent="0.2">
      <c r="A330" s="29">
        <v>8</v>
      </c>
      <c r="B330" s="27">
        <v>13.5</v>
      </c>
      <c r="D330" s="29">
        <v>13.92</v>
      </c>
      <c r="E330" s="58">
        <v>13.92</v>
      </c>
      <c r="F330" s="36">
        <v>20.183055555555601</v>
      </c>
      <c r="G330" s="36"/>
      <c r="H330" s="58">
        <v>20.183055555555601</v>
      </c>
      <c r="I330" s="27">
        <v>20.239999999999998</v>
      </c>
      <c r="J330" s="58">
        <v>20</v>
      </c>
      <c r="K330" s="27">
        <v>20.170000000000002</v>
      </c>
      <c r="L330" s="58">
        <v>20.149999999999999</v>
      </c>
      <c r="M330">
        <f>[2]case600!$L1521</f>
        <v>19.5371160502471</v>
      </c>
      <c r="R330" s="41" t="s">
        <v>111</v>
      </c>
      <c r="S330" s="44" t="s">
        <v>118</v>
      </c>
      <c r="T330" s="35" t="s">
        <v>167</v>
      </c>
      <c r="U330" s="41" t="s">
        <v>168</v>
      </c>
      <c r="V330" s="41" t="s">
        <v>168</v>
      </c>
      <c r="W330" s="44" t="s">
        <v>118</v>
      </c>
      <c r="X330" s="35" t="s">
        <v>167</v>
      </c>
      <c r="Y330" s="41" t="s">
        <v>168</v>
      </c>
      <c r="Z330" s="44" t="s">
        <v>118</v>
      </c>
      <c r="AA330" s="35" t="s">
        <v>167</v>
      </c>
      <c r="AB330" s="41" t="s">
        <v>168</v>
      </c>
      <c r="AC330" s="44" t="s">
        <v>118</v>
      </c>
      <c r="AD330" s="45" t="s">
        <v>169</v>
      </c>
      <c r="AE330" s="29">
        <v>2</v>
      </c>
      <c r="AF330" s="32">
        <v>4.306</v>
      </c>
      <c r="AG330" s="46">
        <v>1462</v>
      </c>
      <c r="AH330" s="29">
        <v>2</v>
      </c>
      <c r="AI330" s="32">
        <v>4.0369999999999999</v>
      </c>
      <c r="AJ330" s="45" t="s">
        <v>169</v>
      </c>
      <c r="AK330" s="29">
        <v>2</v>
      </c>
      <c r="AL330" s="32">
        <v>3.9222222222222198</v>
      </c>
      <c r="AM330" s="47" t="s">
        <v>170</v>
      </c>
      <c r="AN330" s="29">
        <v>6</v>
      </c>
      <c r="AO330" s="32">
        <v>4.3540000000000001</v>
      </c>
      <c r="AP330" s="45" t="s">
        <v>169</v>
      </c>
      <c r="AQ330" s="29">
        <v>2</v>
      </c>
      <c r="AU330" s="32">
        <v>3.4369999999999998</v>
      </c>
      <c r="AV330" s="32">
        <v>4.3540000000000001</v>
      </c>
    </row>
    <row r="331" spans="1:48" ht="12.75" x14ac:dyDescent="0.2">
      <c r="A331" s="29">
        <v>9</v>
      </c>
      <c r="B331" s="27">
        <v>31</v>
      </c>
      <c r="D331" s="29">
        <v>31.75</v>
      </c>
      <c r="E331" s="58">
        <v>31.75</v>
      </c>
      <c r="F331" s="36">
        <v>37.954999999999998</v>
      </c>
      <c r="G331" s="36"/>
      <c r="H331" s="58">
        <v>37.954999999999998</v>
      </c>
      <c r="I331" s="27">
        <v>38.01</v>
      </c>
      <c r="J331" s="58">
        <v>38</v>
      </c>
      <c r="K331" s="27">
        <v>37.92</v>
      </c>
      <c r="L331" s="58">
        <v>37.9</v>
      </c>
      <c r="M331">
        <f>[2]case600!$L1522</f>
        <v>34.579912168593303</v>
      </c>
      <c r="R331" s="41" t="s">
        <v>71</v>
      </c>
      <c r="S331" s="32">
        <v>3.4369999999999998</v>
      </c>
      <c r="T331" s="48">
        <v>33973</v>
      </c>
      <c r="U331" s="29">
        <v>5</v>
      </c>
      <c r="V331" s="29">
        <v>5</v>
      </c>
      <c r="W331" s="32">
        <v>3.94</v>
      </c>
      <c r="X331" s="45" t="s">
        <v>169</v>
      </c>
      <c r="Y331" s="29">
        <v>5</v>
      </c>
      <c r="Z331" s="32">
        <v>4.0449999999999999</v>
      </c>
      <c r="AA331" s="45" t="s">
        <v>169</v>
      </c>
      <c r="AB331" s="29">
        <v>5</v>
      </c>
      <c r="AC331" s="32">
        <v>4.258</v>
      </c>
      <c r="AD331" s="45" t="s">
        <v>169</v>
      </c>
      <c r="AE331" s="29">
        <v>2</v>
      </c>
      <c r="AF331" s="32">
        <v>4.306</v>
      </c>
      <c r="AG331" s="46">
        <v>1462</v>
      </c>
      <c r="AH331" s="29">
        <v>2</v>
      </c>
      <c r="AI331" s="32">
        <v>4.2770000000000001</v>
      </c>
      <c r="AJ331" s="45" t="s">
        <v>169</v>
      </c>
      <c r="AK331" s="29">
        <v>2</v>
      </c>
      <c r="AL331" s="32">
        <v>3.9222222222222198</v>
      </c>
      <c r="AM331" s="47" t="s">
        <v>170</v>
      </c>
      <c r="AN331" s="29">
        <v>6</v>
      </c>
      <c r="AO331" s="32">
        <v>4.3789999999999996</v>
      </c>
      <c r="AP331" s="45" t="s">
        <v>169</v>
      </c>
      <c r="AQ331" s="29">
        <v>2</v>
      </c>
      <c r="AU331" s="32">
        <v>3.5910000000000002</v>
      </c>
      <c r="AV331" s="32">
        <v>4.3789999999999996</v>
      </c>
    </row>
    <row r="332" spans="1:48" ht="12.75" x14ac:dyDescent="0.2">
      <c r="A332" s="29">
        <v>10</v>
      </c>
      <c r="B332" s="27">
        <v>47.1</v>
      </c>
      <c r="D332" s="29">
        <v>45.24</v>
      </c>
      <c r="E332" s="58">
        <v>45.24</v>
      </c>
      <c r="F332" s="36">
        <v>53.244444444444397</v>
      </c>
      <c r="G332" s="36"/>
      <c r="H332" s="58">
        <v>53.244444444444397</v>
      </c>
      <c r="I332" s="27">
        <v>53.27</v>
      </c>
      <c r="J332" s="58">
        <v>53</v>
      </c>
      <c r="K332" s="27">
        <v>53.17</v>
      </c>
      <c r="L332" s="58">
        <v>53.15</v>
      </c>
      <c r="M332">
        <f>[2]case600!$L1523</f>
        <v>47.821201299679501</v>
      </c>
      <c r="R332" s="41" t="s">
        <v>72</v>
      </c>
      <c r="S332" s="32">
        <v>3.4369999999999998</v>
      </c>
      <c r="T332" s="48">
        <v>33973</v>
      </c>
      <c r="U332" s="29">
        <v>5</v>
      </c>
      <c r="V332" s="29">
        <v>5</v>
      </c>
      <c r="W332" s="32">
        <v>3.9409999999999998</v>
      </c>
      <c r="X332" s="45" t="s">
        <v>169</v>
      </c>
      <c r="Y332" s="29">
        <v>5</v>
      </c>
      <c r="Z332" s="32">
        <v>4.0339999999999998</v>
      </c>
      <c r="AA332" s="45" t="s">
        <v>169</v>
      </c>
      <c r="AB332" s="29">
        <v>5</v>
      </c>
      <c r="AC332" s="32">
        <v>4.258</v>
      </c>
      <c r="AD332" s="45" t="s">
        <v>169</v>
      </c>
      <c r="AE332" s="29">
        <v>2</v>
      </c>
      <c r="AF332" s="32">
        <v>4.306</v>
      </c>
      <c r="AG332" s="46">
        <v>1462</v>
      </c>
      <c r="AH332" s="29">
        <v>2</v>
      </c>
      <c r="AI332" s="32">
        <v>4.2779999999999996</v>
      </c>
      <c r="AJ332" s="45" t="s">
        <v>169</v>
      </c>
      <c r="AK332" s="29">
        <v>2</v>
      </c>
      <c r="AL332" s="32">
        <v>3.9222222222222198</v>
      </c>
      <c r="AM332" s="47" t="s">
        <v>170</v>
      </c>
      <c r="AN332" s="29">
        <v>6</v>
      </c>
      <c r="AO332" s="32">
        <v>4.3789999999999996</v>
      </c>
      <c r="AP332" s="45" t="s">
        <v>169</v>
      </c>
      <c r="AQ332" s="29">
        <v>2</v>
      </c>
      <c r="AU332" s="32">
        <v>3.5920000000000001</v>
      </c>
      <c r="AV332" s="32">
        <v>4.2779999999999996</v>
      </c>
    </row>
    <row r="333" spans="1:48" ht="12.75" x14ac:dyDescent="0.2">
      <c r="A333" s="29">
        <v>11</v>
      </c>
      <c r="B333" s="27">
        <v>59.7</v>
      </c>
      <c r="D333" s="29">
        <v>56.63</v>
      </c>
      <c r="E333" s="58">
        <v>56.63</v>
      </c>
      <c r="F333" s="36">
        <v>64.467222222222205</v>
      </c>
      <c r="G333" s="36"/>
      <c r="H333" s="58">
        <v>64.467222222222205</v>
      </c>
      <c r="I333" s="27">
        <v>53.37</v>
      </c>
      <c r="J333" s="58">
        <v>64</v>
      </c>
      <c r="K333" s="27">
        <v>64.39</v>
      </c>
      <c r="L333" s="58">
        <v>64.400000000000006</v>
      </c>
      <c r="M333">
        <f>[2]case600!$L1524</f>
        <v>56.972936122782201</v>
      </c>
      <c r="R333" s="41" t="s">
        <v>73</v>
      </c>
      <c r="S333" s="32">
        <v>3.5910000000000002</v>
      </c>
      <c r="T333" s="48">
        <v>33973</v>
      </c>
      <c r="U333" s="29">
        <v>6</v>
      </c>
      <c r="V333" s="29">
        <v>6</v>
      </c>
      <c r="W333" s="32">
        <v>3.9409999999999998</v>
      </c>
      <c r="X333" s="45" t="s">
        <v>169</v>
      </c>
      <c r="Y333" s="29">
        <v>5</v>
      </c>
      <c r="Z333" s="32">
        <v>4.0460000000000003</v>
      </c>
      <c r="AA333" s="45" t="s">
        <v>169</v>
      </c>
      <c r="AB333" s="29">
        <v>5</v>
      </c>
      <c r="AC333" s="32">
        <v>4.2770000000000001</v>
      </c>
      <c r="AD333" s="45" t="s">
        <v>169</v>
      </c>
      <c r="AE333" s="29">
        <v>8</v>
      </c>
      <c r="AF333" s="32">
        <v>8.0779999999999994</v>
      </c>
      <c r="AG333" s="46">
        <v>1462</v>
      </c>
      <c r="AH333" s="29">
        <v>8</v>
      </c>
      <c r="AI333" s="32">
        <v>6.3470000000000004</v>
      </c>
      <c r="AJ333" s="45" t="s">
        <v>169</v>
      </c>
      <c r="AK333" s="29">
        <v>8</v>
      </c>
      <c r="AL333" s="32">
        <v>5.7222222222222197</v>
      </c>
      <c r="AM333" s="47" t="s">
        <v>170</v>
      </c>
      <c r="AN333" s="29">
        <v>8</v>
      </c>
      <c r="AO333" s="32">
        <v>6.9539999999999997</v>
      </c>
      <c r="AP333" s="45" t="s">
        <v>169</v>
      </c>
      <c r="AQ333" s="29">
        <v>8</v>
      </c>
      <c r="AU333" s="32">
        <v>5.2320000000000002</v>
      </c>
      <c r="AV333" s="32">
        <v>6.9539999999999997</v>
      </c>
    </row>
    <row r="334" spans="1:48" ht="12.75" x14ac:dyDescent="0.2">
      <c r="A334" s="29">
        <v>12</v>
      </c>
      <c r="B334" s="27">
        <v>67.400000000000006</v>
      </c>
      <c r="D334" s="29">
        <v>61.58</v>
      </c>
      <c r="E334" s="58">
        <v>61.58</v>
      </c>
      <c r="F334" s="36">
        <v>69.981944444444494</v>
      </c>
      <c r="G334" s="36"/>
      <c r="H334" s="58">
        <v>69.981944444444494</v>
      </c>
      <c r="I334" s="27">
        <v>57.91</v>
      </c>
      <c r="J334" s="58">
        <v>70</v>
      </c>
      <c r="K334" s="27">
        <v>69.89</v>
      </c>
      <c r="L334" s="58">
        <v>69.95</v>
      </c>
      <c r="M334">
        <f>[2]case600!$L1525</f>
        <v>61.327749698869802</v>
      </c>
      <c r="R334" s="41" t="s">
        <v>74</v>
      </c>
      <c r="S334" s="32">
        <v>3.5920000000000001</v>
      </c>
      <c r="T334" s="48">
        <v>33973</v>
      </c>
      <c r="U334" s="29">
        <v>7</v>
      </c>
      <c r="V334" s="29">
        <v>7</v>
      </c>
      <c r="W334" s="32">
        <v>3.9409999999999998</v>
      </c>
      <c r="X334" s="45" t="s">
        <v>169</v>
      </c>
      <c r="Y334" s="29">
        <v>5</v>
      </c>
      <c r="Z334" s="32">
        <v>4.0250000000000004</v>
      </c>
      <c r="AA334" s="45" t="s">
        <v>169</v>
      </c>
      <c r="AB334" s="29">
        <v>5</v>
      </c>
      <c r="AC334" s="32">
        <v>4.28</v>
      </c>
      <c r="AF334" s="32">
        <v>0</v>
      </c>
      <c r="AI334" s="32">
        <v>0</v>
      </c>
      <c r="AL334" s="32">
        <v>0</v>
      </c>
      <c r="AM334" s="49" t="s">
        <v>166</v>
      </c>
      <c r="AO334" s="32">
        <v>0</v>
      </c>
    </row>
    <row r="335" spans="1:48" ht="12.75" x14ac:dyDescent="0.2">
      <c r="A335" s="29">
        <v>13</v>
      </c>
      <c r="B335" s="27">
        <v>70.099999999999994</v>
      </c>
      <c r="D335" s="29">
        <v>63.7</v>
      </c>
      <c r="E335" s="58">
        <v>63.7</v>
      </c>
      <c r="F335" s="36">
        <v>70.806111111111093</v>
      </c>
      <c r="G335" s="36"/>
      <c r="H335" s="58">
        <v>70.806111111111093</v>
      </c>
      <c r="I335" s="27">
        <v>58.3</v>
      </c>
      <c r="J335" s="58">
        <v>71</v>
      </c>
      <c r="K335" s="27">
        <v>70.75</v>
      </c>
      <c r="L335" s="58">
        <v>71.16</v>
      </c>
      <c r="M335">
        <f>[2]case600!$L1526</f>
        <v>61.427469085573499</v>
      </c>
      <c r="R335" s="41" t="s">
        <v>75</v>
      </c>
      <c r="S335" s="32">
        <v>5.2320000000000002</v>
      </c>
      <c r="T335" s="48">
        <v>33973</v>
      </c>
      <c r="U335" s="29">
        <v>7</v>
      </c>
      <c r="V335" s="29">
        <v>7</v>
      </c>
      <c r="W335" s="32">
        <v>5.4859999999999998</v>
      </c>
      <c r="X335" s="45" t="s">
        <v>169</v>
      </c>
      <c r="Y335" s="29">
        <v>8</v>
      </c>
      <c r="Z335" s="32">
        <v>5.9429999999999996</v>
      </c>
      <c r="AA335" s="45" t="s">
        <v>169</v>
      </c>
      <c r="AB335" s="29">
        <v>8</v>
      </c>
      <c r="AC335" s="32">
        <v>6.53</v>
      </c>
      <c r="AD335" s="45" t="s">
        <v>169</v>
      </c>
      <c r="AE335" s="29">
        <v>7</v>
      </c>
      <c r="AF335" s="32">
        <v>4.0810000000000004</v>
      </c>
      <c r="AG335" s="46">
        <v>1462</v>
      </c>
      <c r="AH335" s="29">
        <v>7</v>
      </c>
      <c r="AI335" s="32">
        <v>3.6080000000000001</v>
      </c>
      <c r="AJ335" s="45" t="s">
        <v>169</v>
      </c>
      <c r="AK335" s="29">
        <v>8</v>
      </c>
      <c r="AL335" s="32">
        <v>3.5166666666666702</v>
      </c>
      <c r="AM335" s="47" t="s">
        <v>170</v>
      </c>
      <c r="AN335" s="29">
        <v>7</v>
      </c>
      <c r="AO335" s="32">
        <v>3.7970000000000002</v>
      </c>
      <c r="AP335" s="31" t="s">
        <v>169</v>
      </c>
      <c r="AQ335" s="29">
        <v>7</v>
      </c>
      <c r="AU335" s="32">
        <v>2.85</v>
      </c>
      <c r="AV335" s="32">
        <v>3.7970000000000002</v>
      </c>
    </row>
    <row r="336" spans="1:48" ht="12.75" x14ac:dyDescent="0.2">
      <c r="A336" s="29">
        <v>14</v>
      </c>
      <c r="B336" s="27">
        <v>67.3</v>
      </c>
      <c r="D336" s="29">
        <v>61.46</v>
      </c>
      <c r="E336" s="58">
        <v>61.46</v>
      </c>
      <c r="F336" s="36">
        <v>65.663333333333298</v>
      </c>
      <c r="G336" s="36"/>
      <c r="H336" s="58">
        <v>65.663333333333298</v>
      </c>
      <c r="I336" s="27">
        <v>54.15</v>
      </c>
      <c r="J336" s="58">
        <v>66</v>
      </c>
      <c r="K336" s="27">
        <v>65.69</v>
      </c>
      <c r="L336" s="58">
        <v>66.02</v>
      </c>
      <c r="M336">
        <f>[2]case600!$L1527</f>
        <v>56.276220495865097</v>
      </c>
      <c r="R336" s="41" t="s">
        <v>77</v>
      </c>
      <c r="S336" s="32">
        <v>0</v>
      </c>
      <c r="W336" s="32">
        <v>0</v>
      </c>
      <c r="Z336" s="32">
        <v>0</v>
      </c>
      <c r="AC336" s="32">
        <v>0</v>
      </c>
      <c r="AD336" s="45" t="s">
        <v>169</v>
      </c>
      <c r="AE336" s="29">
        <v>7</v>
      </c>
      <c r="AF336" s="32">
        <v>4.0830000000000002</v>
      </c>
      <c r="AG336" s="46">
        <v>1462</v>
      </c>
      <c r="AH336" s="29">
        <v>7</v>
      </c>
      <c r="AI336" s="32">
        <v>3.6179999999999999</v>
      </c>
      <c r="AJ336" s="45" t="s">
        <v>169</v>
      </c>
      <c r="AK336" s="29">
        <v>8</v>
      </c>
      <c r="AL336" s="32">
        <v>3.5361111111111101</v>
      </c>
      <c r="AM336" s="47" t="s">
        <v>170</v>
      </c>
      <c r="AN336" s="29">
        <v>7</v>
      </c>
      <c r="AO336" s="32">
        <v>3.8010000000000002</v>
      </c>
      <c r="AP336" s="31" t="s">
        <v>169</v>
      </c>
      <c r="AQ336" s="29">
        <v>7</v>
      </c>
      <c r="AU336" s="32">
        <v>2.8580000000000001</v>
      </c>
      <c r="AV336" s="32">
        <v>3.8010000000000002</v>
      </c>
    </row>
    <row r="337" spans="1:48" ht="12.75" x14ac:dyDescent="0.2">
      <c r="A337" s="29">
        <v>15</v>
      </c>
      <c r="B337" s="27">
        <v>58.9</v>
      </c>
      <c r="D337" s="29">
        <v>51.67</v>
      </c>
      <c r="E337" s="58">
        <v>51.67</v>
      </c>
      <c r="F337" s="36">
        <v>54.921388888888899</v>
      </c>
      <c r="G337" s="36"/>
      <c r="H337" s="58">
        <v>54.921388888888899</v>
      </c>
      <c r="I337" s="27">
        <v>45.38</v>
      </c>
      <c r="J337" s="58">
        <v>55</v>
      </c>
      <c r="K337" s="27">
        <v>55.03</v>
      </c>
      <c r="L337" s="58">
        <v>55.16</v>
      </c>
      <c r="M337">
        <f>[2]case600!$L1528</f>
        <v>46.126684198485002</v>
      </c>
      <c r="R337" s="41" t="s">
        <v>78</v>
      </c>
      <c r="S337" s="32">
        <v>2.85</v>
      </c>
      <c r="T337" s="48">
        <v>33973</v>
      </c>
      <c r="U337" s="29">
        <v>7</v>
      </c>
      <c r="V337" s="29">
        <v>7</v>
      </c>
      <c r="W337" s="32">
        <v>3.4529999999999998</v>
      </c>
      <c r="X337" s="45" t="s">
        <v>169</v>
      </c>
      <c r="Y337" s="29">
        <v>7</v>
      </c>
      <c r="Z337" s="32">
        <v>3.5569999999999999</v>
      </c>
      <c r="AA337" s="45" t="s">
        <v>169</v>
      </c>
      <c r="AB337" s="29">
        <v>7</v>
      </c>
      <c r="AC337" s="32">
        <v>3.76</v>
      </c>
      <c r="AD337" s="45" t="s">
        <v>169</v>
      </c>
      <c r="AE337" s="29">
        <v>7</v>
      </c>
      <c r="AF337" s="32">
        <v>4.1559999999999997</v>
      </c>
      <c r="AG337" s="46">
        <v>1462</v>
      </c>
      <c r="AH337" s="29">
        <v>7</v>
      </c>
      <c r="AI337" s="32">
        <v>4.0289999999999999</v>
      </c>
      <c r="AJ337" s="45" t="s">
        <v>169</v>
      </c>
      <c r="AK337" s="29">
        <v>7</v>
      </c>
      <c r="AL337" s="32">
        <v>3.7083333333333299</v>
      </c>
      <c r="AM337" s="47" t="s">
        <v>170</v>
      </c>
      <c r="AN337" s="29">
        <v>7</v>
      </c>
      <c r="AO337" s="32">
        <v>4.0609999999999999</v>
      </c>
      <c r="AP337" s="31" t="s">
        <v>169</v>
      </c>
      <c r="AQ337" s="29">
        <v>7</v>
      </c>
      <c r="AU337" s="32">
        <v>3.3079999999999998</v>
      </c>
      <c r="AV337" s="32">
        <v>4.0609999999999999</v>
      </c>
    </row>
    <row r="338" spans="1:48" ht="12.75" x14ac:dyDescent="0.2">
      <c r="A338" s="29">
        <v>16</v>
      </c>
      <c r="B338" s="27">
        <v>44.9</v>
      </c>
      <c r="D338" s="29">
        <v>37.200000000000003</v>
      </c>
      <c r="E338" s="58">
        <v>37.200000000000003</v>
      </c>
      <c r="F338" s="36">
        <v>39.486944444444397</v>
      </c>
      <c r="G338" s="36"/>
      <c r="H338" s="58">
        <v>39.486944444444397</v>
      </c>
      <c r="I338" s="27">
        <v>32.700000000000003</v>
      </c>
      <c r="J338" s="58">
        <v>40</v>
      </c>
      <c r="K338" s="27">
        <v>39.61</v>
      </c>
      <c r="L338" s="58">
        <v>39.729999999999997</v>
      </c>
      <c r="M338">
        <f>[2]case600!$L1529</f>
        <v>32.250110470764497</v>
      </c>
      <c r="R338" s="41" t="s">
        <v>79</v>
      </c>
      <c r="S338" s="32">
        <v>2.8580000000000001</v>
      </c>
      <c r="T338" s="48">
        <v>33973</v>
      </c>
      <c r="U338" s="29">
        <v>7</v>
      </c>
      <c r="V338" s="29">
        <v>7</v>
      </c>
      <c r="W338" s="32">
        <v>3.456</v>
      </c>
      <c r="X338" s="45" t="s">
        <v>169</v>
      </c>
      <c r="Y338" s="29">
        <v>7</v>
      </c>
      <c r="Z338" s="32">
        <v>3.5640000000000001</v>
      </c>
      <c r="AA338" s="45" t="s">
        <v>169</v>
      </c>
      <c r="AB338" s="29">
        <v>7</v>
      </c>
      <c r="AC338" s="32">
        <v>3.7639999999999998</v>
      </c>
      <c r="AD338" s="45" t="s">
        <v>169</v>
      </c>
      <c r="AE338" s="29">
        <v>7</v>
      </c>
      <c r="AF338" s="32">
        <v>4.165</v>
      </c>
      <c r="AG338" s="46">
        <v>1462</v>
      </c>
      <c r="AH338" s="29">
        <v>7</v>
      </c>
      <c r="AI338" s="32">
        <v>4.0640000000000001</v>
      </c>
      <c r="AJ338" s="45" t="s">
        <v>169</v>
      </c>
      <c r="AK338" s="29">
        <v>7</v>
      </c>
      <c r="AL338" s="32">
        <v>3.74444444444444</v>
      </c>
      <c r="AM338" s="47" t="s">
        <v>170</v>
      </c>
      <c r="AN338" s="29">
        <v>7</v>
      </c>
      <c r="AO338" s="32">
        <v>4.1879999999999997</v>
      </c>
      <c r="AP338" s="31" t="s">
        <v>169</v>
      </c>
      <c r="AQ338" s="29">
        <v>8</v>
      </c>
      <c r="AU338" s="32">
        <v>3.355</v>
      </c>
      <c r="AV338" s="32">
        <v>4.0640000000000001</v>
      </c>
    </row>
    <row r="339" spans="1:48" ht="12.75" x14ac:dyDescent="0.2">
      <c r="A339" s="29">
        <v>17</v>
      </c>
      <c r="B339" s="27">
        <v>27.6</v>
      </c>
      <c r="D339" s="29">
        <v>16.72</v>
      </c>
      <c r="E339" s="58">
        <v>16.72</v>
      </c>
      <c r="F339" s="36">
        <v>21.290555555555599</v>
      </c>
      <c r="G339" s="36"/>
      <c r="H339" s="58">
        <v>21.290555555555599</v>
      </c>
      <c r="I339" s="27">
        <v>17.7</v>
      </c>
      <c r="J339" s="58">
        <v>21</v>
      </c>
      <c r="K339" s="27">
        <v>21.42</v>
      </c>
      <c r="L339" s="58">
        <v>21.6</v>
      </c>
      <c r="M339">
        <f>[2]case600!$L1530</f>
        <v>16.123599338209999</v>
      </c>
      <c r="R339" s="41" t="s">
        <v>80</v>
      </c>
      <c r="S339" s="32">
        <v>3.3079999999999998</v>
      </c>
      <c r="T339" s="48">
        <v>33973</v>
      </c>
      <c r="U339" s="29">
        <v>7</v>
      </c>
      <c r="V339" s="29">
        <v>7</v>
      </c>
      <c r="W339" s="32">
        <v>3.7029999999999998</v>
      </c>
      <c r="X339" s="45" t="s">
        <v>169</v>
      </c>
      <c r="Y339" s="29">
        <v>7</v>
      </c>
      <c r="Z339" s="32">
        <v>3.8050000000000002</v>
      </c>
      <c r="AA339" s="45" t="s">
        <v>169</v>
      </c>
      <c r="AB339" s="29">
        <v>7</v>
      </c>
      <c r="AC339" s="32">
        <v>4.0129999999999999</v>
      </c>
      <c r="AD339" s="45" t="s">
        <v>169</v>
      </c>
      <c r="AE339" s="29">
        <v>8</v>
      </c>
      <c r="AF339" s="32">
        <v>9.923</v>
      </c>
      <c r="AG339" s="46">
        <v>1462</v>
      </c>
      <c r="AH339" s="29">
        <v>8</v>
      </c>
      <c r="AI339" s="32">
        <v>6.117</v>
      </c>
      <c r="AJ339" s="45" t="s">
        <v>169</v>
      </c>
      <c r="AK339" s="29">
        <v>8</v>
      </c>
      <c r="AL339" s="32">
        <v>5.12222222222222</v>
      </c>
      <c r="AM339" s="47" t="s">
        <v>171</v>
      </c>
      <c r="AN339" s="29">
        <v>9</v>
      </c>
      <c r="AO339" s="32">
        <v>6.4279999999999999</v>
      </c>
      <c r="AP339" s="31" t="s">
        <v>169</v>
      </c>
      <c r="AQ339" s="29">
        <v>8</v>
      </c>
      <c r="AU339" s="32">
        <v>3.98</v>
      </c>
      <c r="AV339" s="32">
        <v>6.4279999999999999</v>
      </c>
    </row>
    <row r="340" spans="1:48" ht="12.75" x14ac:dyDescent="0.2">
      <c r="A340" s="29">
        <v>18</v>
      </c>
      <c r="B340" s="27">
        <v>9</v>
      </c>
      <c r="D340" s="29">
        <v>2.52</v>
      </c>
      <c r="E340" s="58">
        <v>2.52</v>
      </c>
      <c r="F340" s="36">
        <v>3.27</v>
      </c>
      <c r="G340" s="36"/>
      <c r="H340" s="58">
        <v>3.27</v>
      </c>
      <c r="I340" s="27">
        <v>2.73</v>
      </c>
      <c r="J340" s="58">
        <v>3</v>
      </c>
      <c r="K340" s="27">
        <v>3.28</v>
      </c>
      <c r="L340" s="58">
        <v>0</v>
      </c>
      <c r="M340">
        <f>[2]case600!$L1531</f>
        <v>2.7155242506330302</v>
      </c>
      <c r="R340" s="41" t="s">
        <v>81</v>
      </c>
      <c r="S340" s="32">
        <v>3.355</v>
      </c>
      <c r="T340" s="48">
        <v>33973</v>
      </c>
      <c r="U340" s="29">
        <v>7</v>
      </c>
      <c r="V340" s="29">
        <v>7</v>
      </c>
      <c r="W340" s="32">
        <v>3.7320000000000002</v>
      </c>
      <c r="X340" s="45" t="s">
        <v>169</v>
      </c>
      <c r="Y340" s="29">
        <v>7</v>
      </c>
      <c r="Z340" s="32">
        <v>3.8319999999999999</v>
      </c>
      <c r="AA340" s="45" t="s">
        <v>169</v>
      </c>
      <c r="AB340" s="29">
        <v>7</v>
      </c>
      <c r="AC340" s="32">
        <v>4.0419999999999998</v>
      </c>
      <c r="AF340" s="32">
        <v>0</v>
      </c>
      <c r="AI340" s="32">
        <v>0</v>
      </c>
      <c r="AL340" s="32">
        <v>0</v>
      </c>
      <c r="AM340" s="49" t="s">
        <v>166</v>
      </c>
      <c r="AO340" s="32">
        <v>0</v>
      </c>
    </row>
    <row r="341" spans="1:48" ht="12.75" x14ac:dyDescent="0.2">
      <c r="A341" s="29">
        <v>19</v>
      </c>
      <c r="B341" s="27">
        <v>0</v>
      </c>
      <c r="D341" s="29">
        <v>0</v>
      </c>
      <c r="E341" s="58">
        <v>0</v>
      </c>
      <c r="F341" s="30">
        <v>0</v>
      </c>
      <c r="G341" s="30"/>
      <c r="H341" s="58">
        <v>0</v>
      </c>
      <c r="I341" s="27">
        <v>0</v>
      </c>
      <c r="J341" s="58">
        <v>0</v>
      </c>
      <c r="K341" s="27">
        <v>0</v>
      </c>
      <c r="L341" s="58">
        <v>0</v>
      </c>
      <c r="M341">
        <f>[2]case600!$L1532</f>
        <v>0</v>
      </c>
      <c r="R341" s="41" t="s">
        <v>82</v>
      </c>
      <c r="S341" s="32">
        <v>3.98</v>
      </c>
      <c r="T341" s="48">
        <v>33973</v>
      </c>
      <c r="U341" s="29">
        <v>7</v>
      </c>
      <c r="V341" s="29">
        <v>7</v>
      </c>
      <c r="W341" s="32">
        <v>5.0279999999999996</v>
      </c>
      <c r="X341" s="45" t="s">
        <v>169</v>
      </c>
      <c r="Y341" s="29">
        <v>8</v>
      </c>
      <c r="Z341" s="32">
        <v>5.665</v>
      </c>
      <c r="AA341" s="45" t="s">
        <v>169</v>
      </c>
      <c r="AB341" s="29">
        <v>8</v>
      </c>
      <c r="AC341" s="32">
        <v>6.1159999999999997</v>
      </c>
      <c r="AD341" s="45" t="s">
        <v>169</v>
      </c>
      <c r="AE341" s="29">
        <v>8</v>
      </c>
      <c r="AF341" s="32">
        <v>2.8959999999999999</v>
      </c>
      <c r="AG341" s="46">
        <v>1462</v>
      </c>
      <c r="AH341" s="29">
        <v>8</v>
      </c>
      <c r="AI341" s="32">
        <v>2.8519999999999999</v>
      </c>
      <c r="AJ341" s="45" t="s">
        <v>169</v>
      </c>
      <c r="AK341" s="29">
        <v>8</v>
      </c>
      <c r="AL341" s="32">
        <v>2.5219999999999998</v>
      </c>
      <c r="AM341" s="47" t="s">
        <v>170</v>
      </c>
      <c r="AN341" s="29">
        <v>8</v>
      </c>
      <c r="AO341" s="32">
        <v>2.7789999999999999</v>
      </c>
      <c r="AP341" s="31" t="s">
        <v>169</v>
      </c>
      <c r="AQ341" s="29">
        <v>8</v>
      </c>
      <c r="AU341" s="32">
        <v>2.41</v>
      </c>
      <c r="AV341" s="32">
        <v>2.8959999999999999</v>
      </c>
    </row>
    <row r="342" spans="1:48" ht="12.75" x14ac:dyDescent="0.2">
      <c r="A342" s="29">
        <v>20</v>
      </c>
      <c r="B342" s="27">
        <v>0</v>
      </c>
      <c r="D342" s="29">
        <v>0</v>
      </c>
      <c r="E342" s="58">
        <v>0</v>
      </c>
      <c r="F342" s="30">
        <v>0</v>
      </c>
      <c r="G342" s="30"/>
      <c r="H342" s="58">
        <v>0</v>
      </c>
      <c r="I342" s="27">
        <v>0</v>
      </c>
      <c r="J342" s="58">
        <v>0</v>
      </c>
      <c r="K342" s="27">
        <v>0</v>
      </c>
      <c r="L342" s="58">
        <v>0</v>
      </c>
      <c r="M342">
        <f>[2]case600!$L1533</f>
        <v>0</v>
      </c>
      <c r="R342" s="41" t="s">
        <v>83</v>
      </c>
      <c r="S342" s="32">
        <v>0</v>
      </c>
      <c r="W342" s="32">
        <v>0</v>
      </c>
      <c r="Z342" s="32">
        <v>0</v>
      </c>
      <c r="AA342" s="45" t="s">
        <v>166</v>
      </c>
      <c r="AB342" s="41" t="s">
        <v>172</v>
      </c>
      <c r="AC342" s="32">
        <v>0</v>
      </c>
      <c r="AD342" s="45" t="s">
        <v>169</v>
      </c>
      <c r="AE342" s="29">
        <v>7</v>
      </c>
      <c r="AF342" s="32">
        <v>3.738</v>
      </c>
      <c r="AG342" s="47" t="s">
        <v>173</v>
      </c>
      <c r="AH342" s="29">
        <v>2</v>
      </c>
      <c r="AI342" s="32">
        <v>3.7989999999999999</v>
      </c>
      <c r="AJ342" s="45" t="s">
        <v>169</v>
      </c>
      <c r="AK342" s="29">
        <v>8</v>
      </c>
      <c r="AO342" s="32">
        <v>4.2960000000000003</v>
      </c>
      <c r="AP342" s="31" t="s">
        <v>169</v>
      </c>
      <c r="AQ342" s="29">
        <v>7</v>
      </c>
    </row>
    <row r="343" spans="1:48" ht="12.75" x14ac:dyDescent="0.2">
      <c r="A343" s="29">
        <v>21</v>
      </c>
      <c r="B343" s="27">
        <v>0</v>
      </c>
      <c r="D343" s="29">
        <v>0</v>
      </c>
      <c r="E343" s="58">
        <v>0</v>
      </c>
      <c r="F343" s="30">
        <v>0</v>
      </c>
      <c r="G343" s="30"/>
      <c r="H343" s="58">
        <v>0</v>
      </c>
      <c r="I343" s="27">
        <v>0</v>
      </c>
      <c r="J343" s="58">
        <v>0</v>
      </c>
      <c r="K343" s="27">
        <v>0</v>
      </c>
      <c r="L343" s="58">
        <v>0</v>
      </c>
      <c r="M343">
        <f>[2]case600!$L1534</f>
        <v>0</v>
      </c>
      <c r="R343" s="41" t="s">
        <v>84</v>
      </c>
      <c r="S343" s="32">
        <v>2.41</v>
      </c>
      <c r="T343" s="48">
        <v>33973</v>
      </c>
      <c r="U343" s="29">
        <v>7</v>
      </c>
      <c r="V343" s="29">
        <v>7</v>
      </c>
      <c r="W343" s="32">
        <v>2.7509999999999999</v>
      </c>
      <c r="X343" s="45" t="s">
        <v>169</v>
      </c>
      <c r="Y343" s="29">
        <v>8</v>
      </c>
      <c r="Z343" s="32">
        <v>2.7269999999999999</v>
      </c>
      <c r="AA343" s="45" t="s">
        <v>169</v>
      </c>
      <c r="AB343" s="29">
        <v>8</v>
      </c>
      <c r="AC343" s="32">
        <v>2.863</v>
      </c>
      <c r="AD343" s="45" t="s">
        <v>169</v>
      </c>
      <c r="AE343" s="29">
        <v>3</v>
      </c>
      <c r="AF343" s="32">
        <v>2.2349999999999999</v>
      </c>
      <c r="AG343" s="46">
        <v>1462</v>
      </c>
      <c r="AH343" s="29">
        <v>3</v>
      </c>
      <c r="AI343" s="32">
        <v>2.2210000000000001</v>
      </c>
      <c r="AJ343" s="45" t="s">
        <v>169</v>
      </c>
      <c r="AK343" s="29">
        <v>4</v>
      </c>
      <c r="AL343" s="32">
        <v>2.1855555555555601</v>
      </c>
      <c r="AM343" s="47" t="s">
        <v>170</v>
      </c>
      <c r="AN343" s="29">
        <v>3</v>
      </c>
      <c r="AO343" s="32">
        <v>2.2629999999999999</v>
      </c>
      <c r="AP343" s="31" t="s">
        <v>169</v>
      </c>
      <c r="AQ343" s="29">
        <v>3</v>
      </c>
    </row>
    <row r="344" spans="1:48" ht="12.75" x14ac:dyDescent="0.2">
      <c r="A344" s="29">
        <v>22</v>
      </c>
      <c r="B344" s="27">
        <v>0</v>
      </c>
      <c r="D344" s="29">
        <v>0</v>
      </c>
      <c r="E344" s="58">
        <v>0</v>
      </c>
      <c r="F344" s="30">
        <v>0</v>
      </c>
      <c r="G344" s="30"/>
      <c r="H344" s="58">
        <v>0</v>
      </c>
      <c r="I344" s="27">
        <v>0</v>
      </c>
      <c r="J344" s="58">
        <v>0</v>
      </c>
      <c r="K344" s="27">
        <v>0</v>
      </c>
      <c r="L344" s="58">
        <v>0</v>
      </c>
      <c r="M344">
        <f>[2]case600!$L1535</f>
        <v>0</v>
      </c>
      <c r="R344" s="41" t="s">
        <v>86</v>
      </c>
      <c r="S344" s="32">
        <v>2.7690000000000001</v>
      </c>
      <c r="T344" s="48">
        <v>34006</v>
      </c>
      <c r="U344" s="29">
        <v>2</v>
      </c>
      <c r="V344" s="29">
        <v>2</v>
      </c>
      <c r="W344" s="32">
        <v>3.734</v>
      </c>
      <c r="X344" s="45" t="s">
        <v>169</v>
      </c>
      <c r="Y344" s="29">
        <v>7</v>
      </c>
      <c r="Z344" s="32">
        <v>3.427</v>
      </c>
      <c r="AA344" s="45" t="s">
        <v>169</v>
      </c>
      <c r="AB344" s="29">
        <v>7</v>
      </c>
      <c r="AC344" s="32">
        <v>3.681</v>
      </c>
      <c r="AF344" s="32">
        <v>3.0470000000000002</v>
      </c>
      <c r="AG344" s="46">
        <v>1462</v>
      </c>
      <c r="AH344" s="29">
        <v>3</v>
      </c>
      <c r="AI344" s="32">
        <v>2.9990000000000001</v>
      </c>
      <c r="AJ344" s="45" t="s">
        <v>169</v>
      </c>
      <c r="AK344" s="29">
        <v>2</v>
      </c>
      <c r="AL344" s="32">
        <v>2.9694444444444401</v>
      </c>
      <c r="AM344" s="47" t="s">
        <v>170</v>
      </c>
      <c r="AN344" s="29">
        <v>5</v>
      </c>
      <c r="AO344" s="32">
        <v>3.3820000000000001</v>
      </c>
      <c r="AP344" s="31" t="s">
        <v>169</v>
      </c>
      <c r="AQ344" s="29">
        <v>2</v>
      </c>
    </row>
    <row r="345" spans="1:48" ht="12.75" x14ac:dyDescent="0.2">
      <c r="A345" s="29">
        <v>23</v>
      </c>
      <c r="B345" s="27">
        <v>0</v>
      </c>
      <c r="D345" s="29">
        <v>0</v>
      </c>
      <c r="E345" s="58">
        <v>0</v>
      </c>
      <c r="F345" s="30">
        <v>0</v>
      </c>
      <c r="G345" s="30"/>
      <c r="H345" s="58">
        <v>0</v>
      </c>
      <c r="I345" s="27">
        <v>0</v>
      </c>
      <c r="J345" s="58">
        <v>0</v>
      </c>
      <c r="K345" s="27">
        <v>0</v>
      </c>
      <c r="L345" s="58">
        <v>0</v>
      </c>
      <c r="M345">
        <f>[2]case600!$L1536</f>
        <v>0</v>
      </c>
      <c r="R345" s="41" t="s">
        <v>87</v>
      </c>
      <c r="S345" s="32">
        <v>2.004</v>
      </c>
      <c r="T345" s="48">
        <v>33973</v>
      </c>
      <c r="U345" s="29">
        <v>2</v>
      </c>
      <c r="V345" s="29">
        <v>2</v>
      </c>
      <c r="W345" s="32">
        <v>2.1859999999999999</v>
      </c>
      <c r="X345" s="45" t="s">
        <v>169</v>
      </c>
      <c r="Y345" s="29">
        <v>8</v>
      </c>
      <c r="Z345" s="32">
        <v>2.3199999999999998</v>
      </c>
      <c r="AA345" s="45" t="s">
        <v>169</v>
      </c>
      <c r="AB345" s="29">
        <v>3</v>
      </c>
      <c r="AC345" s="32">
        <v>2.3849999999999998</v>
      </c>
      <c r="AF345" s="32">
        <v>3.077</v>
      </c>
      <c r="AG345" s="46">
        <v>1462</v>
      </c>
      <c r="AH345" s="29">
        <v>3</v>
      </c>
      <c r="AI345" s="32">
        <v>3.02</v>
      </c>
      <c r="AJ345" s="45" t="s">
        <v>169</v>
      </c>
      <c r="AK345" s="29">
        <v>2</v>
      </c>
      <c r="AL345" s="32">
        <v>2.9805555555555601</v>
      </c>
      <c r="AM345" s="47" t="s">
        <v>170</v>
      </c>
      <c r="AN345" s="29">
        <v>5</v>
      </c>
      <c r="AO345" s="32">
        <v>3.3250000000000002</v>
      </c>
      <c r="AP345" s="31" t="s">
        <v>169</v>
      </c>
      <c r="AQ345" s="29">
        <v>2</v>
      </c>
    </row>
    <row r="346" spans="1:48" ht="12.75" x14ac:dyDescent="0.2">
      <c r="A346" s="29">
        <v>24</v>
      </c>
      <c r="B346" s="27">
        <v>0</v>
      </c>
      <c r="D346" s="29">
        <v>0</v>
      </c>
      <c r="E346" s="58">
        <v>0</v>
      </c>
      <c r="F346" s="30">
        <v>0</v>
      </c>
      <c r="G346" s="30"/>
      <c r="H346" s="58">
        <v>0</v>
      </c>
      <c r="I346" s="27">
        <v>0</v>
      </c>
      <c r="J346" s="58">
        <v>0</v>
      </c>
      <c r="K346" s="27">
        <v>0</v>
      </c>
      <c r="L346" s="58">
        <v>0</v>
      </c>
      <c r="M346">
        <f>[2]case600!$L1537</f>
        <v>0</v>
      </c>
      <c r="R346" s="41" t="s">
        <v>88</v>
      </c>
      <c r="S346" s="32">
        <v>2.6509999999999998</v>
      </c>
      <c r="T346" s="48">
        <v>33973</v>
      </c>
      <c r="U346" s="29">
        <v>5</v>
      </c>
      <c r="V346" s="29">
        <v>5</v>
      </c>
      <c r="W346" s="32">
        <v>2.9729999999999999</v>
      </c>
      <c r="X346" s="45" t="s">
        <v>169</v>
      </c>
      <c r="Y346" s="29">
        <v>5</v>
      </c>
      <c r="AF346" s="32">
        <v>3.65</v>
      </c>
      <c r="AG346" s="46">
        <v>1462</v>
      </c>
      <c r="AH346" s="29">
        <v>2</v>
      </c>
      <c r="AI346" s="32">
        <v>3.3069999999999999</v>
      </c>
      <c r="AJ346" s="45" t="s">
        <v>169</v>
      </c>
      <c r="AK346" s="29">
        <v>6</v>
      </c>
      <c r="AL346" s="32">
        <v>3.2944444444444398</v>
      </c>
      <c r="AM346" s="47" t="s">
        <v>170</v>
      </c>
      <c r="AN346" s="29">
        <v>6</v>
      </c>
      <c r="AO346" s="32">
        <v>3.4580000000000002</v>
      </c>
      <c r="AP346" s="31" t="s">
        <v>169</v>
      </c>
      <c r="AQ346" s="29">
        <v>8</v>
      </c>
    </row>
    <row r="347" spans="1:48" x14ac:dyDescent="0.15">
      <c r="A347" s="37" t="s">
        <v>163</v>
      </c>
      <c r="B347" s="37" t="s">
        <v>163</v>
      </c>
      <c r="C347" s="37" t="s">
        <v>163</v>
      </c>
      <c r="D347" s="37" t="s">
        <v>163</v>
      </c>
      <c r="E347" s="37" t="s">
        <v>163</v>
      </c>
      <c r="F347" s="38" t="s">
        <v>163</v>
      </c>
      <c r="G347" s="38"/>
      <c r="H347" s="37" t="s">
        <v>163</v>
      </c>
      <c r="I347" s="37" t="s">
        <v>163</v>
      </c>
      <c r="J347" s="37" t="s">
        <v>163</v>
      </c>
      <c r="K347" s="37" t="s">
        <v>163</v>
      </c>
      <c r="L347" s="37" t="s">
        <v>163</v>
      </c>
      <c r="M347"/>
      <c r="R347" s="41" t="s">
        <v>89</v>
      </c>
      <c r="S347" s="32">
        <v>2.7010000000000001</v>
      </c>
      <c r="T347" s="48">
        <v>33973</v>
      </c>
      <c r="U347" s="29">
        <v>5</v>
      </c>
      <c r="V347" s="29">
        <v>5</v>
      </c>
      <c r="W347" s="32">
        <v>2.9729999999999999</v>
      </c>
      <c r="X347" s="45" t="s">
        <v>169</v>
      </c>
      <c r="Y347" s="29">
        <v>5</v>
      </c>
      <c r="AD347" s="45" t="s">
        <v>169</v>
      </c>
      <c r="AE347" s="29">
        <v>2</v>
      </c>
      <c r="AF347" s="32">
        <v>3.7090000000000001</v>
      </c>
      <c r="AG347" s="46">
        <v>1462</v>
      </c>
      <c r="AH347" s="29">
        <v>2</v>
      </c>
      <c r="AI347" s="32">
        <v>3.3479999999999999</v>
      </c>
      <c r="AJ347" s="45" t="s">
        <v>169</v>
      </c>
      <c r="AK347" s="29">
        <v>8</v>
      </c>
      <c r="AL347" s="32">
        <v>3.3361111111111099</v>
      </c>
      <c r="AM347" s="47" t="s">
        <v>170</v>
      </c>
      <c r="AN347" s="29">
        <v>6</v>
      </c>
      <c r="AO347" s="32">
        <v>3.52</v>
      </c>
      <c r="AP347" s="31" t="s">
        <v>169</v>
      </c>
      <c r="AQ347" s="29">
        <v>2</v>
      </c>
    </row>
    <row r="348" spans="1:48" x14ac:dyDescent="0.15">
      <c r="E348" s="28"/>
      <c r="F348" s="39"/>
      <c r="G348" s="39"/>
      <c r="M348"/>
      <c r="R348" s="41" t="s">
        <v>90</v>
      </c>
      <c r="S348" s="32">
        <v>2.7869999999999999</v>
      </c>
      <c r="T348" s="48">
        <v>33973</v>
      </c>
      <c r="U348" s="29">
        <v>5</v>
      </c>
      <c r="V348" s="29">
        <v>5</v>
      </c>
      <c r="W348" s="32">
        <v>3.28</v>
      </c>
      <c r="X348" s="45" t="s">
        <v>169</v>
      </c>
      <c r="Y348" s="29">
        <v>5</v>
      </c>
      <c r="AD348" s="45" t="s">
        <v>169</v>
      </c>
      <c r="AE348" s="29">
        <v>2</v>
      </c>
      <c r="AF348" s="32">
        <v>5.2930000000000001</v>
      </c>
      <c r="AG348" s="46">
        <v>1462</v>
      </c>
      <c r="AH348" s="29">
        <v>2</v>
      </c>
      <c r="AI348" s="32">
        <v>5.1589999999999998</v>
      </c>
      <c r="AJ348" s="45" t="s">
        <v>169</v>
      </c>
      <c r="AK348" s="29">
        <v>2</v>
      </c>
      <c r="AL348" s="32">
        <v>4.8916666666666702</v>
      </c>
      <c r="AM348" s="47" t="s">
        <v>170</v>
      </c>
      <c r="AN348" s="29">
        <v>6</v>
      </c>
      <c r="AO348" s="32">
        <v>5.1070000000000002</v>
      </c>
      <c r="AP348" s="31" t="s">
        <v>169</v>
      </c>
      <c r="AQ348" s="29">
        <v>2</v>
      </c>
    </row>
    <row r="349" spans="1:48" x14ac:dyDescent="0.15">
      <c r="E349" s="28"/>
      <c r="F349" s="39"/>
      <c r="G349" s="39"/>
      <c r="M349"/>
      <c r="R349" s="41" t="s">
        <v>91</v>
      </c>
      <c r="S349" s="32">
        <v>2.867</v>
      </c>
      <c r="T349" s="48">
        <v>33973</v>
      </c>
      <c r="U349" s="29">
        <v>5</v>
      </c>
      <c r="V349" s="29">
        <v>5</v>
      </c>
      <c r="W349" s="32">
        <v>3.28</v>
      </c>
      <c r="X349" s="45" t="s">
        <v>169</v>
      </c>
      <c r="Y349" s="29">
        <v>5</v>
      </c>
      <c r="Z349" s="32">
        <v>3.4649999999999999</v>
      </c>
      <c r="AA349" s="45" t="s">
        <v>169</v>
      </c>
      <c r="AB349" s="29">
        <v>5</v>
      </c>
      <c r="AC349" s="32">
        <v>3.6949999999999998</v>
      </c>
      <c r="AD349" s="45" t="s">
        <v>169</v>
      </c>
      <c r="AE349" s="29">
        <v>2</v>
      </c>
      <c r="AF349" s="32">
        <v>3.5089999999999999</v>
      </c>
      <c r="AG349" s="46">
        <v>1462</v>
      </c>
      <c r="AH349" s="29">
        <v>2</v>
      </c>
      <c r="AI349" s="32">
        <v>3.1589999999999998</v>
      </c>
      <c r="AJ349" s="45" t="s">
        <v>169</v>
      </c>
      <c r="AK349" s="29">
        <v>8</v>
      </c>
      <c r="AL349" s="32">
        <v>3.1527777777777799</v>
      </c>
      <c r="AM349" s="47" t="s">
        <v>170</v>
      </c>
      <c r="AN349" s="29">
        <v>6</v>
      </c>
      <c r="AO349" s="32">
        <v>3.3330000000000002</v>
      </c>
      <c r="AP349" s="31" t="s">
        <v>169</v>
      </c>
      <c r="AQ349" s="29">
        <v>8</v>
      </c>
    </row>
    <row r="350" spans="1:48" x14ac:dyDescent="0.15">
      <c r="E350" s="28"/>
      <c r="F350" s="39"/>
      <c r="G350" s="39"/>
      <c r="M350"/>
      <c r="R350" s="41" t="s">
        <v>92</v>
      </c>
      <c r="S350" s="32">
        <v>4.3860000000000001</v>
      </c>
      <c r="T350" s="48">
        <v>33973</v>
      </c>
      <c r="U350" s="29">
        <v>5</v>
      </c>
      <c r="V350" s="29">
        <v>5</v>
      </c>
      <c r="W350" s="32">
        <v>4.984</v>
      </c>
      <c r="X350" s="45" t="s">
        <v>169</v>
      </c>
      <c r="Y350" s="29">
        <v>2</v>
      </c>
      <c r="Z350" s="32">
        <v>4.9939999999999998</v>
      </c>
      <c r="AA350" s="45" t="s">
        <v>169</v>
      </c>
      <c r="AB350" s="29">
        <v>2</v>
      </c>
      <c r="AC350" s="32">
        <v>5.2789999999999999</v>
      </c>
      <c r="AD350" s="45" t="s">
        <v>169</v>
      </c>
      <c r="AE350" s="29">
        <v>2</v>
      </c>
      <c r="AF350" s="32">
        <v>3.7090000000000001</v>
      </c>
      <c r="AG350" s="46">
        <v>1462</v>
      </c>
      <c r="AH350" s="29">
        <v>2</v>
      </c>
      <c r="AI350" s="32">
        <v>3.3410000000000002</v>
      </c>
      <c r="AJ350" s="45" t="s">
        <v>169</v>
      </c>
      <c r="AK350" s="29">
        <v>6</v>
      </c>
      <c r="AL350" s="32">
        <v>3.3361111111111099</v>
      </c>
      <c r="AM350" s="47" t="s">
        <v>170</v>
      </c>
      <c r="AN350" s="29">
        <v>6</v>
      </c>
      <c r="AO350" s="32">
        <v>3.5249999999999999</v>
      </c>
      <c r="AP350" s="31" t="s">
        <v>169</v>
      </c>
      <c r="AQ350" s="29">
        <v>2</v>
      </c>
    </row>
    <row r="351" spans="1:48" x14ac:dyDescent="0.15">
      <c r="E351" s="28"/>
      <c r="F351" s="39"/>
      <c r="G351" s="39"/>
      <c r="M351"/>
      <c r="R351" s="41" t="s">
        <v>94</v>
      </c>
      <c r="S351" s="32">
        <v>2.6850000000000001</v>
      </c>
      <c r="T351" s="48">
        <v>33973</v>
      </c>
      <c r="U351" s="29">
        <v>5</v>
      </c>
      <c r="V351" s="29">
        <v>5</v>
      </c>
      <c r="W351" s="32">
        <v>3.1</v>
      </c>
      <c r="X351" s="45" t="s">
        <v>169</v>
      </c>
      <c r="Y351" s="29">
        <v>5</v>
      </c>
      <c r="Z351" s="32">
        <v>3.282</v>
      </c>
      <c r="AA351" s="45" t="s">
        <v>169</v>
      </c>
      <c r="AB351" s="29">
        <v>5</v>
      </c>
      <c r="AC351" s="32">
        <v>3.4950000000000001</v>
      </c>
      <c r="AD351" s="45" t="s">
        <v>169</v>
      </c>
      <c r="AE351" s="29">
        <v>2</v>
      </c>
      <c r="AF351" s="32">
        <v>3.714</v>
      </c>
      <c r="AG351" s="46">
        <v>1462</v>
      </c>
      <c r="AH351" s="29">
        <v>2</v>
      </c>
      <c r="AI351" s="32">
        <v>3.34</v>
      </c>
      <c r="AJ351" s="45" t="s">
        <v>169</v>
      </c>
      <c r="AK351" s="29">
        <v>6</v>
      </c>
      <c r="AL351" s="32">
        <v>3.3361111111111099</v>
      </c>
      <c r="AM351" s="47" t="s">
        <v>170</v>
      </c>
      <c r="AN351" s="29">
        <v>6</v>
      </c>
      <c r="AO351" s="32">
        <v>3.738</v>
      </c>
      <c r="AP351" s="31" t="s">
        <v>169</v>
      </c>
      <c r="AQ351" s="29">
        <v>2</v>
      </c>
    </row>
    <row r="352" spans="1:48" x14ac:dyDescent="0.15">
      <c r="E352" s="28"/>
      <c r="F352" s="39"/>
      <c r="G352" s="39"/>
      <c r="M352"/>
      <c r="R352" s="41" t="s">
        <v>95</v>
      </c>
      <c r="S352" s="32">
        <v>2.8660000000000001</v>
      </c>
      <c r="T352" s="48">
        <v>33973</v>
      </c>
      <c r="U352" s="29">
        <v>5</v>
      </c>
      <c r="V352" s="29">
        <v>5</v>
      </c>
      <c r="W352" s="32">
        <v>3.2789999999999999</v>
      </c>
      <c r="X352" s="45" t="s">
        <v>169</v>
      </c>
      <c r="Y352" s="29">
        <v>5</v>
      </c>
      <c r="Z352" s="32">
        <v>3.4649999999999999</v>
      </c>
      <c r="AA352" s="45" t="s">
        <v>169</v>
      </c>
      <c r="AB352" s="29">
        <v>5</v>
      </c>
      <c r="AC352" s="32">
        <v>3.6949999999999998</v>
      </c>
      <c r="AD352" s="45" t="s">
        <v>169</v>
      </c>
      <c r="AE352" s="29">
        <v>2</v>
      </c>
      <c r="AF352" s="32">
        <v>3.714</v>
      </c>
      <c r="AG352" s="46">
        <v>1462</v>
      </c>
      <c r="AH352" s="29">
        <v>2</v>
      </c>
      <c r="AI352" s="32">
        <v>3.3410000000000002</v>
      </c>
      <c r="AJ352" s="45" t="s">
        <v>169</v>
      </c>
      <c r="AK352" s="29">
        <v>6</v>
      </c>
      <c r="AL352" s="32">
        <v>3.3361111111111099</v>
      </c>
      <c r="AM352" s="47" t="s">
        <v>170</v>
      </c>
      <c r="AN352" s="29">
        <v>6</v>
      </c>
      <c r="AO352" s="32">
        <v>3.7589999999999999</v>
      </c>
      <c r="AP352" s="31" t="s">
        <v>169</v>
      </c>
      <c r="AQ352" s="29">
        <v>2</v>
      </c>
    </row>
    <row r="353" spans="1:48" x14ac:dyDescent="0.15">
      <c r="E353" s="28"/>
      <c r="F353" s="39"/>
      <c r="G353" s="39"/>
      <c r="M353"/>
      <c r="R353" s="41" t="s">
        <v>96</v>
      </c>
      <c r="S353" s="32">
        <v>2.863</v>
      </c>
      <c r="T353" s="48">
        <v>33973</v>
      </c>
      <c r="U353" s="29">
        <v>5</v>
      </c>
      <c r="V353" s="29">
        <v>5</v>
      </c>
      <c r="W353" s="32">
        <v>3.2770000000000001</v>
      </c>
      <c r="X353" s="45" t="s">
        <v>169</v>
      </c>
      <c r="Y353" s="29">
        <v>5</v>
      </c>
      <c r="AC353" s="32">
        <v>3.67</v>
      </c>
      <c r="AD353" s="45" t="s">
        <v>169</v>
      </c>
      <c r="AE353" s="29">
        <v>2</v>
      </c>
      <c r="AF353" s="32">
        <v>3.714</v>
      </c>
      <c r="AG353" s="46">
        <v>1462</v>
      </c>
      <c r="AH353" s="29">
        <v>2</v>
      </c>
      <c r="AI353" s="32">
        <v>3.34</v>
      </c>
      <c r="AJ353" s="45" t="s">
        <v>169</v>
      </c>
      <c r="AK353" s="29">
        <v>6</v>
      </c>
      <c r="AL353" s="32">
        <v>3.3277777777777802</v>
      </c>
      <c r="AM353" s="47" t="s">
        <v>170</v>
      </c>
      <c r="AN353" s="29">
        <v>6</v>
      </c>
      <c r="AO353" s="32">
        <v>3.738</v>
      </c>
      <c r="AP353" s="31" t="s">
        <v>169</v>
      </c>
      <c r="AQ353" s="29">
        <v>2</v>
      </c>
    </row>
    <row r="354" spans="1:48" x14ac:dyDescent="0.15">
      <c r="E354" s="28"/>
      <c r="F354" s="39"/>
      <c r="G354" s="39"/>
      <c r="M354"/>
      <c r="R354" s="41" t="s">
        <v>97</v>
      </c>
      <c r="S354" s="32">
        <v>2.8639999999999999</v>
      </c>
      <c r="T354" s="48">
        <v>33973</v>
      </c>
      <c r="U354" s="29">
        <v>5</v>
      </c>
      <c r="V354" s="29">
        <v>5</v>
      </c>
      <c r="W354" s="32">
        <v>3.278</v>
      </c>
      <c r="X354" s="45" t="s">
        <v>169</v>
      </c>
      <c r="Y354" s="29">
        <v>5</v>
      </c>
      <c r="AC354" s="32">
        <v>3.6850000000000001</v>
      </c>
      <c r="AD354" s="45" t="s">
        <v>169</v>
      </c>
      <c r="AE354" s="29">
        <v>2</v>
      </c>
      <c r="AF354" s="32">
        <v>3.714</v>
      </c>
      <c r="AG354" s="46">
        <v>1462</v>
      </c>
      <c r="AH354" s="29">
        <v>2</v>
      </c>
      <c r="AI354" s="32">
        <v>3.5990000000000002</v>
      </c>
      <c r="AJ354" s="45" t="s">
        <v>169</v>
      </c>
      <c r="AK354" s="29">
        <v>5</v>
      </c>
      <c r="AL354" s="32">
        <v>3.3277777777777802</v>
      </c>
      <c r="AM354" s="47" t="s">
        <v>170</v>
      </c>
      <c r="AN354" s="29">
        <v>6</v>
      </c>
      <c r="AO354" s="32">
        <v>3.77</v>
      </c>
      <c r="AP354" s="31" t="s">
        <v>169</v>
      </c>
      <c r="AQ354" s="29">
        <v>2</v>
      </c>
    </row>
    <row r="355" spans="1:48" x14ac:dyDescent="0.15">
      <c r="A355" s="41" t="s">
        <v>174</v>
      </c>
      <c r="E355" s="28"/>
      <c r="F355" s="39"/>
      <c r="G355" s="39"/>
      <c r="M355"/>
      <c r="R355" s="41" t="s">
        <v>98</v>
      </c>
      <c r="S355" s="32">
        <v>2.863</v>
      </c>
      <c r="T355" s="48">
        <v>33973</v>
      </c>
      <c r="U355" s="29">
        <v>5</v>
      </c>
      <c r="V355" s="29">
        <v>5</v>
      </c>
      <c r="W355" s="32">
        <v>3.2770000000000001</v>
      </c>
      <c r="X355" s="45" t="s">
        <v>169</v>
      </c>
      <c r="Y355" s="29">
        <v>5</v>
      </c>
      <c r="AC355" s="32">
        <v>3.67</v>
      </c>
      <c r="AD355" s="45" t="s">
        <v>169</v>
      </c>
      <c r="AE355" s="29">
        <v>2</v>
      </c>
      <c r="AF355" s="32">
        <v>3.714</v>
      </c>
      <c r="AG355" s="46">
        <v>1462</v>
      </c>
      <c r="AH355" s="29">
        <v>2</v>
      </c>
      <c r="AI355" s="32">
        <v>3.5990000000000002</v>
      </c>
      <c r="AJ355" s="45" t="s">
        <v>169</v>
      </c>
      <c r="AK355" s="29">
        <v>5</v>
      </c>
      <c r="AL355" s="32">
        <v>3.3277777777777802</v>
      </c>
      <c r="AM355" s="47" t="s">
        <v>170</v>
      </c>
      <c r="AN355" s="29">
        <v>6</v>
      </c>
      <c r="AO355" s="32">
        <v>3.7709999999999999</v>
      </c>
      <c r="AP355" s="31" t="s">
        <v>169</v>
      </c>
      <c r="AQ355" s="29">
        <v>2</v>
      </c>
    </row>
    <row r="356" spans="1:48" x14ac:dyDescent="0.15">
      <c r="A356" s="41" t="s">
        <v>175</v>
      </c>
      <c r="E356" s="28"/>
      <c r="F356" s="39"/>
      <c r="G356" s="39"/>
      <c r="M356"/>
      <c r="R356" s="41" t="s">
        <v>99</v>
      </c>
      <c r="S356" s="32">
        <v>3.0139999999999998</v>
      </c>
      <c r="T356" s="48">
        <v>33973</v>
      </c>
      <c r="U356" s="29">
        <v>6</v>
      </c>
      <c r="V356" s="29">
        <v>6</v>
      </c>
      <c r="W356" s="32">
        <v>3.2759999999999998</v>
      </c>
      <c r="X356" s="45" t="s">
        <v>169</v>
      </c>
      <c r="Y356" s="29">
        <v>5</v>
      </c>
      <c r="AC356" s="32">
        <v>3.6850000000000001</v>
      </c>
      <c r="AD356" s="45" t="s">
        <v>169</v>
      </c>
      <c r="AE356" s="29">
        <v>2</v>
      </c>
      <c r="AF356" s="32">
        <v>3.714</v>
      </c>
      <c r="AG356" s="46">
        <v>1462</v>
      </c>
      <c r="AH356" s="29">
        <v>2</v>
      </c>
      <c r="AI356" s="32">
        <v>3.34</v>
      </c>
      <c r="AJ356" s="45" t="s">
        <v>169</v>
      </c>
      <c r="AK356" s="29">
        <v>6</v>
      </c>
      <c r="AL356" s="32">
        <v>3.3361111111111099</v>
      </c>
      <c r="AM356" s="47" t="s">
        <v>170</v>
      </c>
      <c r="AN356" s="29">
        <v>6</v>
      </c>
      <c r="AO356" s="32">
        <v>3.7349999999999999</v>
      </c>
      <c r="AP356" s="31" t="s">
        <v>169</v>
      </c>
      <c r="AQ356" s="29">
        <v>3</v>
      </c>
    </row>
    <row r="357" spans="1:48" x14ac:dyDescent="0.15">
      <c r="A357" s="41" t="s">
        <v>149</v>
      </c>
      <c r="E357" s="28"/>
      <c r="F357" s="39"/>
      <c r="G357" s="39"/>
      <c r="M357" s="64" t="s">
        <v>58</v>
      </c>
      <c r="R357" s="41" t="s">
        <v>100</v>
      </c>
      <c r="S357" s="32">
        <v>3.0150000000000001</v>
      </c>
      <c r="T357" s="48">
        <v>33973</v>
      </c>
      <c r="U357" s="29">
        <v>6</v>
      </c>
      <c r="V357" s="29">
        <v>6</v>
      </c>
      <c r="W357" s="32">
        <v>3.2770000000000001</v>
      </c>
      <c r="X357" s="45" t="s">
        <v>169</v>
      </c>
      <c r="Y357" s="29">
        <v>5</v>
      </c>
      <c r="AC357" s="32">
        <v>3.6720000000000002</v>
      </c>
      <c r="AD357" s="45" t="s">
        <v>169</v>
      </c>
      <c r="AE357" s="29">
        <v>3</v>
      </c>
      <c r="AF357" s="32">
        <v>2.391</v>
      </c>
      <c r="AG357" s="46">
        <v>1462</v>
      </c>
      <c r="AH357" s="29">
        <v>3</v>
      </c>
      <c r="AI357" s="32">
        <v>2.2629999999999999</v>
      </c>
      <c r="AJ357" s="45" t="s">
        <v>169</v>
      </c>
      <c r="AK357" s="29">
        <v>4</v>
      </c>
      <c r="AL357" s="32">
        <v>2.2211111111111101</v>
      </c>
      <c r="AM357" s="47" t="s">
        <v>170</v>
      </c>
      <c r="AN357" s="29">
        <v>8</v>
      </c>
      <c r="AO357" s="32">
        <v>2.27</v>
      </c>
      <c r="AP357" s="31" t="s">
        <v>169</v>
      </c>
      <c r="AQ357" s="29">
        <v>3</v>
      </c>
    </row>
    <row r="358" spans="1:48" x14ac:dyDescent="0.15">
      <c r="A358" s="41" t="s">
        <v>150</v>
      </c>
      <c r="E358" s="28"/>
      <c r="F358" s="39"/>
      <c r="G358" s="39"/>
      <c r="M358" s="64" t="s">
        <v>67</v>
      </c>
      <c r="R358" s="41" t="s">
        <v>101</v>
      </c>
      <c r="S358" s="32">
        <v>2.8610000000000002</v>
      </c>
      <c r="T358" s="48">
        <v>33973</v>
      </c>
      <c r="U358" s="29">
        <v>5</v>
      </c>
      <c r="V358" s="29">
        <v>5</v>
      </c>
      <c r="W358" s="32">
        <v>3.2749999999999999</v>
      </c>
      <c r="X358" s="45" t="s">
        <v>169</v>
      </c>
      <c r="Y358" s="29">
        <v>5</v>
      </c>
      <c r="AC358" s="32">
        <v>3.661</v>
      </c>
      <c r="AD358" s="45" t="s">
        <v>169</v>
      </c>
      <c r="AE358" s="29">
        <v>2</v>
      </c>
      <c r="AF358" s="32">
        <v>3.7090000000000001</v>
      </c>
      <c r="AG358" s="46">
        <v>1462</v>
      </c>
      <c r="AH358" s="29">
        <v>2</v>
      </c>
      <c r="AI358" s="32">
        <v>3.3420000000000001</v>
      </c>
      <c r="AJ358" s="45" t="s">
        <v>169</v>
      </c>
      <c r="AK358" s="29">
        <v>8</v>
      </c>
      <c r="AL358" s="32">
        <v>3.3361111111111099</v>
      </c>
      <c r="AM358" s="47" t="s">
        <v>170</v>
      </c>
      <c r="AN358" s="29">
        <v>6</v>
      </c>
      <c r="AO358" s="32">
        <v>3.52</v>
      </c>
      <c r="AP358" s="31" t="s">
        <v>169</v>
      </c>
      <c r="AQ358" s="29">
        <v>2</v>
      </c>
    </row>
    <row r="359" spans="1:48" x14ac:dyDescent="0.15">
      <c r="A359" s="41" t="s">
        <v>115</v>
      </c>
      <c r="B359" s="41"/>
      <c r="C359" s="31"/>
      <c r="D359" s="41"/>
      <c r="E359" s="41"/>
      <c r="F359" s="42"/>
      <c r="G359" s="42"/>
      <c r="H359" s="41"/>
      <c r="I359" s="35"/>
      <c r="J359" s="41"/>
      <c r="K359" s="41"/>
      <c r="L359" s="41"/>
      <c r="M359" s="64" t="s">
        <v>161</v>
      </c>
      <c r="R359" s="41" t="s">
        <v>102</v>
      </c>
      <c r="S359" s="32">
        <v>2.0619999999999998</v>
      </c>
      <c r="T359" s="48">
        <v>33973</v>
      </c>
      <c r="U359" s="29">
        <v>7</v>
      </c>
      <c r="V359" s="29">
        <v>7</v>
      </c>
      <c r="W359" s="32">
        <v>2.2090000000000001</v>
      </c>
      <c r="X359" s="45" t="s">
        <v>169</v>
      </c>
      <c r="Y359" s="29">
        <v>8</v>
      </c>
      <c r="Z359" s="32">
        <v>2.3279999999999998</v>
      </c>
      <c r="AA359" s="45" t="s">
        <v>169</v>
      </c>
      <c r="AB359" s="29">
        <v>3</v>
      </c>
      <c r="AC359" s="32">
        <v>2.3849999999999998</v>
      </c>
      <c r="AD359" s="45" t="s">
        <v>169</v>
      </c>
      <c r="AE359" s="29">
        <v>2</v>
      </c>
      <c r="AF359" s="32">
        <v>4.5010000000000003</v>
      </c>
      <c r="AG359" s="46">
        <v>1462</v>
      </c>
      <c r="AH359" s="29">
        <v>2</v>
      </c>
      <c r="AI359" s="32">
        <v>4.2270000000000003</v>
      </c>
      <c r="AJ359" s="45" t="s">
        <v>169</v>
      </c>
      <c r="AK359" s="29">
        <v>2</v>
      </c>
      <c r="AL359" s="32">
        <v>4.1138888888888898</v>
      </c>
      <c r="AM359" s="47" t="s">
        <v>170</v>
      </c>
      <c r="AN359" s="29">
        <v>6</v>
      </c>
      <c r="AO359" s="32">
        <v>4.3140000000000001</v>
      </c>
      <c r="AP359" s="31" t="s">
        <v>169</v>
      </c>
      <c r="AQ359" s="29">
        <v>2</v>
      </c>
    </row>
    <row r="360" spans="1:48" x14ac:dyDescent="0.15">
      <c r="A360" s="41" t="s">
        <v>116</v>
      </c>
      <c r="B360" s="41"/>
      <c r="C360" s="35"/>
      <c r="D360" s="41"/>
      <c r="E360" s="41"/>
      <c r="F360" s="42"/>
      <c r="G360" s="42"/>
      <c r="H360" s="41"/>
      <c r="I360" s="35"/>
      <c r="J360" s="41"/>
      <c r="K360" s="41"/>
      <c r="L360" s="41"/>
      <c r="M360" s="67" t="s">
        <v>163</v>
      </c>
      <c r="R360" s="41" t="s">
        <v>104</v>
      </c>
      <c r="S360" s="32">
        <v>2.867</v>
      </c>
      <c r="T360" s="48">
        <v>33973</v>
      </c>
      <c r="U360" s="29">
        <v>5</v>
      </c>
      <c r="V360" s="29">
        <v>5</v>
      </c>
      <c r="W360" s="32">
        <v>3.28</v>
      </c>
      <c r="X360" s="45" t="s">
        <v>169</v>
      </c>
      <c r="Y360" s="29">
        <v>5</v>
      </c>
      <c r="Z360" s="32">
        <v>3.476</v>
      </c>
      <c r="AA360" s="45" t="s">
        <v>169</v>
      </c>
      <c r="AB360" s="29">
        <v>5</v>
      </c>
      <c r="AC360" s="32">
        <v>3.6949999999999998</v>
      </c>
      <c r="AD360" s="45" t="s">
        <v>169</v>
      </c>
      <c r="AE360" s="29">
        <v>2</v>
      </c>
      <c r="AF360" s="32">
        <v>4.3010000000000002</v>
      </c>
      <c r="AG360" s="46">
        <v>1462</v>
      </c>
      <c r="AH360" s="29">
        <v>2</v>
      </c>
      <c r="AI360" s="32">
        <v>4.0439999999999996</v>
      </c>
      <c r="AJ360" s="45" t="s">
        <v>169</v>
      </c>
      <c r="AK360" s="29">
        <v>2</v>
      </c>
      <c r="AL360" s="32">
        <v>3.9305555555555598</v>
      </c>
      <c r="AM360" s="47" t="s">
        <v>170</v>
      </c>
      <c r="AN360" s="29">
        <v>6</v>
      </c>
      <c r="AO360" s="32">
        <v>4.1260000000000003</v>
      </c>
      <c r="AP360" s="31" t="s">
        <v>169</v>
      </c>
      <c r="AQ360" s="29">
        <v>2</v>
      </c>
    </row>
    <row r="361" spans="1:48" x14ac:dyDescent="0.15">
      <c r="A361" s="41" t="s">
        <v>160</v>
      </c>
      <c r="B361" s="35" t="s">
        <v>161</v>
      </c>
      <c r="C361" s="35" t="s">
        <v>161</v>
      </c>
      <c r="D361" s="35" t="s">
        <v>161</v>
      </c>
      <c r="E361" s="35" t="s">
        <v>161</v>
      </c>
      <c r="F361" s="43" t="s">
        <v>161</v>
      </c>
      <c r="G361" s="43"/>
      <c r="H361" s="35" t="s">
        <v>161</v>
      </c>
      <c r="I361" s="35" t="s">
        <v>161</v>
      </c>
      <c r="J361" s="35" t="s">
        <v>161</v>
      </c>
      <c r="K361" s="35" t="s">
        <v>161</v>
      </c>
      <c r="L361" s="35" t="s">
        <v>161</v>
      </c>
      <c r="M361"/>
      <c r="R361" s="41" t="s">
        <v>105</v>
      </c>
      <c r="S361" s="32">
        <v>3.625</v>
      </c>
      <c r="T361" s="48">
        <v>33973</v>
      </c>
      <c r="U361" s="29">
        <v>5</v>
      </c>
      <c r="V361" s="29">
        <v>5</v>
      </c>
      <c r="W361" s="32">
        <v>4.1239999999999997</v>
      </c>
      <c r="X361" s="45" t="s">
        <v>169</v>
      </c>
      <c r="Y361" s="29">
        <v>5</v>
      </c>
      <c r="Z361" s="32">
        <v>4.2329999999999997</v>
      </c>
      <c r="AA361" s="45" t="s">
        <v>169</v>
      </c>
      <c r="AB361" s="29">
        <v>5</v>
      </c>
      <c r="AC361" s="32">
        <v>4.4870000000000001</v>
      </c>
      <c r="AD361" s="45" t="s">
        <v>169</v>
      </c>
      <c r="AE361" s="29">
        <v>2</v>
      </c>
      <c r="AF361" s="32">
        <v>4.3010000000000002</v>
      </c>
      <c r="AG361" s="46">
        <v>1462</v>
      </c>
      <c r="AH361" s="29">
        <v>2</v>
      </c>
      <c r="AI361" s="32">
        <v>4.0439999999999996</v>
      </c>
      <c r="AJ361" s="45" t="s">
        <v>169</v>
      </c>
      <c r="AK361" s="29">
        <v>2</v>
      </c>
      <c r="AL361" s="32">
        <v>3.9305555555555598</v>
      </c>
      <c r="AM361" s="47" t="s">
        <v>170</v>
      </c>
      <c r="AN361" s="29">
        <v>6</v>
      </c>
      <c r="AO361" s="32">
        <v>4.1370000000000298</v>
      </c>
      <c r="AP361" s="31" t="s">
        <v>169</v>
      </c>
      <c r="AQ361" s="29">
        <v>2</v>
      </c>
    </row>
    <row r="362" spans="1:48" x14ac:dyDescent="0.15">
      <c r="A362" s="37" t="s">
        <v>163</v>
      </c>
      <c r="B362" s="37" t="s">
        <v>163</v>
      </c>
      <c r="C362" s="37" t="s">
        <v>163</v>
      </c>
      <c r="D362" s="37" t="s">
        <v>163</v>
      </c>
      <c r="E362" s="37" t="s">
        <v>163</v>
      </c>
      <c r="F362" s="38" t="s">
        <v>163</v>
      </c>
      <c r="G362" s="38"/>
      <c r="H362" s="37" t="s">
        <v>163</v>
      </c>
      <c r="I362" s="37" t="s">
        <v>163</v>
      </c>
      <c r="J362" s="37" t="s">
        <v>163</v>
      </c>
      <c r="K362" s="37" t="s">
        <v>163</v>
      </c>
      <c r="L362" s="37" t="s">
        <v>163</v>
      </c>
      <c r="M362"/>
      <c r="R362" s="41" t="s">
        <v>106</v>
      </c>
      <c r="S362" s="32">
        <v>3.4430000000000001</v>
      </c>
      <c r="T362" s="48">
        <v>33973</v>
      </c>
      <c r="U362" s="29">
        <v>5</v>
      </c>
      <c r="V362" s="29">
        <v>5</v>
      </c>
      <c r="W362" s="32">
        <v>3.944</v>
      </c>
      <c r="X362" s="45" t="s">
        <v>169</v>
      </c>
      <c r="Y362" s="29">
        <v>5</v>
      </c>
      <c r="Z362" s="32">
        <v>4.05</v>
      </c>
      <c r="AA362" s="45" t="s">
        <v>169</v>
      </c>
      <c r="AB362" s="29">
        <v>5</v>
      </c>
      <c r="AC362" s="32">
        <v>4.2869999999999999</v>
      </c>
      <c r="AD362" s="45" t="s">
        <v>169</v>
      </c>
      <c r="AE362" s="29">
        <v>2</v>
      </c>
      <c r="AF362" s="32">
        <v>4.306</v>
      </c>
      <c r="AG362" s="46">
        <v>1462</v>
      </c>
      <c r="AH362" s="29">
        <v>2</v>
      </c>
      <c r="AI362" s="32">
        <v>4.0410000000000004</v>
      </c>
      <c r="AJ362" s="45" t="s">
        <v>169</v>
      </c>
      <c r="AK362" s="29">
        <v>2</v>
      </c>
      <c r="AL362" s="32">
        <v>3.9305555555555598</v>
      </c>
      <c r="AM362" s="47" t="s">
        <v>170</v>
      </c>
      <c r="AN362" s="29">
        <v>6</v>
      </c>
      <c r="AO362" s="32">
        <v>4.3760000000000003</v>
      </c>
      <c r="AP362" s="31" t="s">
        <v>169</v>
      </c>
      <c r="AQ362" s="29">
        <v>2</v>
      </c>
    </row>
    <row r="363" spans="1:48" x14ac:dyDescent="0.15">
      <c r="A363" s="37"/>
      <c r="B363" s="35" t="s">
        <v>50</v>
      </c>
      <c r="C363" s="35" t="s">
        <v>51</v>
      </c>
      <c r="D363" s="31" t="s">
        <v>246</v>
      </c>
      <c r="E363" s="34" t="s">
        <v>151</v>
      </c>
      <c r="F363" s="50" t="s">
        <v>236</v>
      </c>
      <c r="G363" s="50" t="s">
        <v>293</v>
      </c>
      <c r="H363" s="35" t="s">
        <v>53</v>
      </c>
      <c r="I363" s="35" t="s">
        <v>54</v>
      </c>
      <c r="J363" s="35" t="s">
        <v>55</v>
      </c>
      <c r="K363" s="51" t="s">
        <v>56</v>
      </c>
      <c r="L363" s="35" t="s">
        <v>57</v>
      </c>
      <c r="M363" s="35" t="s">
        <v>221</v>
      </c>
      <c r="R363" s="41"/>
      <c r="S363" s="32"/>
      <c r="T363" s="48"/>
      <c r="U363" s="29"/>
      <c r="V363" s="29"/>
      <c r="W363" s="32"/>
      <c r="X363" s="45"/>
      <c r="Y363" s="29"/>
      <c r="Z363" s="32"/>
      <c r="AA363" s="45"/>
      <c r="AB363" s="29"/>
      <c r="AC363" s="32"/>
      <c r="AD363" s="45"/>
      <c r="AE363" s="29"/>
      <c r="AF363" s="32"/>
      <c r="AG363" s="46"/>
      <c r="AH363" s="29"/>
      <c r="AI363" s="32"/>
      <c r="AJ363" s="45"/>
      <c r="AK363" s="29"/>
      <c r="AL363" s="32"/>
      <c r="AM363" s="47"/>
      <c r="AN363" s="29"/>
      <c r="AO363" s="32"/>
      <c r="AP363" s="31"/>
      <c r="AQ363" s="29"/>
    </row>
    <row r="364" spans="1:48" ht="12.75" x14ac:dyDescent="0.2">
      <c r="A364" s="29">
        <v>1</v>
      </c>
      <c r="B364" s="27">
        <v>0</v>
      </c>
      <c r="D364" s="29">
        <v>0</v>
      </c>
      <c r="E364" s="58">
        <v>0</v>
      </c>
      <c r="F364" s="30">
        <v>0</v>
      </c>
      <c r="G364" s="30"/>
      <c r="H364" s="58">
        <v>0</v>
      </c>
      <c r="I364" s="27">
        <v>0</v>
      </c>
      <c r="J364" s="58">
        <v>0</v>
      </c>
      <c r="K364" s="27">
        <v>0</v>
      </c>
      <c r="L364" s="58">
        <v>0</v>
      </c>
      <c r="M364">
        <f>[2]case600!$M4970</f>
        <v>0</v>
      </c>
      <c r="R364" s="41" t="s">
        <v>107</v>
      </c>
      <c r="S364" s="32">
        <v>3.4420000000000002</v>
      </c>
      <c r="T364" s="48">
        <v>33973</v>
      </c>
      <c r="U364" s="29">
        <v>5</v>
      </c>
      <c r="V364" s="29">
        <v>5</v>
      </c>
      <c r="W364" s="32">
        <v>3.944</v>
      </c>
      <c r="X364" s="45" t="s">
        <v>169</v>
      </c>
      <c r="Y364" s="29">
        <v>5</v>
      </c>
      <c r="Z364" s="32">
        <v>4.05</v>
      </c>
      <c r="AA364" s="45" t="s">
        <v>169</v>
      </c>
      <c r="AB364" s="29">
        <v>5</v>
      </c>
      <c r="AC364" s="32">
        <v>4.2869999999999999</v>
      </c>
      <c r="AD364" s="45" t="s">
        <v>169</v>
      </c>
      <c r="AE364" s="29">
        <v>2</v>
      </c>
      <c r="AF364" s="32">
        <v>4.1879999999999997</v>
      </c>
      <c r="AG364" s="46">
        <v>1462</v>
      </c>
      <c r="AH364" s="29">
        <v>8</v>
      </c>
      <c r="AI364" s="32">
        <v>3.9020000000000001</v>
      </c>
      <c r="AJ364" s="45" t="s">
        <v>169</v>
      </c>
      <c r="AK364" s="29">
        <v>8</v>
      </c>
      <c r="AL364" s="32">
        <v>3.7861111111111101</v>
      </c>
      <c r="AM364" s="47" t="s">
        <v>170</v>
      </c>
      <c r="AN364" s="29">
        <v>7</v>
      </c>
      <c r="AO364" s="32">
        <v>3.9390000000000001</v>
      </c>
      <c r="AP364" s="31" t="s">
        <v>169</v>
      </c>
      <c r="AQ364" s="29">
        <v>7</v>
      </c>
    </row>
    <row r="365" spans="1:48" ht="12.75" x14ac:dyDescent="0.2">
      <c r="A365" s="29">
        <v>2</v>
      </c>
      <c r="B365" s="27">
        <v>0</v>
      </c>
      <c r="D365" s="29">
        <v>0</v>
      </c>
      <c r="E365" s="58">
        <v>0</v>
      </c>
      <c r="F365" s="30">
        <v>0</v>
      </c>
      <c r="G365" s="30"/>
      <c r="H365" s="58">
        <v>0</v>
      </c>
      <c r="I365" s="27">
        <v>0</v>
      </c>
      <c r="J365" s="58">
        <v>0</v>
      </c>
      <c r="K365" s="27">
        <v>0</v>
      </c>
      <c r="L365" s="58">
        <v>0</v>
      </c>
      <c r="M365">
        <f>[2]case600!$M4971</f>
        <v>0</v>
      </c>
      <c r="R365" s="41" t="s">
        <v>108</v>
      </c>
      <c r="S365" s="32">
        <v>3.4390000000000001</v>
      </c>
      <c r="T365" s="48">
        <v>33973</v>
      </c>
      <c r="U365" s="29">
        <v>5</v>
      </c>
      <c r="V365" s="29">
        <v>5</v>
      </c>
      <c r="W365" s="32">
        <v>3.9420000000000002</v>
      </c>
      <c r="X365" s="45" t="s">
        <v>169</v>
      </c>
      <c r="Y365" s="29">
        <v>5</v>
      </c>
      <c r="AC365" s="32">
        <v>4.2770000000000001</v>
      </c>
      <c r="AD365" s="45" t="s">
        <v>169</v>
      </c>
      <c r="AE365" s="29">
        <v>7</v>
      </c>
      <c r="AF365" s="32">
        <v>4.1150000000000002</v>
      </c>
      <c r="AG365" s="46">
        <v>1462</v>
      </c>
      <c r="AH365" s="29">
        <v>7</v>
      </c>
      <c r="AI365" s="32">
        <v>3.7090000000000001</v>
      </c>
      <c r="AJ365" s="45" t="s">
        <v>169</v>
      </c>
      <c r="AK365" s="29">
        <v>8</v>
      </c>
      <c r="AL365" s="32">
        <v>3.6055555555555601</v>
      </c>
      <c r="AM365" s="47" t="s">
        <v>170</v>
      </c>
      <c r="AN365" s="29">
        <v>7</v>
      </c>
      <c r="AO365" s="32">
        <v>3.9630000000000001</v>
      </c>
      <c r="AP365" s="31" t="s">
        <v>169</v>
      </c>
      <c r="AQ365" s="29">
        <v>7</v>
      </c>
    </row>
    <row r="366" spans="1:48" ht="12.75" x14ac:dyDescent="0.2">
      <c r="A366" s="29">
        <v>3</v>
      </c>
      <c r="B366" s="27">
        <v>0</v>
      </c>
      <c r="D366" s="29">
        <v>0</v>
      </c>
      <c r="E366" s="58">
        <v>0</v>
      </c>
      <c r="F366" s="30">
        <v>0</v>
      </c>
      <c r="G366" s="30"/>
      <c r="H366" s="58">
        <v>0</v>
      </c>
      <c r="I366" s="27">
        <v>0</v>
      </c>
      <c r="J366" s="58">
        <v>0</v>
      </c>
      <c r="K366" s="27">
        <v>0</v>
      </c>
      <c r="L366" s="58">
        <v>0</v>
      </c>
      <c r="M366">
        <f>[2]case600!$M4972</f>
        <v>0</v>
      </c>
      <c r="R366" s="41" t="s">
        <v>109</v>
      </c>
      <c r="S366" s="32">
        <v>3.2269999999999999</v>
      </c>
      <c r="T366" s="48">
        <v>33973</v>
      </c>
      <c r="U366" s="29">
        <v>5</v>
      </c>
      <c r="V366" s="29">
        <v>5</v>
      </c>
      <c r="W366" s="32">
        <v>3.7930000000000001</v>
      </c>
      <c r="X366" s="45" t="s">
        <v>169</v>
      </c>
      <c r="Y366" s="29">
        <v>7</v>
      </c>
      <c r="Z366" s="32">
        <v>3.9089999999999998</v>
      </c>
      <c r="AA366" s="45" t="s">
        <v>169</v>
      </c>
      <c r="AB366" s="29">
        <v>7</v>
      </c>
      <c r="AC366" s="32">
        <v>4.1379999999999999</v>
      </c>
    </row>
    <row r="367" spans="1:48" ht="12.75" x14ac:dyDescent="0.2">
      <c r="A367" s="29">
        <v>4</v>
      </c>
      <c r="B367" s="27">
        <v>0</v>
      </c>
      <c r="D367" s="29">
        <v>0</v>
      </c>
      <c r="E367" s="58">
        <v>0</v>
      </c>
      <c r="F367" s="30">
        <v>0</v>
      </c>
      <c r="G367" s="30"/>
      <c r="H367" s="58">
        <v>0</v>
      </c>
      <c r="I367" s="27">
        <v>0</v>
      </c>
      <c r="J367" s="58">
        <v>0</v>
      </c>
      <c r="K367" s="27">
        <v>0</v>
      </c>
      <c r="L367" s="58">
        <v>0</v>
      </c>
      <c r="M367">
        <f>[2]case600!$M4973</f>
        <v>0</v>
      </c>
      <c r="R367" s="41" t="s">
        <v>110</v>
      </c>
      <c r="S367" s="32">
        <v>2.9790000000000001</v>
      </c>
      <c r="T367" s="48">
        <v>33973</v>
      </c>
      <c r="U367" s="29">
        <v>7</v>
      </c>
      <c r="V367" s="29">
        <v>7</v>
      </c>
      <c r="W367" s="32">
        <v>3.5659999999999998</v>
      </c>
      <c r="X367" s="45" t="s">
        <v>169</v>
      </c>
      <c r="Y367" s="29">
        <v>7</v>
      </c>
      <c r="AC367" s="32">
        <v>3.915</v>
      </c>
      <c r="AD367" s="35" t="s">
        <v>53</v>
      </c>
      <c r="AG367" s="35" t="s">
        <v>54</v>
      </c>
      <c r="AJ367" s="35" t="s">
        <v>55</v>
      </c>
      <c r="AM367" s="51" t="s">
        <v>56</v>
      </c>
      <c r="AP367" s="35" t="s">
        <v>57</v>
      </c>
      <c r="AS367" s="35" t="s">
        <v>58</v>
      </c>
    </row>
    <row r="368" spans="1:48" ht="12.75" x14ac:dyDescent="0.2">
      <c r="A368" s="29">
        <v>5</v>
      </c>
      <c r="B368" s="27">
        <v>0.5</v>
      </c>
      <c r="D368" s="29">
        <v>0</v>
      </c>
      <c r="E368" s="58">
        <v>0</v>
      </c>
      <c r="F368" s="36">
        <v>0.16666666666666699</v>
      </c>
      <c r="G368" s="36"/>
      <c r="H368" s="58">
        <v>0.16666666666666699</v>
      </c>
      <c r="I368" s="27">
        <v>0.14000000000000001</v>
      </c>
      <c r="J368" s="58">
        <v>0</v>
      </c>
      <c r="K368" s="27">
        <v>0.17</v>
      </c>
      <c r="L368" s="58">
        <v>0.2</v>
      </c>
      <c r="M368">
        <f>[2]case600!$M4974</f>
        <v>2.8637133784777098</v>
      </c>
      <c r="R368" s="41" t="s">
        <v>130</v>
      </c>
      <c r="AD368" s="35" t="s">
        <v>62</v>
      </c>
      <c r="AG368" s="35" t="s">
        <v>63</v>
      </c>
      <c r="AJ368" s="35" t="s">
        <v>64</v>
      </c>
      <c r="AM368" s="51" t="s">
        <v>65</v>
      </c>
      <c r="AP368" s="35" t="s">
        <v>66</v>
      </c>
      <c r="AS368" s="35" t="s">
        <v>67</v>
      </c>
      <c r="AU368" s="34" t="s">
        <v>59</v>
      </c>
      <c r="AV368" s="34" t="s">
        <v>59</v>
      </c>
    </row>
    <row r="369" spans="1:48" ht="12.75" x14ac:dyDescent="0.2">
      <c r="A369" s="29">
        <v>6</v>
      </c>
      <c r="B369" s="27">
        <v>17.899999999999999</v>
      </c>
      <c r="D369" s="29">
        <v>20.11</v>
      </c>
      <c r="E369" s="58">
        <v>20.11</v>
      </c>
      <c r="F369" s="36">
        <v>27.827500000000001</v>
      </c>
      <c r="G369" s="36"/>
      <c r="H369" s="58">
        <v>27.827500000000001</v>
      </c>
      <c r="I369" s="27">
        <v>29.94</v>
      </c>
      <c r="J369" s="58">
        <v>28</v>
      </c>
      <c r="K369" s="27">
        <v>27.01</v>
      </c>
      <c r="L369" s="58">
        <v>25.7</v>
      </c>
      <c r="M369">
        <f>[2]case600!$M4975</f>
        <v>35.657192616625203</v>
      </c>
      <c r="R369" s="41" t="s">
        <v>115</v>
      </c>
      <c r="T369" s="35" t="s">
        <v>50</v>
      </c>
      <c r="X369" s="35" t="s">
        <v>51</v>
      </c>
      <c r="AA369" s="35" t="s">
        <v>52</v>
      </c>
      <c r="AD369" s="35" t="s">
        <v>167</v>
      </c>
      <c r="AE369" s="41" t="s">
        <v>168</v>
      </c>
      <c r="AF369" s="52" t="s">
        <v>118</v>
      </c>
      <c r="AG369" s="35" t="s">
        <v>167</v>
      </c>
      <c r="AH369" s="41" t="s">
        <v>168</v>
      </c>
      <c r="AI369" s="52" t="s">
        <v>118</v>
      </c>
      <c r="AJ369" s="35" t="s">
        <v>167</v>
      </c>
      <c r="AK369" s="41" t="s">
        <v>168</v>
      </c>
      <c r="AL369" s="52" t="s">
        <v>118</v>
      </c>
      <c r="AM369" s="51" t="s">
        <v>167</v>
      </c>
      <c r="AO369" s="52" t="s">
        <v>118</v>
      </c>
      <c r="AP369" s="35" t="s">
        <v>167</v>
      </c>
      <c r="AQ369" s="41" t="s">
        <v>168</v>
      </c>
      <c r="AR369" s="44" t="s">
        <v>118</v>
      </c>
      <c r="AS369" s="35" t="s">
        <v>167</v>
      </c>
      <c r="AT369" s="41" t="s">
        <v>168</v>
      </c>
      <c r="AU369" s="34" t="s">
        <v>68</v>
      </c>
      <c r="AV369" s="34" t="s">
        <v>69</v>
      </c>
    </row>
    <row r="370" spans="1:48" ht="12.75" x14ac:dyDescent="0.2">
      <c r="A370" s="29">
        <v>7</v>
      </c>
      <c r="B370" s="27">
        <v>58.6</v>
      </c>
      <c r="D370" s="29">
        <v>70.22</v>
      </c>
      <c r="E370" s="58">
        <v>70.22</v>
      </c>
      <c r="F370" s="36">
        <v>77.302499999999995</v>
      </c>
      <c r="G370" s="36"/>
      <c r="H370" s="58">
        <v>77.302499999999995</v>
      </c>
      <c r="I370" s="27">
        <v>89.2</v>
      </c>
      <c r="J370" s="58">
        <v>80</v>
      </c>
      <c r="K370" s="27">
        <v>63</v>
      </c>
      <c r="L370" s="58">
        <v>62.1</v>
      </c>
      <c r="M370">
        <f>[2]case600!$M4976</f>
        <v>90.292560606232797</v>
      </c>
      <c r="R370" s="41" t="s">
        <v>116</v>
      </c>
      <c r="T370" s="35" t="s">
        <v>60</v>
      </c>
      <c r="X370" s="35" t="s">
        <v>117</v>
      </c>
      <c r="AA370" s="35" t="s">
        <v>62</v>
      </c>
      <c r="AD370" s="45" t="s">
        <v>176</v>
      </c>
      <c r="AE370" s="29">
        <v>14</v>
      </c>
      <c r="AF370" s="32">
        <v>7.5510000000000002</v>
      </c>
      <c r="AG370" s="46">
        <v>6119</v>
      </c>
      <c r="AH370" s="29">
        <v>13</v>
      </c>
      <c r="AI370" s="32">
        <v>6.2859999999999996</v>
      </c>
      <c r="AJ370" s="45" t="s">
        <v>177</v>
      </c>
      <c r="AK370" s="29">
        <v>-6.194</v>
      </c>
      <c r="AL370" s="32">
        <v>6.4861111111111098</v>
      </c>
      <c r="AM370" s="47" t="s">
        <v>178</v>
      </c>
      <c r="AN370" s="29">
        <v>14</v>
      </c>
      <c r="AO370" s="32">
        <v>6.8120000000000003</v>
      </c>
      <c r="AP370" s="31" t="s">
        <v>179</v>
      </c>
      <c r="AQ370" s="29">
        <v>14</v>
      </c>
      <c r="AU370" s="32">
        <v>5.9649999999999999</v>
      </c>
      <c r="AV370" s="32">
        <v>6.8120000000000003</v>
      </c>
    </row>
    <row r="371" spans="1:48" ht="12.75" x14ac:dyDescent="0.2">
      <c r="A371" s="29">
        <v>8</v>
      </c>
      <c r="B371" s="27">
        <v>100.4</v>
      </c>
      <c r="D371" s="29">
        <v>108.13</v>
      </c>
      <c r="E371" s="58">
        <v>108.13</v>
      </c>
      <c r="F371" s="36">
        <v>99.989166666666705</v>
      </c>
      <c r="G371" s="36"/>
      <c r="H371" s="58">
        <v>99.989166666666705</v>
      </c>
      <c r="I371" s="27">
        <v>112.85</v>
      </c>
      <c r="J371" s="58">
        <v>104</v>
      </c>
      <c r="K371" s="27">
        <v>71.22</v>
      </c>
      <c r="L371" s="58">
        <v>107.47</v>
      </c>
      <c r="M371">
        <f>[2]case600!$M4977</f>
        <v>136.138449467068</v>
      </c>
      <c r="R371" s="41" t="s">
        <v>111</v>
      </c>
      <c r="S371" s="52" t="s">
        <v>118</v>
      </c>
      <c r="T371" s="35" t="s">
        <v>167</v>
      </c>
      <c r="U371" s="41" t="s">
        <v>168</v>
      </c>
      <c r="V371" s="41" t="s">
        <v>168</v>
      </c>
      <c r="W371" s="52" t="s">
        <v>118</v>
      </c>
      <c r="X371" s="35" t="s">
        <v>167</v>
      </c>
      <c r="Y371" s="41" t="s">
        <v>168</v>
      </c>
      <c r="Z371" s="52" t="s">
        <v>118</v>
      </c>
      <c r="AA371" s="35" t="s">
        <v>167</v>
      </c>
      <c r="AB371" s="41" t="s">
        <v>168</v>
      </c>
      <c r="AC371" s="52" t="s">
        <v>118</v>
      </c>
      <c r="AD371" s="45" t="s">
        <v>177</v>
      </c>
      <c r="AE371" s="29">
        <v>14</v>
      </c>
      <c r="AF371" s="32">
        <v>7.2149999999999999</v>
      </c>
      <c r="AG371" s="46">
        <v>9437</v>
      </c>
      <c r="AH371" s="29">
        <v>13</v>
      </c>
      <c r="AI371" s="32">
        <v>6.17</v>
      </c>
      <c r="AJ371" s="45" t="s">
        <v>177</v>
      </c>
      <c r="AK371" s="29">
        <v>-5.6689999999999996</v>
      </c>
      <c r="AL371" s="32">
        <v>5.6749999999999998</v>
      </c>
      <c r="AM371" s="46">
        <v>33933</v>
      </c>
      <c r="AN371" s="29">
        <v>14</v>
      </c>
      <c r="AO371" s="32">
        <v>6.1459999999999999</v>
      </c>
      <c r="AP371" s="31" t="s">
        <v>179</v>
      </c>
      <c r="AQ371" s="29">
        <v>14</v>
      </c>
      <c r="AU371" s="32">
        <v>5.6689999999999996</v>
      </c>
      <c r="AV371" s="32">
        <v>6.1459999999999999</v>
      </c>
    </row>
    <row r="372" spans="1:48" ht="12.75" x14ac:dyDescent="0.2">
      <c r="A372" s="29">
        <v>9</v>
      </c>
      <c r="B372" s="27">
        <v>205.9</v>
      </c>
      <c r="D372" s="29">
        <v>219.58</v>
      </c>
      <c r="E372" s="58">
        <v>219.58</v>
      </c>
      <c r="F372" s="36">
        <v>211.00638888888901</v>
      </c>
      <c r="G372" s="36"/>
      <c r="H372" s="58">
        <v>211.00638888888901</v>
      </c>
      <c r="I372" s="27">
        <v>164.86</v>
      </c>
      <c r="J372" s="58">
        <v>217</v>
      </c>
      <c r="K372" s="27">
        <v>187.72</v>
      </c>
      <c r="L372" s="58">
        <v>232.33</v>
      </c>
      <c r="M372">
        <f>[2]case600!$M4978</f>
        <v>256.058048053954</v>
      </c>
      <c r="R372" s="41" t="s">
        <v>71</v>
      </c>
      <c r="S372" s="32">
        <v>6.194</v>
      </c>
      <c r="T372" s="48">
        <v>34259</v>
      </c>
      <c r="U372" s="29">
        <v>13</v>
      </c>
      <c r="V372" s="29">
        <v>13</v>
      </c>
      <c r="W372" s="32">
        <v>5.9649999999999999</v>
      </c>
      <c r="X372" s="45" t="s">
        <v>176</v>
      </c>
      <c r="Y372" s="29">
        <v>14</v>
      </c>
      <c r="Z372" s="32">
        <v>6.6559999999999997</v>
      </c>
      <c r="AA372" s="45" t="s">
        <v>176</v>
      </c>
      <c r="AB372" s="29">
        <v>13</v>
      </c>
      <c r="AC372" s="32">
        <v>6.827</v>
      </c>
      <c r="AD372" s="45" t="s">
        <v>181</v>
      </c>
      <c r="AE372" s="29">
        <v>17</v>
      </c>
      <c r="AF372" s="32">
        <v>4.9589999999999996</v>
      </c>
      <c r="AG372" s="46">
        <v>913</v>
      </c>
      <c r="AH372" s="29">
        <v>10</v>
      </c>
      <c r="AI372" s="32">
        <v>4.2969999999999997</v>
      </c>
      <c r="AJ372" s="45" t="s">
        <v>181</v>
      </c>
      <c r="AK372" s="29">
        <v>-3.6339999999999999</v>
      </c>
      <c r="AL372" s="32">
        <v>4.2750000000000004</v>
      </c>
      <c r="AM372" s="46">
        <v>33811</v>
      </c>
      <c r="AN372" s="29">
        <v>17</v>
      </c>
      <c r="AO372" s="32">
        <v>5.0960000000000001</v>
      </c>
      <c r="AP372" s="31" t="s">
        <v>181</v>
      </c>
      <c r="AQ372" s="29">
        <v>16</v>
      </c>
      <c r="AU372" s="32">
        <v>3.6339999999999999</v>
      </c>
      <c r="AV372" s="32">
        <v>5.0960000000000001</v>
      </c>
    </row>
    <row r="373" spans="1:48" ht="12.75" x14ac:dyDescent="0.2">
      <c r="A373" s="29">
        <v>10</v>
      </c>
      <c r="B373" s="27">
        <v>326</v>
      </c>
      <c r="D373" s="29">
        <v>343.67</v>
      </c>
      <c r="E373" s="58">
        <v>343.67</v>
      </c>
      <c r="F373" s="36">
        <v>331.00583333333299</v>
      </c>
      <c r="G373" s="36"/>
      <c r="H373" s="58">
        <v>331.00583333333299</v>
      </c>
      <c r="I373" s="27">
        <v>291.83999999999997</v>
      </c>
      <c r="J373" s="58">
        <v>336</v>
      </c>
      <c r="K373" s="27">
        <v>314.17</v>
      </c>
      <c r="L373" s="58">
        <v>349.16</v>
      </c>
      <c r="M373">
        <f>[2]case600!$M4979</f>
        <v>377.09238254086802</v>
      </c>
      <c r="R373" s="41" t="s">
        <v>72</v>
      </c>
      <c r="S373" s="32">
        <v>5.6689999999999996</v>
      </c>
      <c r="T373" s="48">
        <v>34298</v>
      </c>
      <c r="U373" s="29">
        <v>13</v>
      </c>
      <c r="V373" s="29">
        <v>13</v>
      </c>
      <c r="W373" s="32">
        <v>5.8239999999999998</v>
      </c>
      <c r="X373" s="45" t="s">
        <v>177</v>
      </c>
      <c r="Y373" s="29">
        <v>14</v>
      </c>
      <c r="Z373" s="32">
        <v>6.0640000000000001</v>
      </c>
      <c r="AA373" s="45" t="s">
        <v>180</v>
      </c>
      <c r="AB373" s="29">
        <v>14</v>
      </c>
      <c r="AC373" s="32">
        <v>6.3710000000000004</v>
      </c>
      <c r="AD373" s="45" t="s">
        <v>181</v>
      </c>
      <c r="AE373" s="29">
        <v>17</v>
      </c>
      <c r="AF373" s="32">
        <v>4.4000000000000004</v>
      </c>
      <c r="AG373" s="46">
        <v>913</v>
      </c>
      <c r="AH373" s="29">
        <v>9</v>
      </c>
      <c r="AI373" s="32">
        <v>3.665</v>
      </c>
      <c r="AJ373" s="45" t="s">
        <v>181</v>
      </c>
      <c r="AK373" s="29">
        <v>-3.0720000000000001</v>
      </c>
      <c r="AL373" s="32">
        <v>3.6083333333333298</v>
      </c>
      <c r="AM373" s="46">
        <v>33811</v>
      </c>
      <c r="AN373" s="29">
        <v>17</v>
      </c>
      <c r="AO373" s="32">
        <v>3.5459999999999998</v>
      </c>
      <c r="AP373" s="31" t="s">
        <v>182</v>
      </c>
      <c r="AQ373" s="29">
        <v>17</v>
      </c>
      <c r="AU373" s="32">
        <v>3.0720000000000001</v>
      </c>
      <c r="AV373" s="32">
        <v>3.7040000000000002</v>
      </c>
    </row>
    <row r="374" spans="1:48" ht="12.75" x14ac:dyDescent="0.2">
      <c r="A374" s="29">
        <v>11</v>
      </c>
      <c r="B374" s="27">
        <v>415.1</v>
      </c>
      <c r="D374" s="29">
        <v>435.54</v>
      </c>
      <c r="E374" s="58">
        <v>435.54</v>
      </c>
      <c r="F374" s="36">
        <v>418.17166666666702</v>
      </c>
      <c r="G374" s="36"/>
      <c r="H374" s="58">
        <v>418.17166666666702</v>
      </c>
      <c r="I374" s="27">
        <v>389.26</v>
      </c>
      <c r="J374" s="58">
        <v>423</v>
      </c>
      <c r="K374" s="27">
        <v>404.44</v>
      </c>
      <c r="L374" s="58">
        <v>430.22</v>
      </c>
      <c r="M374">
        <f>[2]case600!$M4980</f>
        <v>449.95552662570299</v>
      </c>
      <c r="R374" s="41" t="s">
        <v>73</v>
      </c>
      <c r="S374" s="32">
        <v>3.6339999999999999</v>
      </c>
      <c r="T374" s="48">
        <v>34176</v>
      </c>
      <c r="U374" s="29">
        <v>16</v>
      </c>
      <c r="V374" s="29">
        <v>16</v>
      </c>
      <c r="W374" s="32">
        <v>4.0750000000000002</v>
      </c>
      <c r="X374" s="45" t="s">
        <v>181</v>
      </c>
      <c r="Y374" s="29">
        <v>17</v>
      </c>
      <c r="Z374" s="32">
        <v>4.43</v>
      </c>
      <c r="AA374" s="45" t="s">
        <v>181</v>
      </c>
      <c r="AB374" s="29">
        <v>17</v>
      </c>
      <c r="AC374" s="32">
        <v>4.593</v>
      </c>
      <c r="AD374" s="45" t="s">
        <v>176</v>
      </c>
      <c r="AE374" s="29">
        <v>14</v>
      </c>
      <c r="AF374" s="32">
        <v>7.5369999999999999</v>
      </c>
      <c r="AG374" s="46">
        <v>6119</v>
      </c>
      <c r="AH374" s="29">
        <v>13</v>
      </c>
      <c r="AI374" s="32">
        <v>6.25</v>
      </c>
      <c r="AJ374" s="45" t="s">
        <v>177</v>
      </c>
      <c r="AK374" s="29">
        <v>-6.1609999999999996</v>
      </c>
      <c r="AL374" s="32">
        <v>6.44166666666667</v>
      </c>
      <c r="AM374" s="47" t="s">
        <v>178</v>
      </c>
      <c r="AN374" s="29">
        <v>14</v>
      </c>
      <c r="AO374" s="32">
        <v>6.7709999999999999</v>
      </c>
      <c r="AP374" s="31" t="s">
        <v>179</v>
      </c>
      <c r="AQ374" s="29">
        <v>14</v>
      </c>
    </row>
    <row r="375" spans="1:48" ht="12.75" x14ac:dyDescent="0.2">
      <c r="A375" s="29">
        <v>12</v>
      </c>
      <c r="B375" s="27">
        <v>454.8</v>
      </c>
      <c r="D375" s="29">
        <v>475.37</v>
      </c>
      <c r="E375" s="58">
        <v>475.37</v>
      </c>
      <c r="F375" s="36">
        <v>454.99416666666701</v>
      </c>
      <c r="G375" s="36"/>
      <c r="H375" s="58">
        <v>454.99416666666701</v>
      </c>
      <c r="I375" s="27">
        <v>437.2</v>
      </c>
      <c r="J375" s="58">
        <v>459</v>
      </c>
      <c r="K375" s="27">
        <v>443.61</v>
      </c>
      <c r="L375" s="58">
        <v>459.85</v>
      </c>
      <c r="M375">
        <f>[2]case600!$M4981</f>
        <v>468.97003171270302</v>
      </c>
      <c r="R375" s="41" t="s">
        <v>74</v>
      </c>
      <c r="S375" s="32">
        <v>3.0720000000000001</v>
      </c>
      <c r="T375" s="48">
        <v>34176</v>
      </c>
      <c r="U375" s="29">
        <v>16</v>
      </c>
      <c r="V375" s="29">
        <v>16</v>
      </c>
      <c r="W375" s="32">
        <v>3.7040000000000002</v>
      </c>
      <c r="X375" s="45" t="s">
        <v>181</v>
      </c>
      <c r="Y375" s="29">
        <v>17</v>
      </c>
      <c r="Z375" s="32">
        <v>3.5880000000000001</v>
      </c>
      <c r="AA375" s="45" t="s">
        <v>181</v>
      </c>
      <c r="AB375" s="29">
        <v>17</v>
      </c>
      <c r="AC375" s="32">
        <v>4.1159999999999997</v>
      </c>
      <c r="AD375" s="45" t="s">
        <v>176</v>
      </c>
      <c r="AE375" s="29">
        <v>14</v>
      </c>
      <c r="AF375" s="32">
        <v>7.4580000000000002</v>
      </c>
      <c r="AG375" s="46">
        <v>6119</v>
      </c>
      <c r="AH375" s="29">
        <v>13</v>
      </c>
      <c r="AI375" s="32">
        <v>6.1429999999999998</v>
      </c>
      <c r="AJ375" s="45" t="s">
        <v>177</v>
      </c>
      <c r="AK375" s="29">
        <v>-6.0309999999999997</v>
      </c>
      <c r="AL375" s="32">
        <v>6.37777777777778</v>
      </c>
      <c r="AM375" s="47" t="s">
        <v>183</v>
      </c>
      <c r="AN375" s="29">
        <v>14</v>
      </c>
      <c r="AO375" s="32">
        <v>6.6790000000000003</v>
      </c>
      <c r="AP375" s="31" t="s">
        <v>179</v>
      </c>
      <c r="AQ375" s="29">
        <v>14</v>
      </c>
      <c r="AU375" s="32">
        <v>5.8310000000000004</v>
      </c>
      <c r="AV375" s="32">
        <v>6.6790000000000003</v>
      </c>
    </row>
    <row r="376" spans="1:48" ht="12.75" x14ac:dyDescent="0.2">
      <c r="A376" s="29">
        <v>13</v>
      </c>
      <c r="B376" s="27">
        <v>455.6</v>
      </c>
      <c r="D376" s="29">
        <v>488.49</v>
      </c>
      <c r="E376" s="58">
        <v>488.49</v>
      </c>
      <c r="F376" s="36">
        <v>464.56888888888898</v>
      </c>
      <c r="G376" s="36"/>
      <c r="H376" s="58">
        <v>464.56888888888898</v>
      </c>
      <c r="I376" s="27">
        <v>455.75</v>
      </c>
      <c r="J376" s="58">
        <v>469</v>
      </c>
      <c r="K376" s="27">
        <v>452.5</v>
      </c>
      <c r="L376" s="58">
        <v>462.28</v>
      </c>
      <c r="M376">
        <f>[2]case600!$M4982</f>
        <v>458.46522359386802</v>
      </c>
      <c r="R376" s="41" t="s">
        <v>75</v>
      </c>
      <c r="S376" s="32">
        <v>6.1609999999999996</v>
      </c>
      <c r="T376" s="48">
        <v>34259</v>
      </c>
      <c r="U376" s="29">
        <v>13</v>
      </c>
      <c r="V376" s="29">
        <v>13</v>
      </c>
      <c r="W376" s="32">
        <v>5.8920000000000003</v>
      </c>
      <c r="X376" s="45" t="s">
        <v>176</v>
      </c>
      <c r="Y376" s="29">
        <v>14</v>
      </c>
      <c r="Z376" s="32">
        <v>6.5759999999999996</v>
      </c>
      <c r="AA376" s="45" t="s">
        <v>176</v>
      </c>
      <c r="AB376" s="29">
        <v>14</v>
      </c>
      <c r="AC376" s="32">
        <v>6.7759999999999998</v>
      </c>
      <c r="AD376" s="45" t="s">
        <v>179</v>
      </c>
      <c r="AE376" s="29">
        <v>14</v>
      </c>
      <c r="AF376" s="32">
        <v>4.9009999999999998</v>
      </c>
      <c r="AG376" s="46">
        <v>6484</v>
      </c>
      <c r="AH376" s="29">
        <v>14</v>
      </c>
      <c r="AI376" s="32">
        <v>3.3340000000000001</v>
      </c>
      <c r="AJ376" s="45" t="s">
        <v>179</v>
      </c>
      <c r="AK376" s="29">
        <v>-2.8879999999999999</v>
      </c>
      <c r="AL376" s="32">
        <v>3.56666666666667</v>
      </c>
      <c r="AM376" s="47" t="s">
        <v>183</v>
      </c>
      <c r="AN376" s="29">
        <v>15</v>
      </c>
      <c r="AO376" s="32">
        <v>3.4569999999999999</v>
      </c>
      <c r="AP376" s="31" t="s">
        <v>179</v>
      </c>
      <c r="AQ376" s="29">
        <v>15</v>
      </c>
      <c r="AU376" s="32">
        <v>2.8879999999999999</v>
      </c>
      <c r="AV376" s="32">
        <v>3.56666666666667</v>
      </c>
    </row>
    <row r="377" spans="1:48" ht="12.75" x14ac:dyDescent="0.2">
      <c r="A377" s="29">
        <v>14</v>
      </c>
      <c r="B377" s="27">
        <v>408.6</v>
      </c>
      <c r="D377" s="29">
        <v>443.66</v>
      </c>
      <c r="E377" s="58">
        <v>443.66</v>
      </c>
      <c r="F377" s="36">
        <v>413.63638888888897</v>
      </c>
      <c r="G377" s="36"/>
      <c r="H377" s="58">
        <v>413.63638888888897</v>
      </c>
      <c r="I377" s="27">
        <v>413.67</v>
      </c>
      <c r="J377" s="58">
        <v>418</v>
      </c>
      <c r="K377" s="27">
        <v>400.56</v>
      </c>
      <c r="L377" s="58">
        <v>404.57</v>
      </c>
      <c r="M377">
        <f>[2]case600!$M4983</f>
        <v>395.77516323430098</v>
      </c>
      <c r="R377" s="41" t="s">
        <v>77</v>
      </c>
      <c r="S377" s="32">
        <v>6.0309999999999997</v>
      </c>
      <c r="T377" s="48">
        <v>34259</v>
      </c>
      <c r="U377" s="29">
        <v>13</v>
      </c>
      <c r="V377" s="29">
        <v>13</v>
      </c>
      <c r="W377" s="32">
        <v>5.8310000000000004</v>
      </c>
      <c r="X377" s="45" t="s">
        <v>176</v>
      </c>
      <c r="Y377" s="29">
        <v>14</v>
      </c>
      <c r="Z377" s="32">
        <v>6.516</v>
      </c>
      <c r="AA377" s="45" t="s">
        <v>176</v>
      </c>
      <c r="AB377" s="29">
        <v>14</v>
      </c>
      <c r="AC377" s="32">
        <v>6.6710000000000003</v>
      </c>
      <c r="AD377" s="45" t="s">
        <v>179</v>
      </c>
      <c r="AE377" s="29">
        <v>15</v>
      </c>
      <c r="AF377" s="32">
        <v>3.9729999999999999</v>
      </c>
      <c r="AG377" s="46">
        <v>6484</v>
      </c>
      <c r="AH377" s="29">
        <v>15</v>
      </c>
      <c r="AI377" s="32">
        <v>2.786</v>
      </c>
      <c r="AJ377" s="45" t="s">
        <v>179</v>
      </c>
      <c r="AK377" s="29">
        <v>-1.8959999999999999</v>
      </c>
      <c r="AL377" s="32">
        <v>2.7916666666666701</v>
      </c>
      <c r="AM377" s="47" t="s">
        <v>183</v>
      </c>
      <c r="AN377" s="29">
        <v>15</v>
      </c>
      <c r="AO377" s="32">
        <v>3.1469999999999998</v>
      </c>
      <c r="AP377" s="31" t="s">
        <v>179</v>
      </c>
      <c r="AQ377" s="29">
        <v>15</v>
      </c>
      <c r="AU377" s="32">
        <v>1.8959999999999999</v>
      </c>
      <c r="AV377" s="32">
        <v>3.1469999999999998</v>
      </c>
    </row>
    <row r="378" spans="1:48" ht="12.75" x14ac:dyDescent="0.2">
      <c r="A378" s="29">
        <v>15</v>
      </c>
      <c r="B378" s="27">
        <v>321.2</v>
      </c>
      <c r="D378" s="29">
        <v>367.07</v>
      </c>
      <c r="E378" s="58">
        <v>367.07</v>
      </c>
      <c r="F378" s="36">
        <v>334.28388888888901</v>
      </c>
      <c r="G378" s="36"/>
      <c r="H378" s="58">
        <v>334.28388888888901</v>
      </c>
      <c r="I378" s="27">
        <v>341.53</v>
      </c>
      <c r="J378" s="58">
        <v>340</v>
      </c>
      <c r="K378" s="27">
        <v>316.94</v>
      </c>
      <c r="L378" s="58">
        <v>319.26</v>
      </c>
      <c r="M378">
        <f>[2]case600!$M4984</f>
        <v>298.27754053509699</v>
      </c>
      <c r="R378" s="41" t="s">
        <v>78</v>
      </c>
      <c r="S378" s="32">
        <v>2.8879999999999999</v>
      </c>
      <c r="T378" s="48">
        <v>34259</v>
      </c>
      <c r="U378" s="29">
        <v>14</v>
      </c>
      <c r="V378" s="29">
        <v>14</v>
      </c>
      <c r="W378" s="32">
        <v>3.1549999999999998</v>
      </c>
      <c r="X378" s="45" t="s">
        <v>184</v>
      </c>
      <c r="Y378" s="29">
        <v>15</v>
      </c>
      <c r="Z378" s="32">
        <v>3.4580000000000002</v>
      </c>
      <c r="AA378" s="45" t="s">
        <v>179</v>
      </c>
      <c r="AB378" s="29">
        <v>14</v>
      </c>
      <c r="AC378" s="32">
        <v>3.871</v>
      </c>
      <c r="AD378" s="45" t="s">
        <v>181</v>
      </c>
      <c r="AE378" s="29">
        <v>17</v>
      </c>
      <c r="AF378" s="32">
        <v>3.7770000000000001</v>
      </c>
      <c r="AG378" s="46">
        <v>9679</v>
      </c>
      <c r="AH378" s="29">
        <v>17</v>
      </c>
      <c r="AI378" s="32">
        <v>3.0710000000000002</v>
      </c>
      <c r="AJ378" s="45" t="s">
        <v>181</v>
      </c>
      <c r="AK378" s="29">
        <v>-2.3849999999999998</v>
      </c>
      <c r="AL378" s="32">
        <v>3.05</v>
      </c>
      <c r="AM378" s="46">
        <v>33811</v>
      </c>
      <c r="AN378" s="29">
        <v>17</v>
      </c>
      <c r="AO378" s="32">
        <v>3.5049999999999999</v>
      </c>
      <c r="AP378" s="31" t="s">
        <v>181</v>
      </c>
      <c r="AQ378" s="29">
        <v>17</v>
      </c>
      <c r="AU378" s="32">
        <v>2.3849999999999998</v>
      </c>
      <c r="AV378" s="32">
        <v>3.5049999999999999</v>
      </c>
    </row>
    <row r="379" spans="1:48" ht="12.75" x14ac:dyDescent="0.2">
      <c r="A379" s="29">
        <v>16</v>
      </c>
      <c r="B379" s="27">
        <v>200.6</v>
      </c>
      <c r="D379" s="29">
        <v>246.71</v>
      </c>
      <c r="E379" s="58">
        <v>246.71</v>
      </c>
      <c r="F379" s="36">
        <v>211.94388888888901</v>
      </c>
      <c r="G379" s="36"/>
      <c r="H379" s="58">
        <v>211.94388888888901</v>
      </c>
      <c r="I379" s="27">
        <v>223.71</v>
      </c>
      <c r="J379" s="58">
        <v>218</v>
      </c>
      <c r="K379" s="27">
        <v>188.89</v>
      </c>
      <c r="L379" s="58">
        <v>193.61</v>
      </c>
      <c r="M379">
        <f>[2]case600!$M4985</f>
        <v>170.25919048004999</v>
      </c>
      <c r="R379" s="41" t="s">
        <v>79</v>
      </c>
      <c r="S379" s="32">
        <v>1.8959999999999999</v>
      </c>
      <c r="T379" s="48">
        <v>34259</v>
      </c>
      <c r="U379" s="29">
        <v>15</v>
      </c>
      <c r="V379" s="29">
        <v>15</v>
      </c>
      <c r="W379" s="32">
        <v>2.5</v>
      </c>
      <c r="X379" s="45" t="s">
        <v>185</v>
      </c>
      <c r="Y379" s="29">
        <v>15</v>
      </c>
      <c r="Z379" s="32">
        <v>2.3359999999999999</v>
      </c>
      <c r="AA379" s="45" t="s">
        <v>179</v>
      </c>
      <c r="AB379" s="29">
        <v>15</v>
      </c>
      <c r="AC379" s="32">
        <v>3.2770000000000001</v>
      </c>
      <c r="AD379" s="45" t="s">
        <v>181</v>
      </c>
      <c r="AE379" s="29">
        <v>17</v>
      </c>
      <c r="AF379" s="32">
        <v>3.2029999999999998</v>
      </c>
      <c r="AG379" s="46">
        <v>9679</v>
      </c>
      <c r="AH379" s="29">
        <v>17</v>
      </c>
      <c r="AI379" s="32">
        <v>2.4860000000000002</v>
      </c>
      <c r="AJ379" s="45" t="s">
        <v>181</v>
      </c>
      <c r="AK379" s="29">
        <v>-1.873</v>
      </c>
      <c r="AL379" s="32">
        <v>2.49833333333333</v>
      </c>
      <c r="AM379" s="46">
        <v>33811</v>
      </c>
      <c r="AN379" s="29">
        <v>17</v>
      </c>
      <c r="AO379" s="32">
        <v>2.3039999999999998</v>
      </c>
      <c r="AP379" s="31" t="s">
        <v>182</v>
      </c>
      <c r="AQ379" s="29">
        <v>17</v>
      </c>
      <c r="AU379" s="32">
        <v>1.873</v>
      </c>
      <c r="AV379" s="32">
        <v>2.5459999999999998</v>
      </c>
    </row>
    <row r="380" spans="1:48" ht="12.75" x14ac:dyDescent="0.2">
      <c r="A380" s="29">
        <v>17</v>
      </c>
      <c r="B380" s="27">
        <v>102.3</v>
      </c>
      <c r="D380" s="29">
        <v>119.19</v>
      </c>
      <c r="E380" s="58">
        <v>119.19</v>
      </c>
      <c r="F380" s="36">
        <v>111.740833333333</v>
      </c>
      <c r="G380" s="36"/>
      <c r="H380" s="58">
        <v>111.740833333333</v>
      </c>
      <c r="I380" s="27">
        <v>105.72</v>
      </c>
      <c r="J380" s="58">
        <v>115</v>
      </c>
      <c r="K380" s="27">
        <v>86.03</v>
      </c>
      <c r="L380" s="58">
        <v>132.30000000000001</v>
      </c>
      <c r="M380">
        <f>[2]case600!$M4986</f>
        <v>80.370413201364499</v>
      </c>
      <c r="R380" s="41" t="s">
        <v>80</v>
      </c>
      <c r="S380" s="32">
        <v>2.3849999999999998</v>
      </c>
      <c r="T380" s="48">
        <v>34176</v>
      </c>
      <c r="U380" s="29">
        <v>16</v>
      </c>
      <c r="V380" s="29">
        <v>16</v>
      </c>
      <c r="W380" s="32">
        <v>2.9329999999999998</v>
      </c>
      <c r="X380" s="45" t="s">
        <v>181</v>
      </c>
      <c r="Y380" s="29">
        <v>17</v>
      </c>
      <c r="Z380" s="32">
        <v>3.109</v>
      </c>
      <c r="AA380" s="45" t="s">
        <v>181</v>
      </c>
      <c r="AB380" s="29">
        <v>17</v>
      </c>
      <c r="AC380" s="32">
        <v>3.4870000000000001</v>
      </c>
      <c r="AD380" s="45" t="s">
        <v>179</v>
      </c>
      <c r="AE380" s="29">
        <v>14</v>
      </c>
      <c r="AF380" s="32">
        <v>4.9009999999999998</v>
      </c>
      <c r="AG380" s="46">
        <v>6484</v>
      </c>
      <c r="AH380" s="29">
        <v>14</v>
      </c>
      <c r="AI380" s="32">
        <v>3.3340000000000001</v>
      </c>
      <c r="AJ380" s="45" t="s">
        <v>179</v>
      </c>
      <c r="AK380" s="29">
        <v>-2.8879999999999999</v>
      </c>
      <c r="AL380" s="32">
        <v>3.56666666666667</v>
      </c>
      <c r="AM380" s="47" t="s">
        <v>183</v>
      </c>
      <c r="AN380" s="29">
        <v>15</v>
      </c>
      <c r="AO380" s="32">
        <v>3.4569999999999999</v>
      </c>
      <c r="AP380" s="31" t="s">
        <v>179</v>
      </c>
      <c r="AQ380" s="29">
        <v>15</v>
      </c>
    </row>
    <row r="381" spans="1:48" ht="12.75" x14ac:dyDescent="0.2">
      <c r="A381" s="29">
        <v>18</v>
      </c>
      <c r="B381" s="27">
        <v>78.8</v>
      </c>
      <c r="D381" s="29">
        <v>68.86</v>
      </c>
      <c r="E381" s="58">
        <v>68.86</v>
      </c>
      <c r="F381" s="36">
        <v>73.079166666666694</v>
      </c>
      <c r="G381" s="36"/>
      <c r="H381" s="58">
        <v>73.079166666666694</v>
      </c>
      <c r="I381" s="27">
        <v>68.47</v>
      </c>
      <c r="J381" s="58">
        <v>74</v>
      </c>
      <c r="K381" s="27">
        <v>69.78</v>
      </c>
      <c r="L381" s="58">
        <v>76.599999999999994</v>
      </c>
      <c r="M381">
        <f>[2]case600!$M4987</f>
        <v>52.3869711625888</v>
      </c>
      <c r="R381" s="41" t="s">
        <v>81</v>
      </c>
      <c r="S381" s="32">
        <v>1.873</v>
      </c>
      <c r="T381" s="48">
        <v>34176</v>
      </c>
      <c r="U381" s="29">
        <v>17</v>
      </c>
      <c r="V381" s="29">
        <v>17</v>
      </c>
      <c r="W381" s="32">
        <v>2.5459999999999998</v>
      </c>
      <c r="X381" s="45" t="s">
        <v>181</v>
      </c>
      <c r="Y381" s="29">
        <v>17</v>
      </c>
      <c r="Z381" s="32">
        <v>2.3879999999999999</v>
      </c>
      <c r="AA381" s="45" t="s">
        <v>181</v>
      </c>
      <c r="AB381" s="29">
        <v>18</v>
      </c>
      <c r="AC381" s="32">
        <v>3.08</v>
      </c>
      <c r="AD381" s="45" t="s">
        <v>186</v>
      </c>
      <c r="AE381" s="29">
        <v>14</v>
      </c>
      <c r="AF381" s="32">
        <v>3.8479999999999999</v>
      </c>
      <c r="AG381" s="46">
        <v>975</v>
      </c>
      <c r="AH381" s="29">
        <v>15</v>
      </c>
      <c r="AI381" s="32">
        <v>2.677</v>
      </c>
      <c r="AJ381" s="45" t="s">
        <v>186</v>
      </c>
      <c r="AK381" s="29">
        <v>-2.0329999999999999</v>
      </c>
      <c r="AL381" s="32">
        <v>2.68611111111111</v>
      </c>
      <c r="AM381" s="47" t="s">
        <v>188</v>
      </c>
      <c r="AN381" s="29">
        <v>15</v>
      </c>
      <c r="AO381" s="32">
        <v>2.867</v>
      </c>
      <c r="AP381" s="31" t="s">
        <v>186</v>
      </c>
      <c r="AQ381" s="29">
        <v>14</v>
      </c>
      <c r="AU381" s="32">
        <v>2.0329999999999999</v>
      </c>
      <c r="AV381" s="32">
        <v>2.867</v>
      </c>
    </row>
    <row r="382" spans="1:48" ht="12.75" x14ac:dyDescent="0.2">
      <c r="A382" s="29">
        <v>19</v>
      </c>
      <c r="B382" s="27">
        <v>37.1</v>
      </c>
      <c r="D382" s="29">
        <v>19.75</v>
      </c>
      <c r="E382" s="58">
        <v>19.75</v>
      </c>
      <c r="F382" s="36">
        <v>17.702500000000001</v>
      </c>
      <c r="G382" s="36"/>
      <c r="H382" s="58">
        <v>17.702500000000001</v>
      </c>
      <c r="I382" s="27">
        <v>14.35</v>
      </c>
      <c r="J382" s="58">
        <v>18</v>
      </c>
      <c r="K382" s="27">
        <v>17.61</v>
      </c>
      <c r="L382" s="58">
        <v>18.05</v>
      </c>
      <c r="M382">
        <f>[2]case600!$M4988</f>
        <v>15.185447700664101</v>
      </c>
      <c r="R382" s="41" t="s">
        <v>82</v>
      </c>
      <c r="S382" s="32">
        <v>2.8879999999999999</v>
      </c>
      <c r="T382" s="48">
        <v>34259</v>
      </c>
      <c r="U382" s="29">
        <v>14</v>
      </c>
      <c r="V382" s="29">
        <v>14</v>
      </c>
      <c r="W382" s="32">
        <v>3.1549999999999998</v>
      </c>
      <c r="X382" s="45" t="s">
        <v>184</v>
      </c>
      <c r="Y382" s="29">
        <v>15</v>
      </c>
      <c r="Z382" s="32">
        <v>3.4580000000000002</v>
      </c>
      <c r="AA382" s="45" t="s">
        <v>179</v>
      </c>
      <c r="AB382" s="29">
        <v>14</v>
      </c>
      <c r="AC382" s="32">
        <v>3.871</v>
      </c>
      <c r="AD382" s="45" t="s">
        <v>181</v>
      </c>
      <c r="AE382" s="29">
        <v>16</v>
      </c>
      <c r="AF382" s="32">
        <v>1.306</v>
      </c>
      <c r="AG382" s="46">
        <v>9679</v>
      </c>
      <c r="AH382" s="29">
        <v>16</v>
      </c>
      <c r="AI382" s="32">
        <v>1.179</v>
      </c>
      <c r="AJ382" s="45" t="s">
        <v>181</v>
      </c>
      <c r="AK382" s="29">
        <v>16</v>
      </c>
      <c r="AL382" s="32">
        <v>1.3780000000000101</v>
      </c>
      <c r="AM382" s="46">
        <v>33811</v>
      </c>
      <c r="AN382" s="29">
        <v>16</v>
      </c>
      <c r="AO382" s="32">
        <v>1.403</v>
      </c>
      <c r="AP382" s="31" t="s">
        <v>181</v>
      </c>
      <c r="AQ382" s="29">
        <v>16</v>
      </c>
      <c r="AU382" s="32">
        <v>0.95299999999999996</v>
      </c>
      <c r="AV382" s="32">
        <v>1.403</v>
      </c>
    </row>
    <row r="383" spans="1:48" ht="12.75" x14ac:dyDescent="0.2">
      <c r="A383" s="29">
        <v>20</v>
      </c>
      <c r="B383" s="27">
        <v>1.1000000000000001</v>
      </c>
      <c r="D383" s="29">
        <v>0</v>
      </c>
      <c r="E383" s="58">
        <v>0</v>
      </c>
      <c r="F383" s="30">
        <v>0</v>
      </c>
      <c r="G383" s="30"/>
      <c r="H383" s="58">
        <v>0</v>
      </c>
      <c r="I383" s="27">
        <v>0</v>
      </c>
      <c r="J383" s="58">
        <v>0</v>
      </c>
      <c r="K383" s="27">
        <v>0</v>
      </c>
      <c r="L383" s="58">
        <v>0</v>
      </c>
      <c r="M383">
        <f>[2]case600!$M4989</f>
        <v>0</v>
      </c>
      <c r="R383" s="41" t="s">
        <v>83</v>
      </c>
      <c r="S383" s="32">
        <v>2.0329999999999999</v>
      </c>
      <c r="T383" s="48">
        <v>34214</v>
      </c>
      <c r="U383" s="29">
        <v>14</v>
      </c>
      <c r="V383" s="29">
        <v>14</v>
      </c>
      <c r="W383" s="32">
        <v>2.621</v>
      </c>
      <c r="X383" s="45" t="s">
        <v>186</v>
      </c>
      <c r="Y383" s="29">
        <v>15</v>
      </c>
      <c r="Z383" s="32">
        <v>2.6640000000000001</v>
      </c>
      <c r="AA383" s="45" t="s">
        <v>187</v>
      </c>
      <c r="AB383" s="29">
        <v>15</v>
      </c>
      <c r="AC383" s="32">
        <v>3.17</v>
      </c>
      <c r="AD383" s="45" t="s">
        <v>186</v>
      </c>
      <c r="AE383" s="29">
        <v>14</v>
      </c>
      <c r="AF383" s="32">
        <v>3.5249999999999999</v>
      </c>
      <c r="AG383" s="46">
        <v>6484</v>
      </c>
      <c r="AH383" s="29">
        <v>14</v>
      </c>
      <c r="AI383" s="32">
        <v>1.859</v>
      </c>
      <c r="AJ383" s="45" t="s">
        <v>177</v>
      </c>
      <c r="AK383" s="29">
        <v>14</v>
      </c>
      <c r="AO383" s="32">
        <v>2.7789999999999999</v>
      </c>
      <c r="AP383" s="31" t="s">
        <v>186</v>
      </c>
      <c r="AQ383" s="29">
        <v>14</v>
      </c>
    </row>
    <row r="384" spans="1:48" ht="12.75" x14ac:dyDescent="0.2">
      <c r="A384" s="29">
        <v>21</v>
      </c>
      <c r="B384" s="27">
        <v>0</v>
      </c>
      <c r="D384" s="29">
        <v>0</v>
      </c>
      <c r="E384" s="58">
        <v>0</v>
      </c>
      <c r="F384" s="30">
        <v>0</v>
      </c>
      <c r="G384" s="30"/>
      <c r="H384" s="58">
        <v>0</v>
      </c>
      <c r="I384" s="27">
        <v>0</v>
      </c>
      <c r="J384" s="58">
        <v>0</v>
      </c>
      <c r="K384" s="27">
        <v>0</v>
      </c>
      <c r="L384" s="58">
        <v>0</v>
      </c>
      <c r="M384">
        <f>[2]case600!$M4990</f>
        <v>0</v>
      </c>
      <c r="R384" s="41" t="s">
        <v>84</v>
      </c>
      <c r="S384" s="32">
        <v>0.95299999999999996</v>
      </c>
      <c r="T384" s="48">
        <v>34197</v>
      </c>
      <c r="U384" s="29">
        <v>16</v>
      </c>
      <c r="V384" s="29">
        <v>16</v>
      </c>
      <c r="W384" s="32">
        <v>1.1439999999999999</v>
      </c>
      <c r="X384" s="45" t="s">
        <v>181</v>
      </c>
      <c r="Y384" s="29">
        <v>16</v>
      </c>
      <c r="Z384" s="32">
        <v>1.0569999999999999</v>
      </c>
      <c r="AA384" s="45" t="s">
        <v>181</v>
      </c>
      <c r="AB384" s="29">
        <v>16</v>
      </c>
      <c r="AC384" s="32">
        <v>1.37</v>
      </c>
      <c r="AD384" s="45" t="s">
        <v>181</v>
      </c>
      <c r="AE384" s="29">
        <v>16</v>
      </c>
      <c r="AF384" s="32">
        <v>0.80600000000000005</v>
      </c>
      <c r="AG384" s="46">
        <v>9679</v>
      </c>
      <c r="AH384" s="29">
        <v>16</v>
      </c>
      <c r="AI384" s="32">
        <v>0.79900000000000004</v>
      </c>
      <c r="AJ384" s="45" t="s">
        <v>181</v>
      </c>
      <c r="AK384" s="29">
        <v>-0.65100000000000002</v>
      </c>
      <c r="AL384" s="32">
        <v>0.79138888888888903</v>
      </c>
      <c r="AM384" s="46">
        <v>33811</v>
      </c>
      <c r="AN384" s="29">
        <v>16</v>
      </c>
      <c r="AO384" s="32">
        <v>0.79</v>
      </c>
      <c r="AP384" s="31" t="s">
        <v>181</v>
      </c>
      <c r="AQ384" s="29">
        <v>16</v>
      </c>
    </row>
    <row r="385" spans="1:43" ht="12.75" x14ac:dyDescent="0.2">
      <c r="A385" s="29">
        <v>22</v>
      </c>
      <c r="B385" s="27">
        <v>0</v>
      </c>
      <c r="D385" s="29">
        <v>0</v>
      </c>
      <c r="E385" s="58">
        <v>0</v>
      </c>
      <c r="F385" s="30">
        <v>0</v>
      </c>
      <c r="G385" s="30"/>
      <c r="H385" s="58">
        <v>0</v>
      </c>
      <c r="I385" s="27">
        <v>0</v>
      </c>
      <c r="J385" s="58">
        <v>0</v>
      </c>
      <c r="K385" s="27">
        <v>0</v>
      </c>
      <c r="L385" s="58">
        <v>0</v>
      </c>
      <c r="M385">
        <f>[2]case600!$M4991</f>
        <v>0</v>
      </c>
      <c r="R385" s="41" t="s">
        <v>86</v>
      </c>
      <c r="S385" s="32">
        <v>2.4220000000000002</v>
      </c>
      <c r="T385" s="48">
        <v>34259</v>
      </c>
      <c r="U385" s="29">
        <v>14</v>
      </c>
      <c r="V385" s="29">
        <v>14</v>
      </c>
      <c r="W385" s="32">
        <v>2.9119999999999999</v>
      </c>
      <c r="X385" s="45" t="s">
        <v>186</v>
      </c>
      <c r="Y385" s="29">
        <v>14</v>
      </c>
      <c r="Z385" s="32">
        <v>3.4359999999999999</v>
      </c>
      <c r="AA385" s="45" t="s">
        <v>179</v>
      </c>
      <c r="AB385" s="29">
        <v>13</v>
      </c>
      <c r="AC385" s="32">
        <v>2.819</v>
      </c>
      <c r="AF385" s="32">
        <v>1.111</v>
      </c>
      <c r="AG385" s="46">
        <v>9679</v>
      </c>
      <c r="AH385" s="29">
        <v>15</v>
      </c>
      <c r="AI385" s="32">
        <v>1.105</v>
      </c>
      <c r="AJ385" s="45" t="s">
        <v>181</v>
      </c>
      <c r="AK385" s="29">
        <v>-0.86299999999999999</v>
      </c>
      <c r="AL385" s="32">
        <v>1.10055555555556</v>
      </c>
      <c r="AM385" s="46">
        <v>33811</v>
      </c>
      <c r="AN385" s="29">
        <v>16</v>
      </c>
      <c r="AO385" s="32">
        <v>1.1259999999999999</v>
      </c>
      <c r="AP385" s="31" t="s">
        <v>181</v>
      </c>
      <c r="AQ385" s="29">
        <v>15</v>
      </c>
    </row>
    <row r="386" spans="1:43" ht="12.75" x14ac:dyDescent="0.2">
      <c r="A386" s="29">
        <v>23</v>
      </c>
      <c r="B386" s="27">
        <v>0</v>
      </c>
      <c r="D386" s="29">
        <v>0</v>
      </c>
      <c r="E386" s="58">
        <v>0</v>
      </c>
      <c r="F386" s="30">
        <v>0</v>
      </c>
      <c r="G386" s="30"/>
      <c r="H386" s="58">
        <v>0</v>
      </c>
      <c r="I386" s="27">
        <v>0</v>
      </c>
      <c r="J386" s="58">
        <v>0</v>
      </c>
      <c r="K386" s="27">
        <v>0</v>
      </c>
      <c r="L386" s="58">
        <v>0</v>
      </c>
      <c r="M386">
        <f>[2]case600!$M4992</f>
        <v>0</v>
      </c>
      <c r="R386" s="41" t="s">
        <v>87</v>
      </c>
      <c r="S386" s="32">
        <v>0.65100000000000002</v>
      </c>
      <c r="T386" s="48">
        <v>34176</v>
      </c>
      <c r="U386" s="29">
        <v>15</v>
      </c>
      <c r="V386" s="29">
        <v>15</v>
      </c>
      <c r="W386" s="32">
        <v>0.72799999999999998</v>
      </c>
      <c r="X386" s="45" t="s">
        <v>181</v>
      </c>
      <c r="Y386" s="29">
        <v>16</v>
      </c>
      <c r="Z386" s="32">
        <v>0.61599999999999999</v>
      </c>
      <c r="AA386" s="45" t="s">
        <v>189</v>
      </c>
      <c r="AB386" s="29">
        <v>15</v>
      </c>
      <c r="AC386" s="32">
        <v>0.85299999999999998</v>
      </c>
      <c r="AF386" s="32">
        <v>1.101</v>
      </c>
      <c r="AG386" s="46">
        <v>9679</v>
      </c>
      <c r="AH386" s="29">
        <v>15</v>
      </c>
      <c r="AI386" s="32">
        <v>1.097</v>
      </c>
      <c r="AJ386" s="45" t="s">
        <v>181</v>
      </c>
      <c r="AK386" s="29">
        <v>-0.47599999999999998</v>
      </c>
      <c r="AL386" s="32">
        <v>1.0677777777777799</v>
      </c>
      <c r="AM386" s="46">
        <v>33811</v>
      </c>
      <c r="AN386" s="29">
        <v>16</v>
      </c>
      <c r="AO386" s="32">
        <v>1.1419999999999999</v>
      </c>
      <c r="AP386" s="31" t="s">
        <v>181</v>
      </c>
      <c r="AQ386" s="29">
        <v>15</v>
      </c>
    </row>
    <row r="387" spans="1:43" ht="12.75" x14ac:dyDescent="0.2">
      <c r="A387" s="29">
        <v>24</v>
      </c>
      <c r="D387" s="29">
        <v>0</v>
      </c>
      <c r="E387" s="58">
        <v>0</v>
      </c>
      <c r="F387" s="30">
        <v>0</v>
      </c>
      <c r="G387" s="30"/>
      <c r="H387" s="58">
        <v>0</v>
      </c>
      <c r="I387" s="27">
        <v>0</v>
      </c>
      <c r="J387" s="58">
        <v>0</v>
      </c>
      <c r="K387" s="27">
        <v>0</v>
      </c>
      <c r="L387" s="58">
        <v>0</v>
      </c>
      <c r="M387">
        <f>[2]case600!$M4993</f>
        <v>0</v>
      </c>
      <c r="R387" s="41" t="s">
        <v>88</v>
      </c>
      <c r="S387" s="32">
        <v>0.86299999999999999</v>
      </c>
      <c r="T387" s="48">
        <v>34197</v>
      </c>
      <c r="U387" s="29">
        <v>14</v>
      </c>
      <c r="V387" s="29">
        <v>14</v>
      </c>
      <c r="W387" s="32">
        <v>1.0169999999999999</v>
      </c>
      <c r="X387" s="45" t="s">
        <v>181</v>
      </c>
      <c r="Y387" s="29">
        <v>15</v>
      </c>
      <c r="AF387" s="32">
        <v>1.347</v>
      </c>
      <c r="AG387" s="46">
        <v>9679</v>
      </c>
      <c r="AH387" s="29">
        <v>15</v>
      </c>
      <c r="AI387" s="32">
        <v>1.216</v>
      </c>
      <c r="AJ387" s="45" t="s">
        <v>181</v>
      </c>
      <c r="AK387" s="29">
        <v>-1.0069999999999999</v>
      </c>
      <c r="AL387" s="32">
        <v>1.1836111111111101</v>
      </c>
      <c r="AM387" s="46">
        <v>33811</v>
      </c>
      <c r="AN387" s="29">
        <v>16</v>
      </c>
      <c r="AO387" s="32">
        <v>1.1919999999999999</v>
      </c>
      <c r="AP387" s="31" t="s">
        <v>181</v>
      </c>
      <c r="AQ387" s="29">
        <v>15</v>
      </c>
    </row>
    <row r="388" spans="1:43" x14ac:dyDescent="0.15">
      <c r="A388" s="37" t="s">
        <v>163</v>
      </c>
      <c r="B388" s="37" t="s">
        <v>163</v>
      </c>
      <c r="C388" s="37" t="s">
        <v>163</v>
      </c>
      <c r="D388" s="37" t="s">
        <v>163</v>
      </c>
      <c r="E388" s="37" t="s">
        <v>163</v>
      </c>
      <c r="F388" s="38" t="s">
        <v>163</v>
      </c>
      <c r="G388" s="38"/>
      <c r="H388" s="37" t="s">
        <v>163</v>
      </c>
      <c r="I388" s="37" t="s">
        <v>163</v>
      </c>
      <c r="J388" s="37" t="s">
        <v>163</v>
      </c>
      <c r="K388" s="37" t="s">
        <v>163</v>
      </c>
      <c r="L388" s="37" t="s">
        <v>163</v>
      </c>
      <c r="M388"/>
      <c r="R388" s="41" t="s">
        <v>89</v>
      </c>
      <c r="S388" s="32">
        <v>0.47599999999999998</v>
      </c>
      <c r="T388" s="48">
        <v>34197</v>
      </c>
      <c r="U388" s="29">
        <v>16</v>
      </c>
      <c r="V388" s="29">
        <v>16</v>
      </c>
      <c r="W388" s="32">
        <v>1.0169999999999999</v>
      </c>
      <c r="X388" s="45" t="s">
        <v>181</v>
      </c>
      <c r="Y388" s="29">
        <v>15</v>
      </c>
      <c r="AD388" s="45" t="s">
        <v>181</v>
      </c>
      <c r="AE388" s="29">
        <v>15</v>
      </c>
      <c r="AF388" s="32">
        <v>1.3420000000000001</v>
      </c>
      <c r="AG388" s="46">
        <v>9679</v>
      </c>
      <c r="AH388" s="29">
        <v>15</v>
      </c>
      <c r="AI388" s="32">
        <v>1.2150000000000001</v>
      </c>
      <c r="AJ388" s="45" t="s">
        <v>181</v>
      </c>
      <c r="AK388" s="29">
        <v>-0.56000000000000005</v>
      </c>
      <c r="AL388" s="32">
        <v>1.17888888888889</v>
      </c>
      <c r="AM388" s="46">
        <v>33811</v>
      </c>
      <c r="AN388" s="29">
        <v>16</v>
      </c>
      <c r="AO388" s="32">
        <v>1.2130000000000001</v>
      </c>
      <c r="AP388" s="31" t="s">
        <v>181</v>
      </c>
      <c r="AQ388" s="29">
        <v>15</v>
      </c>
    </row>
    <row r="389" spans="1:43" x14ac:dyDescent="0.15">
      <c r="E389" s="28"/>
      <c r="F389" s="39"/>
      <c r="G389" s="39"/>
      <c r="M389"/>
      <c r="R389" s="41" t="s">
        <v>90</v>
      </c>
      <c r="S389" s="32">
        <v>1.0069999999999999</v>
      </c>
      <c r="T389" s="48">
        <v>34192</v>
      </c>
      <c r="U389" s="29">
        <v>14</v>
      </c>
      <c r="V389" s="29">
        <v>14</v>
      </c>
      <c r="W389" s="32">
        <v>1.1659999999999999</v>
      </c>
      <c r="X389" s="45" t="s">
        <v>181</v>
      </c>
      <c r="Y389" s="29">
        <v>15</v>
      </c>
      <c r="AD389" s="45" t="s">
        <v>181</v>
      </c>
      <c r="AE389" s="29">
        <v>15</v>
      </c>
      <c r="AF389" s="32">
        <v>1.8780000000000101</v>
      </c>
      <c r="AG389" s="46">
        <v>9679</v>
      </c>
      <c r="AH389" s="29">
        <v>15</v>
      </c>
      <c r="AI389" s="32">
        <v>1.7</v>
      </c>
      <c r="AJ389" s="45" t="s">
        <v>181</v>
      </c>
      <c r="AK389" s="29">
        <v>-1.0589999999999999</v>
      </c>
      <c r="AL389" s="32">
        <v>1.7077777777777801</v>
      </c>
      <c r="AM389" s="46">
        <v>33811</v>
      </c>
      <c r="AN389" s="29">
        <v>16</v>
      </c>
      <c r="AO389" s="32">
        <v>1.7490000000000001</v>
      </c>
      <c r="AP389" s="31" t="s">
        <v>181</v>
      </c>
      <c r="AQ389" s="29">
        <v>15</v>
      </c>
    </row>
    <row r="390" spans="1:43" x14ac:dyDescent="0.15">
      <c r="E390" s="28"/>
      <c r="F390" s="39"/>
      <c r="G390" s="39"/>
      <c r="M390"/>
      <c r="R390" s="41" t="s">
        <v>91</v>
      </c>
      <c r="S390" s="32">
        <v>0.56000000000000005</v>
      </c>
      <c r="T390" s="48">
        <v>34177</v>
      </c>
      <c r="U390" s="29">
        <v>15</v>
      </c>
      <c r="V390" s="29">
        <v>15</v>
      </c>
      <c r="W390" s="32">
        <v>1.1659999999999999</v>
      </c>
      <c r="X390" s="45" t="s">
        <v>181</v>
      </c>
      <c r="Y390" s="29">
        <v>15</v>
      </c>
      <c r="Z390" s="32">
        <v>0.93700000000000006</v>
      </c>
      <c r="AA390" s="45" t="s">
        <v>189</v>
      </c>
      <c r="AB390" s="29">
        <v>14</v>
      </c>
      <c r="AC390" s="32">
        <v>1.34</v>
      </c>
      <c r="AD390" s="45" t="s">
        <v>181</v>
      </c>
      <c r="AE390" s="29">
        <v>15</v>
      </c>
      <c r="AF390" s="32">
        <v>1.542</v>
      </c>
      <c r="AG390" s="46">
        <v>9679</v>
      </c>
      <c r="AH390" s="29">
        <v>15</v>
      </c>
      <c r="AI390" s="32">
        <v>1.3979999999999999</v>
      </c>
      <c r="AJ390" s="45" t="s">
        <v>181</v>
      </c>
      <c r="AK390" s="29">
        <v>-0.73899999999999999</v>
      </c>
      <c r="AL390" s="32">
        <v>1.3613888888888901</v>
      </c>
      <c r="AM390" s="46">
        <v>33811</v>
      </c>
      <c r="AN390" s="29">
        <v>16</v>
      </c>
      <c r="AO390" s="32">
        <v>1.397</v>
      </c>
      <c r="AP390" s="31" t="s">
        <v>181</v>
      </c>
      <c r="AQ390" s="29">
        <v>15</v>
      </c>
    </row>
    <row r="391" spans="1:43" x14ac:dyDescent="0.15">
      <c r="E391" s="28"/>
      <c r="F391" s="39"/>
      <c r="G391" s="39"/>
      <c r="M391"/>
      <c r="R391" s="41" t="s">
        <v>92</v>
      </c>
      <c r="S391" s="32">
        <v>1.0589999999999999</v>
      </c>
      <c r="T391" s="48">
        <v>34177</v>
      </c>
      <c r="U391" s="29">
        <v>15</v>
      </c>
      <c r="V391" s="29">
        <v>15</v>
      </c>
      <c r="W391" s="32">
        <v>1.6459999999999999</v>
      </c>
      <c r="X391" s="45" t="s">
        <v>181</v>
      </c>
      <c r="Y391" s="29">
        <v>15</v>
      </c>
      <c r="Z391" s="32">
        <v>1.4550000000000001</v>
      </c>
      <c r="AA391" s="45" t="s">
        <v>189</v>
      </c>
      <c r="AB391" s="29">
        <v>14</v>
      </c>
      <c r="AC391" s="32">
        <v>1.875</v>
      </c>
      <c r="AD391" s="45" t="s">
        <v>192</v>
      </c>
      <c r="AE391" s="29">
        <v>14</v>
      </c>
      <c r="AF391" s="32">
        <v>2.5819999999999999</v>
      </c>
      <c r="AG391" s="46">
        <v>4231</v>
      </c>
      <c r="AH391" s="29">
        <v>12</v>
      </c>
      <c r="AI391" s="32">
        <v>2.258</v>
      </c>
      <c r="AJ391" s="45" t="s">
        <v>192</v>
      </c>
      <c r="AK391" s="29">
        <v>-3.36</v>
      </c>
      <c r="AL391" s="32">
        <v>3.2277777777777801</v>
      </c>
      <c r="AM391" s="47" t="s">
        <v>193</v>
      </c>
      <c r="AN391" s="29">
        <v>13</v>
      </c>
      <c r="AO391" s="32">
        <v>4.9119999999999999</v>
      </c>
      <c r="AP391" s="31" t="s">
        <v>190</v>
      </c>
      <c r="AQ391" s="29">
        <v>12</v>
      </c>
    </row>
    <row r="392" spans="1:43" x14ac:dyDescent="0.15">
      <c r="E392" s="28"/>
      <c r="F392" s="39"/>
      <c r="G392" s="39"/>
      <c r="M392"/>
      <c r="R392" s="41" t="s">
        <v>94</v>
      </c>
      <c r="S392" s="32">
        <v>0.73899999999999999</v>
      </c>
      <c r="T392" s="48">
        <v>34177</v>
      </c>
      <c r="U392" s="29">
        <v>15</v>
      </c>
      <c r="V392" s="29">
        <v>15</v>
      </c>
      <c r="W392" s="32">
        <v>1.347</v>
      </c>
      <c r="X392" s="45" t="s">
        <v>181</v>
      </c>
      <c r="Y392" s="29">
        <v>15</v>
      </c>
      <c r="Z392" s="32">
        <v>1.119</v>
      </c>
      <c r="AA392" s="45" t="s">
        <v>189</v>
      </c>
      <c r="AB392" s="29">
        <v>14</v>
      </c>
      <c r="AC392" s="32">
        <v>1.54</v>
      </c>
      <c r="AD392" s="45" t="s">
        <v>176</v>
      </c>
      <c r="AE392" s="29">
        <v>14</v>
      </c>
      <c r="AF392" s="32">
        <v>7.9669999999999996</v>
      </c>
      <c r="AG392" s="46">
        <v>9437</v>
      </c>
      <c r="AH392" s="29">
        <v>13</v>
      </c>
      <c r="AI392" s="32">
        <v>6.819</v>
      </c>
      <c r="AJ392" s="45" t="s">
        <v>177</v>
      </c>
      <c r="AK392" s="29">
        <v>-6.3559999999999999</v>
      </c>
      <c r="AL392" s="32">
        <v>6.7638888888888902</v>
      </c>
      <c r="AM392" s="47" t="s">
        <v>183</v>
      </c>
      <c r="AN392" s="29">
        <v>14</v>
      </c>
      <c r="AO392" s="32">
        <v>6.867</v>
      </c>
      <c r="AP392" s="31" t="s">
        <v>176</v>
      </c>
      <c r="AQ392" s="29">
        <v>14</v>
      </c>
    </row>
    <row r="393" spans="1:43" x14ac:dyDescent="0.15">
      <c r="E393" s="28"/>
      <c r="F393" s="39"/>
      <c r="G393" s="39"/>
      <c r="M393"/>
      <c r="R393" s="41" t="s">
        <v>95</v>
      </c>
      <c r="S393" s="32">
        <v>3.36</v>
      </c>
      <c r="T393" s="48">
        <v>34217</v>
      </c>
      <c r="U393" s="29">
        <v>12</v>
      </c>
      <c r="V393" s="29">
        <v>12</v>
      </c>
      <c r="W393" s="32">
        <v>3.036</v>
      </c>
      <c r="X393" s="45" t="s">
        <v>190</v>
      </c>
      <c r="Y393" s="29">
        <v>12</v>
      </c>
      <c r="Z393" s="32">
        <v>2.605</v>
      </c>
      <c r="AA393" s="45" t="s">
        <v>191</v>
      </c>
      <c r="AB393" s="29">
        <v>11</v>
      </c>
      <c r="AC393" s="32">
        <v>2.59</v>
      </c>
      <c r="AD393" s="45" t="s">
        <v>176</v>
      </c>
      <c r="AE393" s="29">
        <v>14</v>
      </c>
      <c r="AF393" s="32">
        <v>5.7590000000000003</v>
      </c>
      <c r="AG393" s="46">
        <v>6119</v>
      </c>
      <c r="AH393" s="29">
        <v>13</v>
      </c>
      <c r="AI393" s="32">
        <v>4.63</v>
      </c>
      <c r="AJ393" s="45" t="s">
        <v>177</v>
      </c>
      <c r="AK393" s="29">
        <v>-4.444</v>
      </c>
      <c r="AL393" s="32">
        <v>4.7861111111111097</v>
      </c>
      <c r="AM393" s="47" t="s">
        <v>178</v>
      </c>
      <c r="AN393" s="29">
        <v>14</v>
      </c>
      <c r="AO393" s="32">
        <v>5.2359999999999998</v>
      </c>
      <c r="AP393" s="31" t="s">
        <v>176</v>
      </c>
      <c r="AQ393" s="29">
        <v>14</v>
      </c>
    </row>
    <row r="394" spans="1:43" x14ac:dyDescent="0.15">
      <c r="E394" s="28"/>
      <c r="F394" s="39"/>
      <c r="G394" s="39"/>
      <c r="M394"/>
      <c r="R394" s="41" t="s">
        <v>96</v>
      </c>
      <c r="S394" s="32">
        <v>6.3559999999999999</v>
      </c>
      <c r="T394" s="48">
        <v>34298</v>
      </c>
      <c r="U394" s="29">
        <v>13</v>
      </c>
      <c r="V394" s="29">
        <v>13</v>
      </c>
      <c r="W394" s="32">
        <v>6.641</v>
      </c>
      <c r="X394" s="45" t="s">
        <v>177</v>
      </c>
      <c r="Y394" s="29">
        <v>14</v>
      </c>
      <c r="AC394" s="32">
        <v>7.1630000000000003</v>
      </c>
      <c r="AD394" s="45" t="s">
        <v>177</v>
      </c>
      <c r="AE394" s="29">
        <v>14</v>
      </c>
      <c r="AF394" s="32">
        <v>7.7930000000000001</v>
      </c>
      <c r="AG394" s="46">
        <v>8736</v>
      </c>
      <c r="AH394" s="29">
        <v>13</v>
      </c>
      <c r="AI394" s="32">
        <v>6.7</v>
      </c>
      <c r="AJ394" s="45" t="s">
        <v>177</v>
      </c>
      <c r="AK394" s="29">
        <v>-6.2690000000000001</v>
      </c>
      <c r="AL394" s="32">
        <v>6.2027777777777802</v>
      </c>
      <c r="AM394" s="46">
        <v>33933</v>
      </c>
      <c r="AN394" s="29">
        <v>14</v>
      </c>
      <c r="AO394" s="32">
        <v>6.6210000000000004</v>
      </c>
      <c r="AP394" s="31" t="s">
        <v>177</v>
      </c>
      <c r="AQ394" s="29">
        <v>14</v>
      </c>
    </row>
    <row r="395" spans="1:43" x14ac:dyDescent="0.15">
      <c r="E395" s="28"/>
      <c r="F395" s="39"/>
      <c r="G395" s="39"/>
      <c r="M395"/>
      <c r="R395" s="41" t="s">
        <v>97</v>
      </c>
      <c r="S395" s="32">
        <v>4.444</v>
      </c>
      <c r="T395" s="48">
        <v>34259</v>
      </c>
      <c r="U395" s="29">
        <v>13</v>
      </c>
      <c r="V395" s="29">
        <v>13</v>
      </c>
      <c r="W395" s="32">
        <v>4.6310000000000002</v>
      </c>
      <c r="X395" s="45" t="s">
        <v>177</v>
      </c>
      <c r="Y395" s="29">
        <v>13</v>
      </c>
      <c r="AC395" s="32">
        <v>5.22</v>
      </c>
      <c r="AD395" s="45" t="s">
        <v>181</v>
      </c>
      <c r="AE395" s="29">
        <v>17</v>
      </c>
      <c r="AF395" s="32">
        <v>5.0720000000000001</v>
      </c>
      <c r="AG395" s="46">
        <v>913</v>
      </c>
      <c r="AH395" s="29">
        <v>10</v>
      </c>
      <c r="AI395" s="32">
        <v>4.3360000000000003</v>
      </c>
      <c r="AJ395" s="45" t="s">
        <v>181</v>
      </c>
      <c r="AK395" s="29">
        <v>-3.4039999999999999</v>
      </c>
      <c r="AL395" s="32">
        <v>4.2777777777777803</v>
      </c>
      <c r="AM395" s="46">
        <v>33811</v>
      </c>
      <c r="AN395" s="29">
        <v>17</v>
      </c>
      <c r="AO395" s="32">
        <v>4.9290000000000003</v>
      </c>
      <c r="AP395" s="31" t="s">
        <v>181</v>
      </c>
      <c r="AQ395" s="29">
        <v>17</v>
      </c>
    </row>
    <row r="396" spans="1:43" x14ac:dyDescent="0.15">
      <c r="A396" s="41" t="s">
        <v>174</v>
      </c>
      <c r="E396" s="28"/>
      <c r="F396" s="39"/>
      <c r="G396" s="39"/>
      <c r="M396"/>
      <c r="R396" s="41" t="s">
        <v>98</v>
      </c>
      <c r="S396" s="32">
        <v>6.2690000000000001</v>
      </c>
      <c r="T396" s="48">
        <v>33982</v>
      </c>
      <c r="U396" s="29">
        <v>13</v>
      </c>
      <c r="V396" s="29">
        <v>13</v>
      </c>
      <c r="W396" s="32">
        <v>6.5549999999999997</v>
      </c>
      <c r="X396" s="45" t="s">
        <v>177</v>
      </c>
      <c r="Y396" s="29">
        <v>14</v>
      </c>
      <c r="AC396" s="32">
        <v>6.91</v>
      </c>
      <c r="AD396" s="45" t="s">
        <v>181</v>
      </c>
      <c r="AE396" s="29">
        <v>17</v>
      </c>
      <c r="AF396" s="32">
        <v>4.6660000000000004</v>
      </c>
      <c r="AG396" s="46">
        <v>913</v>
      </c>
      <c r="AH396" s="29">
        <v>9</v>
      </c>
      <c r="AI396" s="32">
        <v>3.669</v>
      </c>
      <c r="AJ396" s="45" t="s">
        <v>181</v>
      </c>
      <c r="AK396" s="29">
        <v>-2.8479999999999999</v>
      </c>
      <c r="AL396" s="32">
        <v>3.5888888888888899</v>
      </c>
      <c r="AM396" s="46">
        <v>33811</v>
      </c>
      <c r="AN396" s="29">
        <v>17</v>
      </c>
      <c r="AO396" s="32">
        <v>3.4249999999999998</v>
      </c>
      <c r="AP396" s="31" t="s">
        <v>182</v>
      </c>
      <c r="AQ396" s="29">
        <v>17</v>
      </c>
    </row>
    <row r="397" spans="1:43" x14ac:dyDescent="0.15">
      <c r="A397" s="41" t="s">
        <v>175</v>
      </c>
      <c r="E397" s="28"/>
      <c r="F397" s="39"/>
      <c r="G397" s="39"/>
      <c r="M397" s="64" t="s">
        <v>58</v>
      </c>
      <c r="R397" s="41" t="s">
        <v>99</v>
      </c>
      <c r="S397" s="32">
        <v>3.4039999999999999</v>
      </c>
      <c r="T397" s="48">
        <v>34176</v>
      </c>
      <c r="U397" s="29">
        <v>16</v>
      </c>
      <c r="V397" s="29">
        <v>16</v>
      </c>
      <c r="W397" s="32">
        <v>4.093</v>
      </c>
      <c r="X397" s="45" t="s">
        <v>181</v>
      </c>
      <c r="Y397" s="29">
        <v>17</v>
      </c>
      <c r="AC397" s="32">
        <v>4.6420000000000003</v>
      </c>
      <c r="AD397" s="45" t="s">
        <v>176</v>
      </c>
      <c r="AE397" s="29">
        <v>14</v>
      </c>
      <c r="AF397" s="32">
        <v>7.3319999999999999</v>
      </c>
      <c r="AG397" s="46">
        <v>9437</v>
      </c>
      <c r="AH397" s="29">
        <v>13</v>
      </c>
      <c r="AI397" s="32">
        <v>6.1829999999999998</v>
      </c>
      <c r="AJ397" s="45" t="s">
        <v>177</v>
      </c>
      <c r="AK397" s="29">
        <v>-5.7009999999999996</v>
      </c>
      <c r="AL397" s="32">
        <v>6.1777777777777798</v>
      </c>
      <c r="AM397" s="47" t="s">
        <v>183</v>
      </c>
      <c r="AN397" s="29">
        <v>14</v>
      </c>
      <c r="AO397" s="32">
        <v>6.141</v>
      </c>
      <c r="AP397" s="31" t="s">
        <v>176</v>
      </c>
      <c r="AQ397" s="29">
        <v>14</v>
      </c>
    </row>
    <row r="398" spans="1:43" x14ac:dyDescent="0.15">
      <c r="A398" s="41" t="s">
        <v>165</v>
      </c>
      <c r="E398" s="28"/>
      <c r="F398" s="39"/>
      <c r="G398" s="39"/>
      <c r="M398" s="64" t="s">
        <v>67</v>
      </c>
      <c r="R398" s="41" t="s">
        <v>100</v>
      </c>
      <c r="S398" s="32">
        <v>2.8479999999999999</v>
      </c>
      <c r="T398" s="48">
        <v>34176</v>
      </c>
      <c r="U398" s="29">
        <v>16</v>
      </c>
      <c r="V398" s="29">
        <v>16</v>
      </c>
      <c r="W398" s="32">
        <v>3.7490000000000001</v>
      </c>
      <c r="X398" s="45" t="s">
        <v>182</v>
      </c>
      <c r="Y398" s="29">
        <v>17</v>
      </c>
      <c r="AC398" s="32">
        <v>4.1859999999999999</v>
      </c>
      <c r="AD398" s="45" t="s">
        <v>181</v>
      </c>
      <c r="AE398" s="29">
        <v>17</v>
      </c>
      <c r="AF398" s="32">
        <v>0.42099999999999999</v>
      </c>
      <c r="AG398" s="46">
        <v>9679</v>
      </c>
      <c r="AH398" s="29">
        <v>16</v>
      </c>
      <c r="AI398" s="32">
        <v>0.35599999999999998</v>
      </c>
      <c r="AJ398" s="45" t="s">
        <v>181</v>
      </c>
      <c r="AK398" s="29">
        <v>18</v>
      </c>
      <c r="AL398" s="32">
        <v>0.36249999999999999</v>
      </c>
      <c r="AM398" s="46">
        <v>33811</v>
      </c>
      <c r="AN398" s="29">
        <v>18</v>
      </c>
      <c r="AO398" s="32">
        <v>0.34499999999999997</v>
      </c>
      <c r="AP398" s="31" t="s">
        <v>181</v>
      </c>
      <c r="AQ398" s="29">
        <v>18</v>
      </c>
    </row>
    <row r="399" spans="1:43" x14ac:dyDescent="0.15">
      <c r="A399" s="41" t="s">
        <v>150</v>
      </c>
      <c r="E399" s="28"/>
      <c r="F399" s="39"/>
      <c r="G399" s="39"/>
      <c r="M399" s="64" t="s">
        <v>161</v>
      </c>
      <c r="R399" s="41" t="s">
        <v>101</v>
      </c>
      <c r="S399" s="32">
        <v>5.7009999999999996</v>
      </c>
      <c r="T399" s="48">
        <v>34298</v>
      </c>
      <c r="U399" s="29">
        <v>13</v>
      </c>
      <c r="V399" s="29">
        <v>13</v>
      </c>
      <c r="W399" s="32">
        <v>5.9459999999999997</v>
      </c>
      <c r="X399" s="45" t="s">
        <v>177</v>
      </c>
      <c r="Y399" s="29">
        <v>14</v>
      </c>
      <c r="AC399" s="32">
        <v>6.484</v>
      </c>
      <c r="AD399" s="45" t="s">
        <v>181</v>
      </c>
      <c r="AE399" s="29">
        <v>16</v>
      </c>
      <c r="AF399" s="32">
        <v>0.71199999999999997</v>
      </c>
      <c r="AG399" s="46">
        <v>9679</v>
      </c>
      <c r="AH399" s="29">
        <v>15</v>
      </c>
      <c r="AI399" s="32">
        <v>0.61199999999999999</v>
      </c>
      <c r="AJ399" s="45" t="s">
        <v>181</v>
      </c>
      <c r="AK399" s="29">
        <v>17</v>
      </c>
      <c r="AL399" s="32">
        <v>0.61333333333333295</v>
      </c>
      <c r="AM399" s="46">
        <v>33811</v>
      </c>
      <c r="AN399" s="29">
        <v>17</v>
      </c>
      <c r="AO399" s="32">
        <v>0.57199999999999995</v>
      </c>
      <c r="AP399" s="31" t="s">
        <v>181</v>
      </c>
      <c r="AQ399" s="29">
        <v>17</v>
      </c>
    </row>
    <row r="400" spans="1:43" x14ac:dyDescent="0.15">
      <c r="A400" s="41" t="s">
        <v>115</v>
      </c>
      <c r="B400" s="41"/>
      <c r="C400" s="31"/>
      <c r="D400" s="41"/>
      <c r="E400" s="41"/>
      <c r="F400" s="42"/>
      <c r="G400" s="42"/>
      <c r="H400" s="41"/>
      <c r="I400" s="35"/>
      <c r="J400" s="41"/>
      <c r="K400" s="41"/>
      <c r="L400" s="41"/>
      <c r="M400" s="67" t="s">
        <v>163</v>
      </c>
      <c r="R400" s="41" t="s">
        <v>102</v>
      </c>
      <c r="S400" s="32">
        <v>0</v>
      </c>
      <c r="W400" s="32">
        <v>0.36199999999999999</v>
      </c>
      <c r="X400" s="45" t="s">
        <v>181</v>
      </c>
      <c r="Y400" s="29">
        <v>18</v>
      </c>
      <c r="Z400" s="32">
        <v>0</v>
      </c>
      <c r="AC400" s="32">
        <v>0.39400000000000002</v>
      </c>
      <c r="AD400" s="45" t="s">
        <v>181</v>
      </c>
      <c r="AE400" s="29">
        <v>15</v>
      </c>
      <c r="AF400" s="32">
        <v>0.86299999999999999</v>
      </c>
      <c r="AG400" s="46">
        <v>9679</v>
      </c>
      <c r="AH400" s="29">
        <v>15</v>
      </c>
      <c r="AI400" s="32">
        <v>0.72399999999999998</v>
      </c>
      <c r="AJ400" s="45" t="s">
        <v>181</v>
      </c>
      <c r="AK400" s="29">
        <v>-3.5000000000000003E-2</v>
      </c>
      <c r="AL400" s="32">
        <v>0.74305555555555602</v>
      </c>
      <c r="AM400" s="46">
        <v>33811</v>
      </c>
      <c r="AN400" s="29">
        <v>17</v>
      </c>
      <c r="AO400" s="32">
        <v>0.71</v>
      </c>
      <c r="AP400" s="31" t="s">
        <v>181</v>
      </c>
      <c r="AQ400" s="29">
        <v>17</v>
      </c>
    </row>
    <row r="401" spans="1:46" x14ac:dyDescent="0.15">
      <c r="A401" s="41" t="s">
        <v>116</v>
      </c>
      <c r="B401" s="41"/>
      <c r="C401" s="35"/>
      <c r="D401" s="41"/>
      <c r="E401" s="41"/>
      <c r="F401" s="42"/>
      <c r="G401" s="42"/>
      <c r="H401" s="41"/>
      <c r="I401" s="35"/>
      <c r="J401" s="41"/>
      <c r="K401" s="41"/>
      <c r="L401" s="41"/>
      <c r="M401"/>
      <c r="R401" s="41" t="s">
        <v>104</v>
      </c>
      <c r="S401" s="32">
        <v>0</v>
      </c>
      <c r="W401" s="32">
        <v>0.58099999999999996</v>
      </c>
      <c r="X401" s="45" t="s">
        <v>181</v>
      </c>
      <c r="Y401" s="29">
        <v>17</v>
      </c>
      <c r="Z401" s="32">
        <v>0.26500000000000001</v>
      </c>
      <c r="AA401" s="45" t="s">
        <v>189</v>
      </c>
      <c r="AB401" s="29">
        <v>17</v>
      </c>
      <c r="AC401" s="32">
        <v>0.66600000000000004</v>
      </c>
      <c r="AD401" s="45" t="s">
        <v>181</v>
      </c>
      <c r="AE401" s="29">
        <v>15</v>
      </c>
      <c r="AF401" s="32">
        <v>1.0780000000000001</v>
      </c>
      <c r="AG401" s="46">
        <v>9679</v>
      </c>
      <c r="AH401" s="29">
        <v>15</v>
      </c>
      <c r="AI401" s="32">
        <v>0.93799999999999994</v>
      </c>
      <c r="AJ401" s="45" t="s">
        <v>181</v>
      </c>
      <c r="AK401" s="29">
        <v>-0.25800000000000001</v>
      </c>
      <c r="AL401" s="32">
        <v>0.93777777777777804</v>
      </c>
      <c r="AM401" s="46">
        <v>33811</v>
      </c>
      <c r="AN401" s="29">
        <v>16</v>
      </c>
      <c r="AO401" s="32">
        <v>0.92100000000000004</v>
      </c>
      <c r="AP401" s="31" t="s">
        <v>181</v>
      </c>
      <c r="AQ401" s="29">
        <v>15</v>
      </c>
    </row>
    <row r="402" spans="1:46" x14ac:dyDescent="0.15">
      <c r="A402" s="41" t="s">
        <v>160</v>
      </c>
      <c r="B402" s="35" t="s">
        <v>161</v>
      </c>
      <c r="C402" s="35" t="s">
        <v>161</v>
      </c>
      <c r="D402" s="35" t="s">
        <v>161</v>
      </c>
      <c r="E402" s="35" t="s">
        <v>161</v>
      </c>
      <c r="F402" s="43" t="s">
        <v>161</v>
      </c>
      <c r="G402" s="43"/>
      <c r="H402" s="35" t="s">
        <v>161</v>
      </c>
      <c r="I402" s="35" t="s">
        <v>161</v>
      </c>
      <c r="J402" s="35" t="s">
        <v>161</v>
      </c>
      <c r="K402" s="35" t="s">
        <v>161</v>
      </c>
      <c r="L402" s="35" t="s">
        <v>161</v>
      </c>
      <c r="M402"/>
      <c r="R402" s="41" t="s">
        <v>105</v>
      </c>
      <c r="S402" s="32">
        <v>3.5000000000000003E-2</v>
      </c>
      <c r="T402" s="48">
        <v>34177</v>
      </c>
      <c r="U402" s="29">
        <v>16</v>
      </c>
      <c r="V402" s="29">
        <v>16</v>
      </c>
      <c r="W402" s="32">
        <v>0.69899999999999995</v>
      </c>
      <c r="X402" s="45" t="s">
        <v>181</v>
      </c>
      <c r="Y402" s="29">
        <v>17</v>
      </c>
      <c r="Z402" s="32">
        <v>0.41299999999999998</v>
      </c>
      <c r="AA402" s="45" t="s">
        <v>189</v>
      </c>
      <c r="AB402" s="29">
        <v>17</v>
      </c>
      <c r="AC402" s="32">
        <v>0.81399999999999995</v>
      </c>
      <c r="AD402" s="45" t="s">
        <v>181</v>
      </c>
      <c r="AE402" s="29">
        <v>15</v>
      </c>
      <c r="AF402" s="32">
        <v>1.7789999999999999</v>
      </c>
      <c r="AG402" s="46">
        <v>4231</v>
      </c>
      <c r="AH402" s="29">
        <v>13</v>
      </c>
      <c r="AI402" s="32">
        <v>1.575</v>
      </c>
      <c r="AJ402" s="45" t="s">
        <v>181</v>
      </c>
      <c r="AK402" s="29">
        <v>-1.4930000000000001</v>
      </c>
      <c r="AL402" s="32">
        <v>1.79833333333333</v>
      </c>
      <c r="AM402" s="46">
        <v>33852</v>
      </c>
      <c r="AN402" s="29">
        <v>13</v>
      </c>
      <c r="AO402" s="32">
        <v>2.5779999999999998</v>
      </c>
      <c r="AP402" s="31" t="s">
        <v>190</v>
      </c>
      <c r="AQ402" s="29">
        <v>12</v>
      </c>
    </row>
    <row r="403" spans="1:46" x14ac:dyDescent="0.15">
      <c r="A403" s="37" t="s">
        <v>163</v>
      </c>
      <c r="B403" s="37" t="s">
        <v>163</v>
      </c>
      <c r="C403" s="37" t="s">
        <v>163</v>
      </c>
      <c r="D403" s="37" t="s">
        <v>163</v>
      </c>
      <c r="E403" s="37" t="s">
        <v>163</v>
      </c>
      <c r="F403" s="38" t="s">
        <v>163</v>
      </c>
      <c r="G403" s="38"/>
      <c r="H403" s="37" t="s">
        <v>163</v>
      </c>
      <c r="I403" s="37" t="s">
        <v>163</v>
      </c>
      <c r="J403" s="37" t="s">
        <v>163</v>
      </c>
      <c r="K403" s="37" t="s">
        <v>163</v>
      </c>
      <c r="L403" s="37" t="s">
        <v>163</v>
      </c>
      <c r="M403"/>
      <c r="R403" s="41" t="s">
        <v>106</v>
      </c>
      <c r="S403" s="32">
        <v>0.25800000000000001</v>
      </c>
      <c r="T403" s="48">
        <v>34177</v>
      </c>
      <c r="U403" s="29">
        <v>15</v>
      </c>
      <c r="V403" s="29">
        <v>15</v>
      </c>
      <c r="W403" s="32">
        <v>0.92300000000000004</v>
      </c>
      <c r="X403" s="45" t="s">
        <v>181</v>
      </c>
      <c r="Y403" s="29">
        <v>15</v>
      </c>
      <c r="Z403" s="32">
        <v>0.63100000000000001</v>
      </c>
      <c r="AA403" s="45" t="s">
        <v>189</v>
      </c>
      <c r="AB403" s="29">
        <v>15</v>
      </c>
      <c r="AC403" s="32">
        <v>1.0469999999999999</v>
      </c>
      <c r="AD403" s="45" t="s">
        <v>176</v>
      </c>
      <c r="AE403" s="29">
        <v>14</v>
      </c>
      <c r="AF403" s="32">
        <v>5.6150000000000002</v>
      </c>
      <c r="AG403" s="46">
        <v>6119</v>
      </c>
      <c r="AH403" s="29">
        <v>13</v>
      </c>
      <c r="AI403" s="32">
        <v>4.4649999999999999</v>
      </c>
      <c r="AJ403" s="45" t="s">
        <v>176</v>
      </c>
      <c r="AK403" s="29">
        <v>-4.5460000000000003</v>
      </c>
      <c r="AL403" s="32">
        <v>4.68611111111111</v>
      </c>
      <c r="AM403" s="47" t="s">
        <v>178</v>
      </c>
      <c r="AN403" s="29">
        <v>14</v>
      </c>
      <c r="AO403" s="32">
        <v>5.2779999999999996</v>
      </c>
      <c r="AP403" s="31" t="s">
        <v>179</v>
      </c>
      <c r="AQ403" s="29">
        <v>14</v>
      </c>
    </row>
    <row r="404" spans="1:46" x14ac:dyDescent="0.15">
      <c r="A404" s="37"/>
      <c r="B404" s="35" t="s">
        <v>50</v>
      </c>
      <c r="C404" s="35" t="s">
        <v>51</v>
      </c>
      <c r="D404" s="31" t="s">
        <v>246</v>
      </c>
      <c r="E404" s="34" t="s">
        <v>151</v>
      </c>
      <c r="F404" s="50" t="s">
        <v>236</v>
      </c>
      <c r="G404" s="50" t="s">
        <v>293</v>
      </c>
      <c r="H404" s="35" t="s">
        <v>53</v>
      </c>
      <c r="I404" s="35" t="s">
        <v>54</v>
      </c>
      <c r="J404" s="35" t="s">
        <v>55</v>
      </c>
      <c r="K404" s="51" t="s">
        <v>56</v>
      </c>
      <c r="L404" s="35" t="s">
        <v>57</v>
      </c>
      <c r="M404" s="35" t="s">
        <v>221</v>
      </c>
      <c r="R404" s="41"/>
      <c r="S404" s="32"/>
      <c r="T404" s="48"/>
      <c r="U404" s="29"/>
      <c r="V404" s="29"/>
      <c r="W404" s="32"/>
      <c r="X404" s="45"/>
      <c r="Y404" s="29"/>
      <c r="Z404" s="32"/>
      <c r="AA404" s="45"/>
      <c r="AB404" s="29"/>
      <c r="AC404" s="32"/>
      <c r="AD404" s="45"/>
      <c r="AE404" s="29"/>
      <c r="AF404" s="32"/>
      <c r="AG404" s="46"/>
      <c r="AH404" s="29"/>
      <c r="AI404" s="32"/>
      <c r="AJ404" s="45"/>
      <c r="AK404" s="29"/>
      <c r="AL404" s="32"/>
      <c r="AM404" s="47"/>
      <c r="AN404" s="29"/>
      <c r="AO404" s="32"/>
      <c r="AP404" s="31"/>
      <c r="AQ404" s="29"/>
    </row>
    <row r="405" spans="1:46" ht="12.75" x14ac:dyDescent="0.2">
      <c r="A405" s="29">
        <v>1</v>
      </c>
      <c r="B405" s="27">
        <v>0</v>
      </c>
      <c r="D405" s="29">
        <v>0</v>
      </c>
      <c r="E405" s="58">
        <v>0</v>
      </c>
      <c r="F405" s="30">
        <v>0</v>
      </c>
      <c r="G405" s="30"/>
      <c r="H405" s="58">
        <v>0</v>
      </c>
      <c r="I405" s="27">
        <v>0</v>
      </c>
      <c r="J405" s="58">
        <v>0</v>
      </c>
      <c r="K405" s="27">
        <v>0</v>
      </c>
      <c r="L405" s="58">
        <v>0</v>
      </c>
      <c r="M405">
        <f>[2]case600!$L4970</f>
        <v>0</v>
      </c>
      <c r="R405" s="41" t="s">
        <v>107</v>
      </c>
      <c r="S405" s="32">
        <v>1.4930000000000001</v>
      </c>
      <c r="T405" s="48">
        <v>34197</v>
      </c>
      <c r="U405" s="29">
        <v>14</v>
      </c>
      <c r="V405" s="29">
        <v>14</v>
      </c>
      <c r="W405" s="32">
        <v>1.772</v>
      </c>
      <c r="X405" s="45" t="s">
        <v>192</v>
      </c>
      <c r="Y405" s="29">
        <v>14</v>
      </c>
      <c r="Z405" s="32">
        <v>1.427</v>
      </c>
      <c r="AA405" s="45" t="s">
        <v>194</v>
      </c>
      <c r="AB405" s="29">
        <v>14</v>
      </c>
      <c r="AC405" s="32">
        <v>1.762</v>
      </c>
      <c r="AD405" s="45" t="s">
        <v>189</v>
      </c>
      <c r="AE405" s="29">
        <v>14</v>
      </c>
      <c r="AF405" s="32">
        <v>1.3819999999999999</v>
      </c>
      <c r="AG405" s="46">
        <v>10044</v>
      </c>
      <c r="AH405" s="29">
        <v>14</v>
      </c>
      <c r="AI405" s="32">
        <v>1.028</v>
      </c>
      <c r="AJ405" s="45" t="s">
        <v>189</v>
      </c>
      <c r="AK405" s="29">
        <v>-0.58499999999999996</v>
      </c>
      <c r="AL405" s="32">
        <v>0.98277777777777797</v>
      </c>
      <c r="AM405" s="47" t="s">
        <v>196</v>
      </c>
      <c r="AN405" s="29">
        <v>14</v>
      </c>
      <c r="AO405" s="32">
        <v>1.3580000000000001</v>
      </c>
      <c r="AP405" s="31" t="s">
        <v>190</v>
      </c>
      <c r="AQ405" s="29">
        <v>12</v>
      </c>
    </row>
    <row r="406" spans="1:46" ht="12.75" x14ac:dyDescent="0.2">
      <c r="A406" s="29">
        <v>2</v>
      </c>
      <c r="B406" s="27">
        <v>0</v>
      </c>
      <c r="D406" s="29">
        <v>0</v>
      </c>
      <c r="E406" s="58">
        <v>0</v>
      </c>
      <c r="F406" s="30">
        <v>0</v>
      </c>
      <c r="G406" s="30"/>
      <c r="H406" s="58">
        <v>0</v>
      </c>
      <c r="I406" s="27">
        <v>0</v>
      </c>
      <c r="J406" s="58">
        <v>0</v>
      </c>
      <c r="K406" s="27">
        <v>0</v>
      </c>
      <c r="L406" s="58">
        <v>0</v>
      </c>
      <c r="M406">
        <f>[2]case600!$L4971</f>
        <v>0</v>
      </c>
      <c r="R406" s="41" t="s">
        <v>108</v>
      </c>
      <c r="S406" s="32">
        <v>4.5460000000000003</v>
      </c>
      <c r="T406" s="48">
        <v>34259</v>
      </c>
      <c r="U406" s="29">
        <v>13</v>
      </c>
      <c r="V406" s="29">
        <v>13</v>
      </c>
      <c r="W406" s="32">
        <v>4.4240000000000004</v>
      </c>
      <c r="X406" s="45" t="s">
        <v>176</v>
      </c>
      <c r="Y406" s="29">
        <v>14</v>
      </c>
      <c r="AC406" s="32">
        <v>5.0529999999999999</v>
      </c>
      <c r="AD406" s="45" t="s">
        <v>186</v>
      </c>
      <c r="AE406" s="29">
        <v>14</v>
      </c>
      <c r="AF406" s="32">
        <v>3.6240000000000001</v>
      </c>
      <c r="AG406" s="46">
        <v>975</v>
      </c>
      <c r="AH406" s="29">
        <v>14</v>
      </c>
      <c r="AI406" s="32">
        <v>2.4319999999999999</v>
      </c>
      <c r="AJ406" s="45" t="s">
        <v>186</v>
      </c>
      <c r="AK406" s="29">
        <v>-1.8520000000000001</v>
      </c>
      <c r="AL406" s="32">
        <v>2.3436111111111102</v>
      </c>
      <c r="AM406" s="47" t="s">
        <v>188</v>
      </c>
      <c r="AN406" s="29">
        <v>14</v>
      </c>
      <c r="AO406" s="32">
        <v>2.8620000000000001</v>
      </c>
      <c r="AP406" s="31" t="s">
        <v>186</v>
      </c>
      <c r="AQ406" s="29">
        <v>14</v>
      </c>
    </row>
    <row r="407" spans="1:46" ht="12.75" x14ac:dyDescent="0.2">
      <c r="A407" s="29">
        <v>3</v>
      </c>
      <c r="B407" s="27">
        <v>0</v>
      </c>
      <c r="D407" s="29">
        <v>0</v>
      </c>
      <c r="E407" s="58">
        <v>0</v>
      </c>
      <c r="F407" s="30">
        <v>0</v>
      </c>
      <c r="G407" s="30"/>
      <c r="H407" s="58">
        <v>0</v>
      </c>
      <c r="I407" s="27">
        <v>0</v>
      </c>
      <c r="J407" s="58">
        <v>0</v>
      </c>
      <c r="K407" s="27">
        <v>0</v>
      </c>
      <c r="L407" s="58">
        <v>0</v>
      </c>
      <c r="M407">
        <f>[2]case600!$L4972</f>
        <v>0</v>
      </c>
      <c r="R407" s="41" t="s">
        <v>109</v>
      </c>
      <c r="S407" s="32">
        <v>0.58499999999999996</v>
      </c>
      <c r="T407" s="48">
        <v>34177</v>
      </c>
      <c r="U407" s="29">
        <v>14</v>
      </c>
      <c r="V407" s="29">
        <v>14</v>
      </c>
      <c r="W407" s="32">
        <v>0.96699999999999997</v>
      </c>
      <c r="X407" s="45" t="s">
        <v>194</v>
      </c>
      <c r="Y407" s="29">
        <v>14</v>
      </c>
      <c r="Z407" s="32">
        <v>0.74299999999999999</v>
      </c>
      <c r="AA407" s="45" t="s">
        <v>195</v>
      </c>
      <c r="AB407" s="29">
        <v>14</v>
      </c>
      <c r="AC407" s="32">
        <v>1.3520000000000001</v>
      </c>
    </row>
    <row r="408" spans="1:46" ht="12.75" x14ac:dyDescent="0.2">
      <c r="A408" s="29">
        <v>4</v>
      </c>
      <c r="B408" s="27">
        <v>0</v>
      </c>
      <c r="D408" s="29">
        <v>0</v>
      </c>
      <c r="E408" s="58">
        <v>0</v>
      </c>
      <c r="F408" s="30">
        <v>0</v>
      </c>
      <c r="G408" s="30"/>
      <c r="H408" s="58">
        <v>0</v>
      </c>
      <c r="I408" s="27">
        <v>0</v>
      </c>
      <c r="J408" s="58">
        <v>0</v>
      </c>
      <c r="K408" s="27">
        <v>0</v>
      </c>
      <c r="L408" s="58">
        <v>0</v>
      </c>
      <c r="M408">
        <f>[2]case600!$L4973</f>
        <v>0</v>
      </c>
      <c r="R408" s="41" t="s">
        <v>110</v>
      </c>
      <c r="S408" s="32">
        <v>1.8520000000000001</v>
      </c>
      <c r="T408" s="48">
        <v>34214</v>
      </c>
      <c r="U408" s="29">
        <v>14</v>
      </c>
      <c r="V408" s="29">
        <v>14</v>
      </c>
      <c r="W408" s="32">
        <v>2.3570000000000002</v>
      </c>
      <c r="X408" s="45" t="s">
        <v>192</v>
      </c>
      <c r="Y408" s="29">
        <v>14</v>
      </c>
      <c r="AC408" s="32">
        <v>2.9910000000000001</v>
      </c>
    </row>
    <row r="409" spans="1:46" ht="12.75" x14ac:dyDescent="0.2">
      <c r="A409" s="29">
        <v>5</v>
      </c>
      <c r="B409" s="27">
        <v>0.4</v>
      </c>
      <c r="D409" s="29">
        <v>0</v>
      </c>
      <c r="E409" s="58">
        <v>0</v>
      </c>
      <c r="F409" s="36">
        <v>0.16666666666666699</v>
      </c>
      <c r="G409" s="36"/>
      <c r="H409" s="58">
        <v>0.16666666666666699</v>
      </c>
      <c r="I409" s="27">
        <v>0.14000000000000001</v>
      </c>
      <c r="J409" s="58">
        <v>0</v>
      </c>
      <c r="K409" s="27">
        <v>0.17</v>
      </c>
      <c r="L409" s="58">
        <v>0.2</v>
      </c>
      <c r="M409">
        <f>[2]case600!$L4974</f>
        <v>2.8637133784777098</v>
      </c>
      <c r="R409" s="41" t="s">
        <v>137</v>
      </c>
      <c r="AD409" s="35" t="s">
        <v>53</v>
      </c>
      <c r="AG409" s="35" t="s">
        <v>54</v>
      </c>
      <c r="AJ409" s="35" t="s">
        <v>55</v>
      </c>
      <c r="AM409" s="51" t="s">
        <v>56</v>
      </c>
      <c r="AP409" s="35" t="s">
        <v>57</v>
      </c>
      <c r="AS409" s="35" t="s">
        <v>58</v>
      </c>
    </row>
    <row r="410" spans="1:46" ht="12.75" x14ac:dyDescent="0.2">
      <c r="A410" s="29">
        <v>6</v>
      </c>
      <c r="B410" s="27">
        <v>17.899999999999999</v>
      </c>
      <c r="D410" s="29">
        <v>19.96</v>
      </c>
      <c r="E410" s="58">
        <v>19.96</v>
      </c>
      <c r="F410" s="36">
        <v>27.827500000000001</v>
      </c>
      <c r="G410" s="36"/>
      <c r="H410" s="58">
        <v>27.827500000000001</v>
      </c>
      <c r="I410" s="27">
        <v>29.94</v>
      </c>
      <c r="J410" s="58">
        <v>28</v>
      </c>
      <c r="K410" s="27">
        <v>27.01</v>
      </c>
      <c r="L410" s="58">
        <v>25.7</v>
      </c>
      <c r="M410">
        <f>[2]case600!$L4975</f>
        <v>35.657192616625203</v>
      </c>
      <c r="R410" s="41" t="s">
        <v>138</v>
      </c>
      <c r="AD410" s="35" t="s">
        <v>62</v>
      </c>
      <c r="AG410" s="35" t="s">
        <v>63</v>
      </c>
      <c r="AJ410" s="35" t="s">
        <v>64</v>
      </c>
      <c r="AM410" s="51" t="s">
        <v>65</v>
      </c>
      <c r="AP410" s="35" t="s">
        <v>66</v>
      </c>
      <c r="AS410" s="35" t="s">
        <v>67</v>
      </c>
    </row>
    <row r="411" spans="1:46" ht="12.75" x14ac:dyDescent="0.2">
      <c r="A411" s="29">
        <v>7</v>
      </c>
      <c r="B411" s="27">
        <v>58.5</v>
      </c>
      <c r="D411" s="29">
        <v>65.86</v>
      </c>
      <c r="E411" s="58">
        <v>65.86</v>
      </c>
      <c r="F411" s="36">
        <v>77.302499999999995</v>
      </c>
      <c r="G411" s="36"/>
      <c r="H411" s="58">
        <v>77.302499999999995</v>
      </c>
      <c r="I411" s="27">
        <v>89.2</v>
      </c>
      <c r="J411" s="58">
        <v>80</v>
      </c>
      <c r="K411" s="27">
        <v>63</v>
      </c>
      <c r="L411" s="58">
        <v>62.1</v>
      </c>
      <c r="M411">
        <f>[2]case600!$L4976</f>
        <v>90.292560606232797</v>
      </c>
      <c r="R411" s="41" t="s">
        <v>115</v>
      </c>
      <c r="T411" s="35" t="s">
        <v>50</v>
      </c>
      <c r="X411" s="35" t="s">
        <v>51</v>
      </c>
      <c r="AA411" s="35" t="s">
        <v>52</v>
      </c>
      <c r="AD411" s="35" t="s">
        <v>167</v>
      </c>
      <c r="AE411" s="41" t="s">
        <v>168</v>
      </c>
      <c r="AF411" s="44" t="s">
        <v>139</v>
      </c>
      <c r="AG411" s="35" t="s">
        <v>167</v>
      </c>
      <c r="AH411" s="41" t="s">
        <v>168</v>
      </c>
      <c r="AI411" s="44" t="s">
        <v>139</v>
      </c>
      <c r="AJ411" s="35" t="s">
        <v>167</v>
      </c>
      <c r="AK411" s="41" t="s">
        <v>168</v>
      </c>
      <c r="AL411" s="44" t="s">
        <v>139</v>
      </c>
      <c r="AM411" s="51" t="s">
        <v>167</v>
      </c>
      <c r="AO411" s="44" t="s">
        <v>139</v>
      </c>
      <c r="AP411" s="35" t="s">
        <v>167</v>
      </c>
      <c r="AQ411" s="41" t="s">
        <v>168</v>
      </c>
      <c r="AR411" s="44" t="s">
        <v>139</v>
      </c>
      <c r="AS411" s="35" t="s">
        <v>167</v>
      </c>
      <c r="AT411" s="41" t="s">
        <v>168</v>
      </c>
    </row>
    <row r="412" spans="1:46" ht="12.75" x14ac:dyDescent="0.2">
      <c r="A412" s="29">
        <v>8</v>
      </c>
      <c r="B412" s="27">
        <v>91.8</v>
      </c>
      <c r="D412" s="29">
        <v>97.11</v>
      </c>
      <c r="E412" s="58">
        <v>97.11</v>
      </c>
      <c r="F412" s="36">
        <v>99.989166666666705</v>
      </c>
      <c r="G412" s="36"/>
      <c r="H412" s="58">
        <v>99.989166666666705</v>
      </c>
      <c r="I412" s="27">
        <v>112.85</v>
      </c>
      <c r="J412" s="58">
        <v>104</v>
      </c>
      <c r="K412" s="27">
        <v>71.22</v>
      </c>
      <c r="L412" s="58">
        <v>72</v>
      </c>
      <c r="M412">
        <f>[2]case600!$L4977</f>
        <v>128.82292842153299</v>
      </c>
      <c r="R412" s="41" t="s">
        <v>116</v>
      </c>
      <c r="T412" s="35" t="s">
        <v>60</v>
      </c>
      <c r="X412" s="35" t="s">
        <v>117</v>
      </c>
      <c r="AA412" s="35" t="s">
        <v>62</v>
      </c>
      <c r="AD412" s="45" t="s">
        <v>176</v>
      </c>
      <c r="AE412" s="29">
        <v>15</v>
      </c>
      <c r="AF412" s="53">
        <v>69.81</v>
      </c>
      <c r="AG412" s="46">
        <v>6119</v>
      </c>
      <c r="AH412" s="29">
        <v>16</v>
      </c>
      <c r="AI412" s="53">
        <v>64.900000000000006</v>
      </c>
      <c r="AJ412" s="45" t="s">
        <v>176</v>
      </c>
      <c r="AK412" s="29">
        <v>16</v>
      </c>
      <c r="AL412" s="53">
        <v>65.25</v>
      </c>
      <c r="AM412" s="47" t="s">
        <v>183</v>
      </c>
      <c r="AN412" s="29">
        <v>16</v>
      </c>
      <c r="AO412" s="53">
        <v>65.25</v>
      </c>
      <c r="AP412" s="54" t="s">
        <v>197</v>
      </c>
      <c r="AQ412" s="29">
        <v>16</v>
      </c>
    </row>
    <row r="413" spans="1:46" ht="12.75" x14ac:dyDescent="0.2">
      <c r="A413" s="29">
        <v>9</v>
      </c>
      <c r="B413" s="27">
        <v>113.7</v>
      </c>
      <c r="D413" s="29">
        <v>116.89</v>
      </c>
      <c r="E413" s="58">
        <v>116.89</v>
      </c>
      <c r="F413" s="36">
        <v>120.050555555556</v>
      </c>
      <c r="G413" s="36"/>
      <c r="H413" s="58">
        <v>120.050555555556</v>
      </c>
      <c r="I413" s="27">
        <v>121.41</v>
      </c>
      <c r="J413" s="58">
        <v>125</v>
      </c>
      <c r="K413" s="27">
        <v>85.58</v>
      </c>
      <c r="L413" s="58">
        <v>92.6</v>
      </c>
      <c r="M413">
        <f>[2]case600!$L4978</f>
        <v>146.384406923434</v>
      </c>
      <c r="R413" s="41" t="s">
        <v>111</v>
      </c>
      <c r="S413" s="44" t="s">
        <v>139</v>
      </c>
      <c r="T413" s="35" t="s">
        <v>167</v>
      </c>
      <c r="U413" s="41" t="s">
        <v>168</v>
      </c>
      <c r="V413" s="41" t="s">
        <v>168</v>
      </c>
      <c r="W413" s="44" t="s">
        <v>139</v>
      </c>
      <c r="X413" s="35" t="s">
        <v>167</v>
      </c>
      <c r="Y413" s="41" t="s">
        <v>168</v>
      </c>
      <c r="Z413" s="44" t="s">
        <v>139</v>
      </c>
      <c r="AA413" s="35" t="s">
        <v>167</v>
      </c>
      <c r="AB413" s="41" t="s">
        <v>168</v>
      </c>
      <c r="AC413" s="44" t="s">
        <v>139</v>
      </c>
      <c r="AD413" s="45" t="s">
        <v>186</v>
      </c>
      <c r="AE413" s="29">
        <v>15</v>
      </c>
      <c r="AF413" s="53">
        <v>43.44</v>
      </c>
      <c r="AG413" s="46">
        <v>975</v>
      </c>
      <c r="AH413" s="29">
        <v>16</v>
      </c>
      <c r="AI413" s="53">
        <v>43</v>
      </c>
      <c r="AJ413" s="45" t="s">
        <v>186</v>
      </c>
      <c r="AK413" s="29">
        <v>15</v>
      </c>
      <c r="AL413" s="53">
        <v>42.46</v>
      </c>
      <c r="AM413" s="47" t="s">
        <v>183</v>
      </c>
      <c r="AN413" s="29">
        <v>15</v>
      </c>
      <c r="AO413" s="53">
        <v>43.17</v>
      </c>
      <c r="AP413" s="54" t="s">
        <v>198</v>
      </c>
      <c r="AQ413" s="29">
        <v>15</v>
      </c>
    </row>
    <row r="414" spans="1:46" ht="12.75" x14ac:dyDescent="0.2">
      <c r="A414" s="29">
        <v>10</v>
      </c>
      <c r="B414" s="27">
        <v>131.19999999999999</v>
      </c>
      <c r="D414" s="29">
        <v>128.97</v>
      </c>
      <c r="E414" s="58">
        <v>128.97</v>
      </c>
      <c r="F414" s="36">
        <v>134.963055555556</v>
      </c>
      <c r="G414" s="36"/>
      <c r="H414" s="58">
        <v>134.963055555556</v>
      </c>
      <c r="I414" s="27">
        <v>123.51</v>
      </c>
      <c r="J414" s="58">
        <v>140</v>
      </c>
      <c r="K414" s="27">
        <v>98.03</v>
      </c>
      <c r="L414" s="58">
        <v>112.8</v>
      </c>
      <c r="M414">
        <f>[2]case600!$L4979</f>
        <v>152.71793835913999</v>
      </c>
      <c r="R414" s="41" t="s">
        <v>140</v>
      </c>
      <c r="S414" s="53">
        <v>64.929000000000002</v>
      </c>
      <c r="T414" s="48">
        <v>34259</v>
      </c>
      <c r="U414" s="29">
        <v>15</v>
      </c>
      <c r="V414" s="29">
        <v>15</v>
      </c>
      <c r="W414" s="53">
        <v>65.11</v>
      </c>
      <c r="X414" s="45" t="s">
        <v>176</v>
      </c>
      <c r="Y414" s="29">
        <v>15</v>
      </c>
      <c r="Z414" s="53">
        <v>69.5</v>
      </c>
      <c r="AA414" s="45" t="s">
        <v>179</v>
      </c>
      <c r="AB414" s="29">
        <v>15</v>
      </c>
      <c r="AC414" s="53">
        <v>68.599999999999994</v>
      </c>
      <c r="AD414" s="45" t="s">
        <v>176</v>
      </c>
      <c r="AE414" s="29">
        <v>15</v>
      </c>
      <c r="AF414" s="53">
        <v>68.489999999999995</v>
      </c>
      <c r="AG414" s="46">
        <v>6119</v>
      </c>
      <c r="AH414" s="29">
        <v>16</v>
      </c>
      <c r="AI414" s="53">
        <v>63.3</v>
      </c>
      <c r="AJ414" s="45" t="s">
        <v>176</v>
      </c>
      <c r="AK414" s="29">
        <v>16</v>
      </c>
      <c r="AL414" s="53">
        <v>63.74</v>
      </c>
      <c r="AM414" s="47" t="s">
        <v>183</v>
      </c>
      <c r="AN414" s="29">
        <v>16</v>
      </c>
      <c r="AO414" s="53">
        <v>63.82</v>
      </c>
      <c r="AP414" s="54" t="s">
        <v>176</v>
      </c>
      <c r="AQ414" s="29">
        <v>16</v>
      </c>
    </row>
    <row r="415" spans="1:46" ht="12.75" x14ac:dyDescent="0.2">
      <c r="A415" s="29">
        <v>11</v>
      </c>
      <c r="B415" s="27">
        <v>145.69999999999999</v>
      </c>
      <c r="D415" s="29">
        <v>138.05000000000001</v>
      </c>
      <c r="E415" s="58">
        <v>138.05000000000001</v>
      </c>
      <c r="F415" s="36">
        <v>149.58472222222201</v>
      </c>
      <c r="G415" s="36"/>
      <c r="H415" s="58">
        <v>149.58472222222201</v>
      </c>
      <c r="I415" s="27">
        <v>125.06</v>
      </c>
      <c r="J415" s="58">
        <v>154</v>
      </c>
      <c r="K415" s="27">
        <v>109.14</v>
      </c>
      <c r="L415" s="58">
        <v>136.75</v>
      </c>
      <c r="M415">
        <f>[2]case600!$L4980</f>
        <v>149.825496400421</v>
      </c>
      <c r="R415" s="41" t="s">
        <v>141</v>
      </c>
      <c r="S415" s="53">
        <v>41.811999999999998</v>
      </c>
      <c r="T415" s="48">
        <v>34259</v>
      </c>
      <c r="U415" s="29">
        <v>15</v>
      </c>
      <c r="V415" s="29">
        <v>15</v>
      </c>
      <c r="W415" s="53">
        <v>43.44</v>
      </c>
      <c r="X415" s="45" t="s">
        <v>186</v>
      </c>
      <c r="Y415" s="29">
        <v>16</v>
      </c>
      <c r="Z415" s="53">
        <v>42.7</v>
      </c>
      <c r="AA415" s="45" t="s">
        <v>186</v>
      </c>
      <c r="AB415" s="29">
        <v>15</v>
      </c>
      <c r="AC415" s="53">
        <v>44.8</v>
      </c>
      <c r="AD415" s="45" t="s">
        <v>186</v>
      </c>
      <c r="AE415" s="29">
        <v>15</v>
      </c>
      <c r="AF415" s="53">
        <v>35.65</v>
      </c>
      <c r="AG415" s="46">
        <v>975</v>
      </c>
      <c r="AH415" s="29">
        <v>16</v>
      </c>
      <c r="AI415" s="53">
        <v>36.1</v>
      </c>
      <c r="AJ415" s="45" t="s">
        <v>186</v>
      </c>
      <c r="AK415" s="29">
        <v>16</v>
      </c>
      <c r="AL415" s="53">
        <v>35.67</v>
      </c>
      <c r="AM415" s="47" t="s">
        <v>188</v>
      </c>
      <c r="AN415" s="29">
        <v>15</v>
      </c>
      <c r="AO415" s="53">
        <v>37.58</v>
      </c>
      <c r="AP415" s="54" t="s">
        <v>198</v>
      </c>
      <c r="AQ415" s="29">
        <v>16</v>
      </c>
    </row>
    <row r="416" spans="1:46" ht="12.75" x14ac:dyDescent="0.2">
      <c r="A416" s="29">
        <v>12</v>
      </c>
      <c r="B416" s="27">
        <v>153.80000000000001</v>
      </c>
      <c r="D416" s="29">
        <v>141.34</v>
      </c>
      <c r="E416" s="58">
        <v>141.34</v>
      </c>
      <c r="F416" s="36">
        <v>153.13361111111101</v>
      </c>
      <c r="G416" s="36"/>
      <c r="H416" s="58">
        <v>153.13361111111101</v>
      </c>
      <c r="I416" s="27">
        <v>121.07</v>
      </c>
      <c r="J416" s="58">
        <v>157</v>
      </c>
      <c r="K416" s="27">
        <v>113.06</v>
      </c>
      <c r="L416" s="58">
        <v>150.9</v>
      </c>
      <c r="M416">
        <f>[2]case600!$L4981</f>
        <v>142.658018842411</v>
      </c>
      <c r="R416" s="41" t="s">
        <v>142</v>
      </c>
      <c r="S416" s="53">
        <v>63.235999999999997</v>
      </c>
      <c r="T416" s="48">
        <v>34259</v>
      </c>
      <c r="U416" s="29">
        <v>15</v>
      </c>
      <c r="V416" s="29">
        <v>15</v>
      </c>
      <c r="W416" s="53">
        <v>63.45</v>
      </c>
      <c r="X416" s="45" t="s">
        <v>176</v>
      </c>
      <c r="Y416" s="29">
        <v>15</v>
      </c>
      <c r="Z416" s="53">
        <v>68.2</v>
      </c>
      <c r="AA416" s="45" t="s">
        <v>179</v>
      </c>
      <c r="AB416" s="29">
        <v>15</v>
      </c>
      <c r="AC416" s="53">
        <v>67</v>
      </c>
      <c r="AD416" s="45" t="s">
        <v>179</v>
      </c>
      <c r="AE416" s="29">
        <v>15</v>
      </c>
      <c r="AF416" s="53">
        <v>51.21</v>
      </c>
      <c r="AG416" s="46">
        <v>6484</v>
      </c>
      <c r="AH416" s="29">
        <v>16</v>
      </c>
      <c r="AI416" s="53">
        <v>50.2</v>
      </c>
      <c r="AJ416" s="45" t="s">
        <v>179</v>
      </c>
      <c r="AK416" s="29">
        <v>15</v>
      </c>
      <c r="AL416" s="53">
        <v>55.34</v>
      </c>
      <c r="AM416" s="47" t="s">
        <v>183</v>
      </c>
      <c r="AN416" s="29">
        <v>15</v>
      </c>
      <c r="AO416" s="53">
        <v>48.92</v>
      </c>
      <c r="AP416" s="54" t="s">
        <v>197</v>
      </c>
      <c r="AQ416" s="29">
        <v>15</v>
      </c>
    </row>
    <row r="417" spans="1:46" ht="12.75" x14ac:dyDescent="0.2">
      <c r="A417" s="29">
        <v>13</v>
      </c>
      <c r="B417" s="27">
        <v>267.7</v>
      </c>
      <c r="D417" s="29">
        <v>243.51</v>
      </c>
      <c r="E417" s="58">
        <v>243.51</v>
      </c>
      <c r="F417" s="36">
        <v>266.44888888888897</v>
      </c>
      <c r="G417" s="36"/>
      <c r="H417" s="58">
        <v>266.44888888888897</v>
      </c>
      <c r="I417" s="27">
        <v>117.94</v>
      </c>
      <c r="J417" s="58">
        <v>270</v>
      </c>
      <c r="K417" s="27">
        <v>235.17</v>
      </c>
      <c r="L417" s="58">
        <v>382.5</v>
      </c>
      <c r="M417">
        <f>[2]case600!$L4982</f>
        <v>257.39997310920597</v>
      </c>
      <c r="R417" s="41" t="s">
        <v>143</v>
      </c>
      <c r="S417" s="53">
        <v>35.54</v>
      </c>
      <c r="T417" s="48">
        <v>34214</v>
      </c>
      <c r="U417" s="29">
        <v>16</v>
      </c>
      <c r="V417" s="29">
        <v>16</v>
      </c>
      <c r="W417" s="53">
        <v>36.229999999999997</v>
      </c>
      <c r="X417" s="45" t="s">
        <v>186</v>
      </c>
      <c r="Y417" s="29">
        <v>16</v>
      </c>
      <c r="Z417" s="53">
        <v>35.9</v>
      </c>
      <c r="AA417" s="45" t="s">
        <v>186</v>
      </c>
      <c r="AB417" s="29">
        <v>16</v>
      </c>
      <c r="AC417" s="53">
        <v>38.5</v>
      </c>
    </row>
    <row r="418" spans="1:46" ht="12.75" x14ac:dyDescent="0.2">
      <c r="A418" s="29">
        <v>14</v>
      </c>
      <c r="B418" s="27">
        <v>464.8</v>
      </c>
      <c r="D418" s="29">
        <v>462.83</v>
      </c>
      <c r="E418" s="58">
        <v>462.83</v>
      </c>
      <c r="F418" s="36">
        <v>461.27722222222201</v>
      </c>
      <c r="G418" s="36"/>
      <c r="H418" s="58">
        <v>461.27722222222201</v>
      </c>
      <c r="I418" s="27">
        <v>333.68</v>
      </c>
      <c r="J418" s="58">
        <v>463</v>
      </c>
      <c r="K418" s="27">
        <v>453.89</v>
      </c>
      <c r="L418" s="58">
        <v>576.80999999999995</v>
      </c>
      <c r="M418">
        <f>[2]case600!$L4983</f>
        <v>457.00809230009497</v>
      </c>
      <c r="R418" s="41" t="s">
        <v>84</v>
      </c>
      <c r="S418" s="53">
        <v>48.942999999999998</v>
      </c>
      <c r="T418" s="48">
        <v>34259</v>
      </c>
      <c r="U418" s="29">
        <v>15</v>
      </c>
      <c r="V418" s="29">
        <v>15</v>
      </c>
      <c r="W418" s="53">
        <v>48.88</v>
      </c>
      <c r="X418" s="45" t="s">
        <v>184</v>
      </c>
      <c r="Y418" s="29">
        <v>15</v>
      </c>
      <c r="Z418" s="53">
        <v>49</v>
      </c>
      <c r="AA418" s="45" t="s">
        <v>179</v>
      </c>
      <c r="AB418" s="29">
        <v>15</v>
      </c>
      <c r="AC418" s="53">
        <v>51</v>
      </c>
      <c r="AD418" s="35" t="s">
        <v>53</v>
      </c>
      <c r="AG418" s="35" t="s">
        <v>54</v>
      </c>
      <c r="AJ418" s="35" t="s">
        <v>55</v>
      </c>
      <c r="AM418" s="51" t="s">
        <v>56</v>
      </c>
      <c r="AP418" s="35" t="s">
        <v>57</v>
      </c>
      <c r="AS418" s="35" t="s">
        <v>58</v>
      </c>
    </row>
    <row r="419" spans="1:46" ht="12.75" x14ac:dyDescent="0.2">
      <c r="A419" s="29">
        <v>15</v>
      </c>
      <c r="B419" s="27">
        <v>635.1</v>
      </c>
      <c r="D419" s="29">
        <v>664.62</v>
      </c>
      <c r="E419" s="58">
        <v>664.62</v>
      </c>
      <c r="F419" s="36">
        <v>635.51027777777801</v>
      </c>
      <c r="G419" s="36"/>
      <c r="H419" s="58">
        <v>635.51027777777801</v>
      </c>
      <c r="I419" s="27">
        <v>525.35</v>
      </c>
      <c r="J419" s="58">
        <v>635</v>
      </c>
      <c r="K419" s="27">
        <v>652.5</v>
      </c>
      <c r="L419" s="58">
        <v>744.52</v>
      </c>
      <c r="M419">
        <f>[2]case600!$L4984</f>
        <v>616.36245027704001</v>
      </c>
      <c r="R419" s="41" t="s">
        <v>144</v>
      </c>
      <c r="AD419" s="35" t="s">
        <v>62</v>
      </c>
      <c r="AG419" s="35" t="s">
        <v>63</v>
      </c>
      <c r="AJ419" s="35" t="s">
        <v>64</v>
      </c>
      <c r="AM419" s="51" t="s">
        <v>65</v>
      </c>
      <c r="AP419" s="35" t="s">
        <v>66</v>
      </c>
      <c r="AS419" s="35" t="s">
        <v>67</v>
      </c>
    </row>
    <row r="420" spans="1:46" ht="12.75" x14ac:dyDescent="0.2">
      <c r="A420" s="29">
        <v>16</v>
      </c>
      <c r="B420" s="27">
        <v>738.3</v>
      </c>
      <c r="D420" s="29">
        <v>786.35</v>
      </c>
      <c r="E420" s="58">
        <v>786.35</v>
      </c>
      <c r="F420" s="36">
        <v>719.32555555555598</v>
      </c>
      <c r="G420" s="36"/>
      <c r="H420" s="58">
        <v>719.32555555555598</v>
      </c>
      <c r="I420" s="27">
        <v>634.59</v>
      </c>
      <c r="J420" s="58">
        <v>715</v>
      </c>
      <c r="K420" s="27">
        <v>762.78</v>
      </c>
      <c r="L420" s="58">
        <v>807.29</v>
      </c>
      <c r="M420">
        <f>[2]case600!$L4985</f>
        <v>668.524981837783</v>
      </c>
      <c r="R420" s="41" t="s">
        <v>115</v>
      </c>
      <c r="T420" s="35" t="s">
        <v>50</v>
      </c>
      <c r="X420" s="35" t="s">
        <v>51</v>
      </c>
      <c r="AA420" s="35" t="s">
        <v>52</v>
      </c>
      <c r="AD420" s="35" t="s">
        <v>167</v>
      </c>
      <c r="AE420" s="41" t="s">
        <v>168</v>
      </c>
      <c r="AF420" s="55" t="s">
        <v>139</v>
      </c>
      <c r="AG420" s="35" t="s">
        <v>167</v>
      </c>
      <c r="AH420" s="41" t="s">
        <v>168</v>
      </c>
      <c r="AI420" s="55" t="s">
        <v>139</v>
      </c>
      <c r="AJ420" s="35" t="s">
        <v>167</v>
      </c>
      <c r="AK420" s="41" t="s">
        <v>168</v>
      </c>
      <c r="AL420" s="55" t="s">
        <v>139</v>
      </c>
      <c r="AM420" s="51" t="s">
        <v>167</v>
      </c>
      <c r="AO420" s="55" t="s">
        <v>139</v>
      </c>
      <c r="AP420" s="35" t="s">
        <v>167</v>
      </c>
      <c r="AQ420" s="41" t="s">
        <v>168</v>
      </c>
      <c r="AR420" s="44" t="s">
        <v>139</v>
      </c>
      <c r="AS420" s="35" t="s">
        <v>167</v>
      </c>
      <c r="AT420" s="41" t="s">
        <v>168</v>
      </c>
    </row>
    <row r="421" spans="1:46" ht="12.75" x14ac:dyDescent="0.2">
      <c r="A421" s="29">
        <v>17</v>
      </c>
      <c r="B421" s="27">
        <v>623.9</v>
      </c>
      <c r="D421" s="29">
        <v>649.04999999999995</v>
      </c>
      <c r="E421" s="58">
        <v>649.04999999999995</v>
      </c>
      <c r="F421" s="36">
        <v>502.78888888888901</v>
      </c>
      <c r="G421" s="36"/>
      <c r="H421" s="58">
        <v>502.78888888888901</v>
      </c>
      <c r="I421" s="27">
        <v>478.44</v>
      </c>
      <c r="J421" s="58">
        <v>497</v>
      </c>
      <c r="K421" s="27">
        <v>568.33000000000004</v>
      </c>
      <c r="L421" s="58">
        <v>541.67999999999995</v>
      </c>
      <c r="M421">
        <f>[2]case600!$L4986</f>
        <v>511.04463204636198</v>
      </c>
      <c r="R421" s="41" t="s">
        <v>116</v>
      </c>
      <c r="T421" s="35" t="s">
        <v>60</v>
      </c>
      <c r="X421" s="35" t="s">
        <v>117</v>
      </c>
      <c r="AA421" s="35" t="s">
        <v>62</v>
      </c>
      <c r="AD421" s="45" t="s">
        <v>169</v>
      </c>
      <c r="AE421" s="29">
        <v>7</v>
      </c>
      <c r="AF421" s="53">
        <v>-9.9600000000000009</v>
      </c>
      <c r="AG421" s="46">
        <v>7306</v>
      </c>
      <c r="AH421" s="29">
        <v>24</v>
      </c>
      <c r="AI421" s="53">
        <v>-17.8</v>
      </c>
      <c r="AJ421" s="45" t="s">
        <v>169</v>
      </c>
      <c r="AK421" s="29">
        <v>8</v>
      </c>
      <c r="AL421" s="53">
        <v>-17.809999999999999</v>
      </c>
      <c r="AM421" s="47" t="s">
        <v>170</v>
      </c>
      <c r="AN421" s="29">
        <v>7</v>
      </c>
      <c r="AO421" s="53">
        <v>-18.47</v>
      </c>
      <c r="AP421" s="54" t="s">
        <v>199</v>
      </c>
      <c r="AQ421" s="29">
        <v>9</v>
      </c>
    </row>
    <row r="422" spans="1:46" ht="12.75" x14ac:dyDescent="0.2">
      <c r="A422" s="29">
        <v>18</v>
      </c>
      <c r="B422" s="27">
        <v>296.89999999999998</v>
      </c>
      <c r="D422" s="29">
        <v>243.11</v>
      </c>
      <c r="E422" s="58">
        <v>243.11</v>
      </c>
      <c r="F422" s="36">
        <v>141.24250000000001</v>
      </c>
      <c r="G422" s="36"/>
      <c r="H422" s="58">
        <v>141.24250000000001</v>
      </c>
      <c r="I422" s="27">
        <v>140.30000000000001</v>
      </c>
      <c r="J422" s="58">
        <v>139</v>
      </c>
      <c r="K422" s="27">
        <v>158</v>
      </c>
      <c r="L422" s="58">
        <v>145.25</v>
      </c>
      <c r="M422">
        <f>[2]case600!$L4987</f>
        <v>163.219274018535</v>
      </c>
      <c r="R422" s="41" t="s">
        <v>111</v>
      </c>
      <c r="S422" s="55" t="s">
        <v>139</v>
      </c>
      <c r="T422" s="35" t="s">
        <v>167</v>
      </c>
      <c r="U422" s="41" t="s">
        <v>168</v>
      </c>
      <c r="V422" s="41" t="s">
        <v>168</v>
      </c>
      <c r="W422" s="55" t="s">
        <v>139</v>
      </c>
      <c r="X422" s="35" t="s">
        <v>167</v>
      </c>
      <c r="Y422" s="41" t="s">
        <v>168</v>
      </c>
      <c r="Z422" s="55" t="s">
        <v>139</v>
      </c>
      <c r="AA422" s="35" t="s">
        <v>167</v>
      </c>
      <c r="AB422" s="41" t="s">
        <v>168</v>
      </c>
      <c r="AC422" s="55" t="s">
        <v>139</v>
      </c>
      <c r="AD422" s="45" t="s">
        <v>169</v>
      </c>
      <c r="AE422" s="29">
        <v>8</v>
      </c>
      <c r="AF422" s="53">
        <v>-3.94</v>
      </c>
      <c r="AG422" s="46">
        <v>1462</v>
      </c>
      <c r="AH422" s="29">
        <v>8</v>
      </c>
      <c r="AI422" s="53">
        <v>-4</v>
      </c>
      <c r="AJ422" s="45" t="s">
        <v>169</v>
      </c>
      <c r="AK422" s="29">
        <v>8</v>
      </c>
      <c r="AL422" s="53">
        <v>-6.38</v>
      </c>
      <c r="AM422" s="47" t="s">
        <v>170</v>
      </c>
      <c r="AN422" s="29">
        <v>8</v>
      </c>
      <c r="AO422" s="53">
        <v>-5.64</v>
      </c>
      <c r="AP422" s="54" t="s">
        <v>199</v>
      </c>
      <c r="AQ422" s="29">
        <v>9</v>
      </c>
    </row>
    <row r="423" spans="1:46" ht="12.75" x14ac:dyDescent="0.2">
      <c r="A423" s="29">
        <v>19</v>
      </c>
      <c r="B423" s="27">
        <v>68.8</v>
      </c>
      <c r="D423" s="29">
        <v>43.19</v>
      </c>
      <c r="E423" s="58">
        <v>43.19</v>
      </c>
      <c r="F423" s="36">
        <v>25.247222222222199</v>
      </c>
      <c r="G423" s="36"/>
      <c r="H423" s="58">
        <v>25.247222222222199</v>
      </c>
      <c r="I423" s="27">
        <v>21.96</v>
      </c>
      <c r="J423" s="58">
        <v>24</v>
      </c>
      <c r="K423" s="27">
        <v>26.6</v>
      </c>
      <c r="L423" s="58">
        <v>24.9</v>
      </c>
      <c r="M423">
        <f>[2]case600!$L4988</f>
        <v>26.890184979785399</v>
      </c>
      <c r="R423" s="41" t="s">
        <v>140</v>
      </c>
      <c r="S423" s="53">
        <v>-15.565</v>
      </c>
      <c r="T423" s="48">
        <v>33973</v>
      </c>
      <c r="U423" s="29">
        <v>7</v>
      </c>
      <c r="V423" s="29">
        <v>7</v>
      </c>
      <c r="W423" s="53">
        <v>-17.05</v>
      </c>
      <c r="X423" s="45" t="s">
        <v>169</v>
      </c>
      <c r="Y423" s="29">
        <v>8</v>
      </c>
      <c r="Z423" s="53">
        <v>-18.8</v>
      </c>
      <c r="AA423" s="45" t="s">
        <v>169</v>
      </c>
      <c r="AB423" s="29">
        <v>8</v>
      </c>
      <c r="AC423" s="53">
        <v>-18</v>
      </c>
      <c r="AD423" s="45" t="s">
        <v>169</v>
      </c>
      <c r="AE423" s="29">
        <v>2</v>
      </c>
      <c r="AF423" s="53">
        <v>-9.9700000000000006</v>
      </c>
      <c r="AG423" s="46">
        <v>5845</v>
      </c>
      <c r="AH423" s="29">
        <v>6</v>
      </c>
      <c r="AI423" s="53">
        <v>-22.9</v>
      </c>
      <c r="AJ423" s="45" t="s">
        <v>169</v>
      </c>
      <c r="AK423" s="29">
        <v>2</v>
      </c>
      <c r="AL423" s="53">
        <v>-22.83</v>
      </c>
      <c r="AM423" s="47" t="s">
        <v>170</v>
      </c>
      <c r="AN423" s="29">
        <v>7</v>
      </c>
      <c r="AO423" s="53">
        <v>-22.91</v>
      </c>
      <c r="AP423" s="54" t="s">
        <v>200</v>
      </c>
      <c r="AQ423" s="29">
        <v>23</v>
      </c>
    </row>
    <row r="424" spans="1:46" ht="12.75" x14ac:dyDescent="0.2">
      <c r="A424" s="29">
        <v>20</v>
      </c>
      <c r="B424" s="27">
        <v>1.6</v>
      </c>
      <c r="D424" s="29">
        <v>0</v>
      </c>
      <c r="E424" s="58">
        <v>0</v>
      </c>
      <c r="F424" s="30">
        <v>0</v>
      </c>
      <c r="G424" s="30"/>
      <c r="H424" s="58">
        <v>0</v>
      </c>
      <c r="I424" s="27">
        <v>0</v>
      </c>
      <c r="J424" s="58">
        <v>0</v>
      </c>
      <c r="K424" s="27">
        <v>0</v>
      </c>
      <c r="L424" s="58">
        <v>0</v>
      </c>
      <c r="M424">
        <f>[2]case600!$L4989</f>
        <v>0</v>
      </c>
      <c r="R424" s="41" t="s">
        <v>141</v>
      </c>
      <c r="S424" s="53">
        <v>-1.647</v>
      </c>
      <c r="T424" s="48">
        <v>33973</v>
      </c>
      <c r="U424" s="29">
        <v>8</v>
      </c>
      <c r="V424" s="29">
        <v>8</v>
      </c>
      <c r="W424" s="53">
        <v>-3.15</v>
      </c>
      <c r="X424" s="45" t="s">
        <v>169</v>
      </c>
      <c r="Y424" s="29">
        <v>8</v>
      </c>
      <c r="Z424" s="53">
        <v>-4.3</v>
      </c>
      <c r="AA424" s="45" t="s">
        <v>169</v>
      </c>
      <c r="AB424" s="29">
        <v>8</v>
      </c>
      <c r="AC424" s="53">
        <v>-4.5</v>
      </c>
      <c r="AD424" s="45" t="s">
        <v>169</v>
      </c>
      <c r="AE424" s="29">
        <v>7</v>
      </c>
      <c r="AF424" s="53">
        <v>-9.83</v>
      </c>
      <c r="AG424" s="46">
        <v>3258</v>
      </c>
      <c r="AH424" s="29">
        <v>1</v>
      </c>
      <c r="AI424" s="53">
        <v>-20.2</v>
      </c>
      <c r="AJ424" s="45" t="s">
        <v>169</v>
      </c>
      <c r="AK424" s="29">
        <v>7</v>
      </c>
      <c r="AL424" s="53">
        <v>-19.34</v>
      </c>
      <c r="AM424" s="47" t="s">
        <v>170</v>
      </c>
      <c r="AN424" s="29">
        <v>7</v>
      </c>
      <c r="AO424" s="53">
        <v>-19.96</v>
      </c>
      <c r="AP424" s="54" t="s">
        <v>201</v>
      </c>
      <c r="AQ424" s="29">
        <v>22</v>
      </c>
    </row>
    <row r="425" spans="1:46" ht="12.75" x14ac:dyDescent="0.2">
      <c r="A425" s="29">
        <v>21</v>
      </c>
      <c r="B425" s="27">
        <v>0</v>
      </c>
      <c r="D425" s="29">
        <v>0</v>
      </c>
      <c r="E425" s="58">
        <v>0</v>
      </c>
      <c r="F425" s="30">
        <v>0</v>
      </c>
      <c r="G425" s="30"/>
      <c r="H425" s="58">
        <v>0</v>
      </c>
      <c r="I425" s="27">
        <v>0</v>
      </c>
      <c r="J425" s="58">
        <v>0</v>
      </c>
      <c r="K425" s="27">
        <v>0</v>
      </c>
      <c r="L425" s="58">
        <v>0</v>
      </c>
      <c r="M425">
        <f>[2]case600!$L4990</f>
        <v>0</v>
      </c>
      <c r="R425" s="41" t="s">
        <v>142</v>
      </c>
      <c r="S425" s="53">
        <v>-22.564</v>
      </c>
      <c r="T425" s="48">
        <v>33973</v>
      </c>
      <c r="U425" s="29">
        <v>6</v>
      </c>
      <c r="V425" s="29">
        <v>6</v>
      </c>
      <c r="W425" s="53">
        <v>-22.96</v>
      </c>
      <c r="X425" s="45" t="s">
        <v>169</v>
      </c>
      <c r="Y425" s="29">
        <v>7</v>
      </c>
      <c r="Z425" s="53">
        <v>-21.6</v>
      </c>
      <c r="AA425" s="45" t="s">
        <v>169</v>
      </c>
      <c r="AB425" s="29">
        <v>2</v>
      </c>
      <c r="AC425" s="53">
        <v>-23</v>
      </c>
      <c r="AD425" s="45" t="s">
        <v>202</v>
      </c>
      <c r="AE425" s="29">
        <v>7</v>
      </c>
      <c r="AF425" s="53">
        <v>2.2200000000000002</v>
      </c>
      <c r="AG425" s="46">
        <v>2224</v>
      </c>
      <c r="AH425" s="29">
        <v>7</v>
      </c>
      <c r="AI425" s="53">
        <v>1.4</v>
      </c>
      <c r="AJ425" s="45" t="s">
        <v>202</v>
      </c>
      <c r="AK425" s="29">
        <v>6</v>
      </c>
      <c r="AL425" s="53">
        <v>-2.82</v>
      </c>
      <c r="AM425" s="47" t="s">
        <v>170</v>
      </c>
      <c r="AN425" s="29">
        <v>8</v>
      </c>
      <c r="AO425" s="53">
        <v>-0.39</v>
      </c>
      <c r="AP425" s="54" t="s">
        <v>203</v>
      </c>
      <c r="AQ425" s="29">
        <v>7</v>
      </c>
    </row>
    <row r="426" spans="1:46" ht="12.75" x14ac:dyDescent="0.2">
      <c r="A426" s="29">
        <v>22</v>
      </c>
      <c r="B426" s="27">
        <v>0</v>
      </c>
      <c r="D426" s="29">
        <v>0</v>
      </c>
      <c r="E426" s="58">
        <v>0</v>
      </c>
      <c r="F426" s="30">
        <v>0</v>
      </c>
      <c r="G426" s="30"/>
      <c r="H426" s="58">
        <v>0</v>
      </c>
      <c r="I426" s="27">
        <v>0</v>
      </c>
      <c r="J426" s="58">
        <v>0</v>
      </c>
      <c r="K426" s="27">
        <v>0</v>
      </c>
      <c r="L426" s="58">
        <v>0</v>
      </c>
      <c r="M426">
        <f>[2]case600!$L4991</f>
        <v>0</v>
      </c>
      <c r="R426" s="41" t="s">
        <v>143</v>
      </c>
      <c r="S426" s="53">
        <v>-19.484000000000002</v>
      </c>
      <c r="T426" s="48">
        <v>33973</v>
      </c>
      <c r="U426" s="29">
        <v>6</v>
      </c>
      <c r="V426" s="29">
        <v>6</v>
      </c>
      <c r="W426" s="53">
        <v>-20.04</v>
      </c>
      <c r="X426" s="45" t="s">
        <v>169</v>
      </c>
      <c r="Y426" s="29">
        <v>7</v>
      </c>
      <c r="Z426" s="53">
        <v>-18.600000000000001</v>
      </c>
      <c r="AA426" s="45" t="s">
        <v>169</v>
      </c>
      <c r="AB426" s="29">
        <v>7</v>
      </c>
      <c r="AC426" s="53">
        <v>-19.7</v>
      </c>
    </row>
    <row r="427" spans="1:46" ht="12.75" x14ac:dyDescent="0.2">
      <c r="A427" s="29">
        <v>23</v>
      </c>
      <c r="B427" s="27">
        <v>0</v>
      </c>
      <c r="D427" s="29">
        <v>0</v>
      </c>
      <c r="E427" s="58">
        <v>0</v>
      </c>
      <c r="F427" s="30">
        <v>0</v>
      </c>
      <c r="G427" s="30"/>
      <c r="H427" s="58">
        <v>0</v>
      </c>
      <c r="I427" s="27">
        <v>0</v>
      </c>
      <c r="J427" s="58">
        <v>0</v>
      </c>
      <c r="K427" s="27">
        <v>0</v>
      </c>
      <c r="L427" s="58">
        <v>0</v>
      </c>
      <c r="M427">
        <f>[2]case600!$L4992</f>
        <v>0</v>
      </c>
      <c r="R427" s="41" t="s">
        <v>84</v>
      </c>
      <c r="S427" s="53">
        <v>2.7290000000000001</v>
      </c>
      <c r="T427" s="48">
        <v>34006</v>
      </c>
      <c r="U427" s="29">
        <v>6</v>
      </c>
      <c r="V427" s="29">
        <v>6</v>
      </c>
      <c r="W427" s="53">
        <v>1.63</v>
      </c>
      <c r="X427" s="45" t="s">
        <v>202</v>
      </c>
      <c r="Y427" s="29">
        <v>7</v>
      </c>
      <c r="Z427" s="53">
        <v>3.9</v>
      </c>
      <c r="AA427" s="45" t="s">
        <v>202</v>
      </c>
      <c r="AB427" s="29">
        <v>7</v>
      </c>
      <c r="AC427" s="53">
        <v>3.1</v>
      </c>
      <c r="AD427" s="35" t="s">
        <v>53</v>
      </c>
      <c r="AG427" s="35" t="s">
        <v>54</v>
      </c>
      <c r="AJ427" s="35" t="s">
        <v>55</v>
      </c>
      <c r="AM427" s="51" t="s">
        <v>56</v>
      </c>
      <c r="AP427" s="35" t="s">
        <v>57</v>
      </c>
      <c r="AS427" s="35" t="s">
        <v>58</v>
      </c>
    </row>
    <row r="428" spans="1:46" ht="12.75" x14ac:dyDescent="0.2">
      <c r="A428" s="29">
        <v>24</v>
      </c>
      <c r="B428" s="27">
        <v>0</v>
      </c>
      <c r="D428" s="29">
        <v>0</v>
      </c>
      <c r="E428" s="58">
        <v>0</v>
      </c>
      <c r="F428" s="30">
        <v>0</v>
      </c>
      <c r="G428" s="30"/>
      <c r="H428" s="58">
        <v>0</v>
      </c>
      <c r="I428" s="27">
        <v>0</v>
      </c>
      <c r="J428" s="58">
        <v>0</v>
      </c>
      <c r="K428" s="27">
        <v>0</v>
      </c>
      <c r="L428" s="58">
        <v>0</v>
      </c>
      <c r="M428">
        <f>[2]case600!$L4993</f>
        <v>0</v>
      </c>
      <c r="R428" s="41" t="s">
        <v>145</v>
      </c>
      <c r="AD428" s="35" t="s">
        <v>62</v>
      </c>
      <c r="AG428" s="35" t="s">
        <v>63</v>
      </c>
      <c r="AJ428" s="35" t="s">
        <v>64</v>
      </c>
      <c r="AM428" s="51" t="s">
        <v>65</v>
      </c>
      <c r="AP428" s="35" t="s">
        <v>66</v>
      </c>
      <c r="AS428" s="35" t="s">
        <v>67</v>
      </c>
    </row>
    <row r="429" spans="1:46" x14ac:dyDescent="0.15">
      <c r="A429" s="37" t="s">
        <v>163</v>
      </c>
      <c r="B429" s="37" t="s">
        <v>163</v>
      </c>
      <c r="C429" s="37" t="s">
        <v>163</v>
      </c>
      <c r="D429" s="37" t="s">
        <v>163</v>
      </c>
      <c r="E429" s="37" t="s">
        <v>163</v>
      </c>
      <c r="F429" s="38" t="s">
        <v>163</v>
      </c>
      <c r="G429" s="38"/>
      <c r="H429" s="37" t="s">
        <v>163</v>
      </c>
      <c r="I429" s="37" t="s">
        <v>163</v>
      </c>
      <c r="J429" s="37" t="s">
        <v>163</v>
      </c>
      <c r="K429" s="37" t="s">
        <v>163</v>
      </c>
      <c r="L429" s="37" t="s">
        <v>163</v>
      </c>
      <c r="M429"/>
      <c r="R429" s="41" t="s">
        <v>115</v>
      </c>
      <c r="T429" s="35" t="s">
        <v>50</v>
      </c>
      <c r="X429" s="35" t="s">
        <v>51</v>
      </c>
      <c r="AA429" s="35" t="s">
        <v>52</v>
      </c>
      <c r="AF429" s="56" t="s">
        <v>139</v>
      </c>
      <c r="AI429" s="56" t="s">
        <v>139</v>
      </c>
      <c r="AL429" s="56" t="s">
        <v>139</v>
      </c>
      <c r="AO429" s="55" t="s">
        <v>139</v>
      </c>
      <c r="AR429" s="44" t="s">
        <v>139</v>
      </c>
    </row>
    <row r="430" spans="1:46" x14ac:dyDescent="0.15">
      <c r="E430" s="28"/>
      <c r="F430" s="39"/>
      <c r="G430" s="39"/>
      <c r="M430"/>
      <c r="R430" s="41" t="s">
        <v>116</v>
      </c>
      <c r="T430" s="35" t="s">
        <v>60</v>
      </c>
      <c r="X430" s="35" t="s">
        <v>117</v>
      </c>
      <c r="AA430" s="35" t="s">
        <v>62</v>
      </c>
      <c r="AF430" s="53">
        <v>25.93</v>
      </c>
      <c r="AI430" s="53">
        <v>25.2</v>
      </c>
      <c r="AL430" s="53">
        <v>24.49</v>
      </c>
      <c r="AO430" s="53">
        <v>24.22</v>
      </c>
    </row>
    <row r="431" spans="1:46" x14ac:dyDescent="0.15">
      <c r="E431" s="28"/>
      <c r="F431" s="39"/>
      <c r="G431" s="39"/>
      <c r="M431"/>
      <c r="R431" s="41" t="s">
        <v>111</v>
      </c>
      <c r="S431" s="56" t="s">
        <v>139</v>
      </c>
      <c r="W431" s="56" t="s">
        <v>139</v>
      </c>
      <c r="Z431" s="56" t="s">
        <v>139</v>
      </c>
      <c r="AC431" s="56" t="s">
        <v>139</v>
      </c>
      <c r="AF431" s="53">
        <v>25.72</v>
      </c>
      <c r="AI431" s="53">
        <v>25.2</v>
      </c>
      <c r="AL431" s="53">
        <v>24.47</v>
      </c>
      <c r="AO431" s="53">
        <v>24.45</v>
      </c>
    </row>
    <row r="432" spans="1:46" x14ac:dyDescent="0.15">
      <c r="E432" s="28"/>
      <c r="F432" s="39"/>
      <c r="G432" s="39"/>
      <c r="M432"/>
      <c r="R432" s="41" t="s">
        <v>140</v>
      </c>
      <c r="S432" s="53">
        <v>25.126000000000001</v>
      </c>
      <c r="W432" s="53">
        <v>25.43</v>
      </c>
      <c r="Z432" s="53">
        <v>24.6</v>
      </c>
      <c r="AC432" s="53">
        <v>25.48</v>
      </c>
      <c r="AF432" s="53">
        <v>19.62</v>
      </c>
      <c r="AI432" s="53">
        <v>18.399999999999999</v>
      </c>
      <c r="AL432" s="53">
        <v>17.989999999999998</v>
      </c>
      <c r="AO432" s="53">
        <v>18.36</v>
      </c>
    </row>
    <row r="433" spans="1:41" x14ac:dyDescent="0.15">
      <c r="E433" s="28"/>
      <c r="F433" s="39"/>
      <c r="G433" s="39"/>
      <c r="M433"/>
      <c r="R433" s="41" t="s">
        <v>141</v>
      </c>
      <c r="S433" s="53">
        <v>25.452999999999999</v>
      </c>
      <c r="W433" s="53">
        <v>25.93</v>
      </c>
      <c r="Z433" s="53">
        <v>24.7</v>
      </c>
      <c r="AC433" s="53">
        <v>25.49</v>
      </c>
      <c r="AF433" s="53">
        <v>14.29</v>
      </c>
      <c r="AI433" s="53">
        <v>14</v>
      </c>
      <c r="AL433" s="53">
        <v>14.53</v>
      </c>
      <c r="AO433" s="53">
        <v>14.64</v>
      </c>
    </row>
    <row r="434" spans="1:41" x14ac:dyDescent="0.15">
      <c r="E434" s="28"/>
      <c r="F434" s="39"/>
      <c r="G434" s="39"/>
      <c r="M434"/>
      <c r="R434" s="41" t="s">
        <v>142</v>
      </c>
      <c r="S434" s="53">
        <v>18.234000000000002</v>
      </c>
      <c r="W434" s="53">
        <v>18.690000000000001</v>
      </c>
      <c r="Z434" s="53">
        <v>19.100000000000001</v>
      </c>
      <c r="AC434" s="53">
        <v>18.96</v>
      </c>
      <c r="AF434" s="53">
        <v>28.54</v>
      </c>
      <c r="AI434" s="53">
        <v>28</v>
      </c>
      <c r="AL434" s="53">
        <v>28.96</v>
      </c>
      <c r="AO434" s="53">
        <v>26.43</v>
      </c>
    </row>
    <row r="435" spans="1:41" x14ac:dyDescent="0.15">
      <c r="E435" s="28"/>
      <c r="F435" s="39"/>
      <c r="G435" s="39"/>
      <c r="M435"/>
      <c r="R435" s="41" t="s">
        <v>143</v>
      </c>
      <c r="S435" s="53">
        <v>14.14</v>
      </c>
      <c r="W435" s="53">
        <v>14.26</v>
      </c>
      <c r="Z435" s="53">
        <v>14.3</v>
      </c>
      <c r="AC435" s="53">
        <v>14.97</v>
      </c>
    </row>
    <row r="436" spans="1:41" x14ac:dyDescent="0.15">
      <c r="E436" s="28"/>
      <c r="F436" s="39"/>
      <c r="G436" s="39"/>
      <c r="M436" s="64" t="s">
        <v>58</v>
      </c>
      <c r="R436" s="41" t="s">
        <v>84</v>
      </c>
      <c r="S436" s="53">
        <v>27.49</v>
      </c>
      <c r="W436" s="53">
        <v>27.72</v>
      </c>
      <c r="Z436" s="53">
        <v>28</v>
      </c>
      <c r="AC436" s="53">
        <v>28.69</v>
      </c>
    </row>
    <row r="437" spans="1:41" x14ac:dyDescent="0.15">
      <c r="A437" s="41" t="s">
        <v>204</v>
      </c>
      <c r="E437" s="28"/>
      <c r="F437" s="39"/>
      <c r="G437" s="39"/>
      <c r="M437" s="64" t="s">
        <v>67</v>
      </c>
    </row>
    <row r="438" spans="1:41" x14ac:dyDescent="0.15">
      <c r="A438" s="41" t="s">
        <v>205</v>
      </c>
      <c r="E438" s="28"/>
      <c r="F438" s="39"/>
      <c r="G438" s="39"/>
      <c r="M438" s="68" t="s">
        <v>206</v>
      </c>
    </row>
    <row r="439" spans="1:41" x14ac:dyDescent="0.15">
      <c r="A439" s="41" t="s">
        <v>150</v>
      </c>
      <c r="E439" s="28"/>
      <c r="F439" s="39"/>
      <c r="G439" s="39"/>
      <c r="M439" s="67" t="s">
        <v>163</v>
      </c>
    </row>
    <row r="440" spans="1:41" x14ac:dyDescent="0.15">
      <c r="A440" s="41" t="s">
        <v>115</v>
      </c>
      <c r="B440" s="41"/>
      <c r="C440" s="31"/>
      <c r="D440" s="41"/>
      <c r="E440" s="41"/>
      <c r="F440" s="42"/>
      <c r="G440" s="42"/>
      <c r="H440" s="41"/>
      <c r="I440" s="35"/>
      <c r="J440" s="41"/>
      <c r="K440" s="41"/>
      <c r="L440" s="41"/>
      <c r="M440"/>
    </row>
    <row r="441" spans="1:41" x14ac:dyDescent="0.15">
      <c r="A441" s="41" t="s">
        <v>116</v>
      </c>
      <c r="B441" s="41"/>
      <c r="C441" s="35"/>
      <c r="D441" s="41"/>
      <c r="E441" s="41"/>
      <c r="F441" s="42"/>
      <c r="G441" s="42"/>
      <c r="H441" s="41"/>
      <c r="I441" s="35"/>
      <c r="J441" s="41"/>
      <c r="K441" s="41"/>
      <c r="L441" s="41"/>
      <c r="M441"/>
    </row>
    <row r="442" spans="1:41" x14ac:dyDescent="0.15">
      <c r="A442" s="41" t="s">
        <v>160</v>
      </c>
      <c r="B442" s="41" t="s">
        <v>206</v>
      </c>
      <c r="C442" s="41" t="s">
        <v>206</v>
      </c>
      <c r="D442" s="41" t="s">
        <v>206</v>
      </c>
      <c r="E442" s="41" t="s">
        <v>206</v>
      </c>
      <c r="F442" s="42" t="s">
        <v>206</v>
      </c>
      <c r="G442" s="42"/>
      <c r="H442" s="41" t="s">
        <v>206</v>
      </c>
      <c r="I442" s="41" t="s">
        <v>206</v>
      </c>
      <c r="J442" s="41" t="s">
        <v>206</v>
      </c>
      <c r="K442" s="41" t="s">
        <v>206</v>
      </c>
      <c r="L442" s="41" t="s">
        <v>206</v>
      </c>
      <c r="M442"/>
    </row>
    <row r="443" spans="1:41" x14ac:dyDescent="0.15">
      <c r="A443" s="37" t="s">
        <v>163</v>
      </c>
      <c r="B443" s="37" t="s">
        <v>163</v>
      </c>
      <c r="C443" s="37" t="s">
        <v>163</v>
      </c>
      <c r="D443" s="37" t="s">
        <v>163</v>
      </c>
      <c r="E443" s="37" t="s">
        <v>163</v>
      </c>
      <c r="F443" s="38" t="s">
        <v>163</v>
      </c>
      <c r="G443" s="38"/>
      <c r="H443" s="37" t="s">
        <v>163</v>
      </c>
      <c r="I443" s="37" t="s">
        <v>163</v>
      </c>
      <c r="J443" s="37" t="s">
        <v>163</v>
      </c>
      <c r="K443" s="37" t="s">
        <v>163</v>
      </c>
      <c r="L443" s="37" t="s">
        <v>163</v>
      </c>
      <c r="M443"/>
    </row>
    <row r="444" spans="1:41" x14ac:dyDescent="0.15">
      <c r="A444" s="37"/>
      <c r="B444" s="35" t="s">
        <v>50</v>
      </c>
      <c r="C444" s="35" t="s">
        <v>51</v>
      </c>
      <c r="D444" s="31" t="s">
        <v>246</v>
      </c>
      <c r="E444" s="34" t="s">
        <v>151</v>
      </c>
      <c r="F444" s="50" t="s">
        <v>236</v>
      </c>
      <c r="G444" s="50" t="s">
        <v>293</v>
      </c>
      <c r="H444" s="35" t="s">
        <v>53</v>
      </c>
      <c r="I444" s="35" t="s">
        <v>54</v>
      </c>
      <c r="J444" s="35" t="s">
        <v>55</v>
      </c>
      <c r="K444" s="51" t="s">
        <v>56</v>
      </c>
      <c r="L444" s="35" t="s">
        <v>57</v>
      </c>
      <c r="M444" s="35" t="s">
        <v>221</v>
      </c>
    </row>
    <row r="445" spans="1:41" ht="12.75" x14ac:dyDescent="0.2">
      <c r="A445" s="29">
        <v>1</v>
      </c>
      <c r="B445" s="27">
        <v>-8.8800000000000008</v>
      </c>
      <c r="C445" s="58">
        <v>-12.040929999999999</v>
      </c>
      <c r="D445" s="53">
        <v>-12.3</v>
      </c>
      <c r="E445" s="59">
        <v>-12.3</v>
      </c>
      <c r="F445" s="30">
        <v>-12.21</v>
      </c>
      <c r="G445" s="30"/>
      <c r="H445" s="58">
        <v>-12.21</v>
      </c>
      <c r="I445" s="58"/>
      <c r="J445" s="58">
        <v>-12.1</v>
      </c>
      <c r="K445" s="60">
        <v>-12.02</v>
      </c>
      <c r="L445" s="58">
        <v>-13.04</v>
      </c>
      <c r="M445">
        <f>[3]case600FF!$D74</f>
        <v>-10.484588179380101</v>
      </c>
    </row>
    <row r="446" spans="1:41" ht="12.75" x14ac:dyDescent="0.2">
      <c r="A446" s="29">
        <v>2</v>
      </c>
      <c r="B446" s="27">
        <v>-10.48</v>
      </c>
      <c r="C446" s="58">
        <v>-13.523020000000001</v>
      </c>
      <c r="D446" s="53">
        <v>-14.1</v>
      </c>
      <c r="E446" s="59">
        <v>-14.1</v>
      </c>
      <c r="F446" s="30">
        <v>-13.8</v>
      </c>
      <c r="G446" s="30"/>
      <c r="H446" s="58">
        <v>-13.8</v>
      </c>
      <c r="I446" s="58"/>
      <c r="J446" s="58">
        <v>-13.7</v>
      </c>
      <c r="K446" s="60">
        <v>-13.5</v>
      </c>
      <c r="L446" s="58">
        <v>-14.59</v>
      </c>
      <c r="M446">
        <f>[3]case600FF!$D75</f>
        <v>-12.1343353560189</v>
      </c>
    </row>
    <row r="447" spans="1:41" ht="12.75" x14ac:dyDescent="0.2">
      <c r="A447" s="29">
        <v>3</v>
      </c>
      <c r="B447" s="27">
        <v>-11.76</v>
      </c>
      <c r="C447" s="58">
        <v>-14.40184</v>
      </c>
      <c r="D447" s="29">
        <v>-15.4</v>
      </c>
      <c r="E447" s="58">
        <v>-15.4</v>
      </c>
      <c r="F447" s="30">
        <v>-14.9</v>
      </c>
      <c r="G447" s="30"/>
      <c r="H447" s="58">
        <v>-14.9</v>
      </c>
      <c r="I447" s="58"/>
      <c r="J447" s="58">
        <v>-14.7</v>
      </c>
      <c r="K447" s="60">
        <v>-14.7</v>
      </c>
      <c r="L447" s="58">
        <v>-15.65</v>
      </c>
      <c r="M447">
        <f>[3]case600FF!$D76</f>
        <v>-13.552832859412501</v>
      </c>
    </row>
    <row r="448" spans="1:41" ht="12.75" x14ac:dyDescent="0.2">
      <c r="A448" s="29">
        <v>4</v>
      </c>
      <c r="B448" s="27">
        <v>-12.75</v>
      </c>
      <c r="C448" s="58">
        <v>-15.25975</v>
      </c>
      <c r="D448" s="29">
        <v>-16.3</v>
      </c>
      <c r="E448" s="58">
        <v>-16.3</v>
      </c>
      <c r="F448" s="30">
        <v>-15.79</v>
      </c>
      <c r="G448" s="30"/>
      <c r="H448" s="58">
        <v>-15.79</v>
      </c>
      <c r="I448" s="58"/>
      <c r="J448" s="58">
        <v>-15.6</v>
      </c>
      <c r="K448" s="60">
        <v>-15.65</v>
      </c>
      <c r="L448" s="58">
        <v>-16.46</v>
      </c>
      <c r="M448">
        <f>[3]case600FF!$D77</f>
        <v>-14.680396288005801</v>
      </c>
    </row>
    <row r="449" spans="1:13" ht="12.75" x14ac:dyDescent="0.2">
      <c r="A449" s="29">
        <v>5</v>
      </c>
      <c r="B449" s="27">
        <v>-13.69</v>
      </c>
      <c r="C449" s="58">
        <v>-15.99878</v>
      </c>
      <c r="D449" s="29">
        <v>-17.100000000000001</v>
      </c>
      <c r="E449" s="58">
        <v>-17.100000000000001</v>
      </c>
      <c r="F449" s="30">
        <v>-16.55</v>
      </c>
      <c r="G449" s="30"/>
      <c r="H449" s="58">
        <v>-16.55</v>
      </c>
      <c r="I449" s="58"/>
      <c r="J449" s="58">
        <v>-16.399999999999999</v>
      </c>
      <c r="K449" s="60">
        <v>-16.47</v>
      </c>
      <c r="L449" s="58">
        <v>-17.16</v>
      </c>
      <c r="M449">
        <f>[3]case600FF!$D78</f>
        <v>-15.645277351636</v>
      </c>
    </row>
    <row r="450" spans="1:13" ht="12.75" x14ac:dyDescent="0.2">
      <c r="A450" s="29">
        <v>6</v>
      </c>
      <c r="B450" s="27">
        <v>-14.49</v>
      </c>
      <c r="C450" s="58">
        <v>-16.398319999999998</v>
      </c>
      <c r="D450" s="29">
        <v>-17.899999999999999</v>
      </c>
      <c r="E450" s="58">
        <v>-17.899999999999999</v>
      </c>
      <c r="F450" s="30">
        <v>-17.2</v>
      </c>
      <c r="G450" s="30"/>
      <c r="H450" s="58">
        <v>-17.2</v>
      </c>
      <c r="I450" s="58"/>
      <c r="J450" s="58">
        <v>-17</v>
      </c>
      <c r="K450" s="60">
        <v>-17.14</v>
      </c>
      <c r="L450" s="58">
        <v>-17.79</v>
      </c>
      <c r="M450">
        <f>[3]case600FF!$D79</f>
        <v>-16.4594661455688</v>
      </c>
    </row>
    <row r="451" spans="1:13" ht="12.75" x14ac:dyDescent="0.2">
      <c r="A451" s="29">
        <v>7</v>
      </c>
      <c r="B451" s="27">
        <v>-15.15</v>
      </c>
      <c r="C451" s="58">
        <v>-17.010829999999999</v>
      </c>
      <c r="D451" s="29">
        <v>-18.5</v>
      </c>
      <c r="E451" s="58">
        <v>-18.5</v>
      </c>
      <c r="F451" s="30">
        <v>-17.739999999999998</v>
      </c>
      <c r="G451" s="30"/>
      <c r="H451" s="58">
        <v>-17.739999999999998</v>
      </c>
      <c r="I451" s="58"/>
      <c r="J451" s="58">
        <v>-17.600000000000001</v>
      </c>
      <c r="K451" s="60">
        <v>-17.7</v>
      </c>
      <c r="L451" s="58">
        <v>-18.32</v>
      </c>
      <c r="M451">
        <f>[3]case600FF!$D80</f>
        <v>-17.168561595867299</v>
      </c>
    </row>
    <row r="452" spans="1:13" ht="12.75" x14ac:dyDescent="0.2">
      <c r="A452" s="29">
        <v>8</v>
      </c>
      <c r="B452" s="27">
        <v>-15.63</v>
      </c>
      <c r="C452" s="58">
        <v>-17.053129999999999</v>
      </c>
      <c r="D452" s="29">
        <v>-18.8</v>
      </c>
      <c r="E452" s="58">
        <v>-18.8</v>
      </c>
      <c r="F452" s="30">
        <v>-17.850000000000001</v>
      </c>
      <c r="G452" s="30"/>
      <c r="H452" s="58">
        <v>-17.850000000000001</v>
      </c>
      <c r="I452" s="58"/>
      <c r="J452" s="58">
        <v>-17.8</v>
      </c>
      <c r="K452" s="60">
        <v>-17.59</v>
      </c>
      <c r="L452" s="58">
        <v>-18.47</v>
      </c>
      <c r="M452">
        <f>[3]case600FF!$D81</f>
        <v>-17.418010002545799</v>
      </c>
    </row>
    <row r="453" spans="1:13" ht="12.75" x14ac:dyDescent="0.2">
      <c r="A453" s="29">
        <v>9</v>
      </c>
      <c r="B453" s="27">
        <v>-14.63</v>
      </c>
      <c r="C453" s="58">
        <v>-13.73638</v>
      </c>
      <c r="D453" s="29">
        <v>-14.7</v>
      </c>
      <c r="E453" s="58">
        <v>-14.7</v>
      </c>
      <c r="F453" s="30">
        <v>-14.88</v>
      </c>
      <c r="G453" s="30"/>
      <c r="H453" s="58">
        <v>-14.88</v>
      </c>
      <c r="I453" s="58"/>
      <c r="J453" s="58">
        <v>-14.6</v>
      </c>
      <c r="K453" s="60">
        <v>-13.46</v>
      </c>
      <c r="L453" s="58">
        <v>-15.47</v>
      </c>
      <c r="M453">
        <f>[3]case600FF!$D82</f>
        <v>-14.4596930255563</v>
      </c>
    </row>
    <row r="454" spans="1:13" ht="12.75" x14ac:dyDescent="0.2">
      <c r="A454" s="29">
        <v>10</v>
      </c>
      <c r="B454" s="27">
        <v>-10.029999999999999</v>
      </c>
      <c r="C454" s="58">
        <v>-7.993716</v>
      </c>
      <c r="D454" s="29">
        <v>-7.8</v>
      </c>
      <c r="E454" s="58">
        <v>-7.8</v>
      </c>
      <c r="F454" s="30">
        <v>-9.07</v>
      </c>
      <c r="G454" s="30"/>
      <c r="H454" s="58">
        <v>-9.07</v>
      </c>
      <c r="I454" s="27"/>
      <c r="J454" s="58">
        <v>-8.9</v>
      </c>
      <c r="K454" s="60">
        <v>-7.0990000000000002</v>
      </c>
      <c r="L454" s="58">
        <v>-9.56</v>
      </c>
      <c r="M454">
        <f>[3]case600FF!$D83</f>
        <v>-8.0321371736271008</v>
      </c>
    </row>
    <row r="455" spans="1:13" ht="12.75" x14ac:dyDescent="0.2">
      <c r="A455" s="29">
        <v>11</v>
      </c>
      <c r="B455" s="27">
        <v>-2.2000000000000002</v>
      </c>
      <c r="C455" s="58">
        <v>2.6043159999999999</v>
      </c>
      <c r="D455" s="29">
        <v>3.2</v>
      </c>
      <c r="E455" s="58">
        <v>3.2</v>
      </c>
      <c r="F455" s="30">
        <v>1.01</v>
      </c>
      <c r="G455" s="30"/>
      <c r="H455" s="58">
        <v>1.01</v>
      </c>
      <c r="I455" s="27"/>
      <c r="J455" s="58">
        <v>1</v>
      </c>
      <c r="K455" s="60">
        <v>3.657</v>
      </c>
      <c r="L455" s="58">
        <v>0.49</v>
      </c>
      <c r="M455">
        <f>[3]case600FF!$D84</f>
        <v>1.55739414068002</v>
      </c>
    </row>
    <row r="456" spans="1:13" ht="12.75" x14ac:dyDescent="0.2">
      <c r="A456" s="29">
        <v>12</v>
      </c>
      <c r="B456" s="27">
        <v>8.84</v>
      </c>
      <c r="C456" s="58">
        <v>12.215059999999999</v>
      </c>
      <c r="D456" s="29">
        <v>13.4</v>
      </c>
      <c r="E456" s="58">
        <v>13.4</v>
      </c>
      <c r="F456" s="30">
        <v>11.21</v>
      </c>
      <c r="G456" s="30"/>
      <c r="H456" s="58">
        <v>11.21</v>
      </c>
      <c r="I456" s="27"/>
      <c r="J456" s="58">
        <v>10.7</v>
      </c>
      <c r="K456" s="60">
        <v>13.49</v>
      </c>
      <c r="L456" s="58">
        <v>10.39</v>
      </c>
      <c r="M456">
        <f>[3]case600FF!$D85</f>
        <v>12.3276534142925</v>
      </c>
    </row>
    <row r="457" spans="1:13" ht="12.75" x14ac:dyDescent="0.2">
      <c r="A457" s="29">
        <v>13</v>
      </c>
      <c r="B457" s="27">
        <v>18.96</v>
      </c>
      <c r="C457" s="58">
        <v>20.860199999999999</v>
      </c>
      <c r="D457" s="29">
        <v>22.3</v>
      </c>
      <c r="E457" s="58">
        <v>22.3</v>
      </c>
      <c r="F457" s="30">
        <v>20.03</v>
      </c>
      <c r="G457" s="30"/>
      <c r="H457" s="58">
        <v>20.03</v>
      </c>
      <c r="I457" s="27"/>
      <c r="J457" s="58">
        <v>19.2</v>
      </c>
      <c r="K457" s="60">
        <v>21.77</v>
      </c>
      <c r="L457" s="58">
        <v>18.75</v>
      </c>
      <c r="M457">
        <f>[3]case600FF!$D86</f>
        <v>21.296715628008901</v>
      </c>
    </row>
    <row r="458" spans="1:13" ht="12.75" x14ac:dyDescent="0.2">
      <c r="A458" s="29">
        <v>14</v>
      </c>
      <c r="B458" s="27">
        <v>27.19</v>
      </c>
      <c r="C458" s="58">
        <v>27.53201</v>
      </c>
      <c r="D458" s="29">
        <v>29.5</v>
      </c>
      <c r="E458" s="58">
        <v>29.5</v>
      </c>
      <c r="F458" s="30">
        <v>27.27</v>
      </c>
      <c r="G458" s="30"/>
      <c r="H458" s="58">
        <v>27.27</v>
      </c>
      <c r="I458" s="27"/>
      <c r="J458" s="58">
        <v>26.1</v>
      </c>
      <c r="K458" s="60">
        <v>28.26</v>
      </c>
      <c r="L458" s="58">
        <v>25.48</v>
      </c>
      <c r="M458">
        <f>[3]case600FF!$D87</f>
        <v>28.226177695086399</v>
      </c>
    </row>
    <row r="459" spans="1:13" ht="12.75" x14ac:dyDescent="0.2">
      <c r="A459" s="29">
        <v>15</v>
      </c>
      <c r="B459" s="27">
        <v>33.22</v>
      </c>
      <c r="C459" s="58">
        <v>31.328890000000001</v>
      </c>
      <c r="D459" s="29">
        <v>33.799999999999997</v>
      </c>
      <c r="E459" s="58">
        <v>33.799999999999997</v>
      </c>
      <c r="F459" s="30">
        <v>31.34</v>
      </c>
      <c r="G459" s="30"/>
      <c r="H459" s="58">
        <v>31.34</v>
      </c>
      <c r="I459" s="27"/>
      <c r="J459" s="58">
        <v>29.8</v>
      </c>
      <c r="K459" s="60">
        <v>32.090000000000003</v>
      </c>
      <c r="L459" s="58">
        <v>29.21</v>
      </c>
      <c r="M459">
        <f>[3]case600FF!$D88</f>
        <v>32.222054912116299</v>
      </c>
    </row>
    <row r="460" spans="1:13" ht="12.75" x14ac:dyDescent="0.2">
      <c r="A460" s="29">
        <v>16</v>
      </c>
      <c r="B460" s="27">
        <v>35.51</v>
      </c>
      <c r="C460" s="58">
        <v>31.059419999999999</v>
      </c>
      <c r="D460" s="29">
        <v>33.5</v>
      </c>
      <c r="E460" s="58">
        <v>33.5</v>
      </c>
      <c r="F460" s="30">
        <v>31.47</v>
      </c>
      <c r="G460" s="30"/>
      <c r="H460" s="58">
        <v>31.47</v>
      </c>
      <c r="I460" s="27"/>
      <c r="J460" s="58">
        <v>29.7</v>
      </c>
      <c r="K460" s="60">
        <v>32.159999999999997</v>
      </c>
      <c r="L460" s="58">
        <v>28.97</v>
      </c>
      <c r="M460">
        <f>[3]case600FF!$D89</f>
        <v>32.626973639655198</v>
      </c>
    </row>
    <row r="461" spans="1:13" ht="12.75" x14ac:dyDescent="0.2">
      <c r="A461" s="29">
        <v>17</v>
      </c>
      <c r="B461" s="27">
        <v>31.46</v>
      </c>
      <c r="C461" s="58">
        <v>24.280139999999999</v>
      </c>
      <c r="D461" s="29">
        <v>27</v>
      </c>
      <c r="E461" s="58">
        <v>27</v>
      </c>
      <c r="F461" s="30">
        <v>25.96</v>
      </c>
      <c r="G461" s="30"/>
      <c r="H461" s="58">
        <v>25.96</v>
      </c>
      <c r="I461" s="27"/>
      <c r="J461" s="58">
        <v>23.9</v>
      </c>
      <c r="K461" s="60">
        <v>25.71</v>
      </c>
      <c r="L461" s="58">
        <v>22.58</v>
      </c>
      <c r="M461">
        <f>[3]case600FF!$D90</f>
        <v>28.181936287879701</v>
      </c>
    </row>
    <row r="462" spans="1:13" ht="12.75" x14ac:dyDescent="0.2">
      <c r="A462" s="29">
        <v>18</v>
      </c>
      <c r="B462" s="27">
        <v>23.99</v>
      </c>
      <c r="C462" s="58">
        <v>17.463360000000002</v>
      </c>
      <c r="D462" s="29">
        <v>19.7</v>
      </c>
      <c r="E462" s="58">
        <v>19.7</v>
      </c>
      <c r="F462" s="30">
        <v>18.96</v>
      </c>
      <c r="G462" s="30"/>
      <c r="H462" s="58">
        <v>18.96</v>
      </c>
      <c r="I462" s="27"/>
      <c r="J462" s="58">
        <v>17.600000000000001</v>
      </c>
      <c r="K462" s="60">
        <v>18.84</v>
      </c>
      <c r="L462" s="58">
        <v>15.59</v>
      </c>
      <c r="M462">
        <f>[3]case600FF!$D91</f>
        <v>21.632263474831099</v>
      </c>
    </row>
    <row r="463" spans="1:13" ht="12.75" x14ac:dyDescent="0.2">
      <c r="A463" s="29">
        <v>19</v>
      </c>
      <c r="B463" s="27">
        <v>18.079999999999998</v>
      </c>
      <c r="C463" s="58">
        <v>12.05287</v>
      </c>
      <c r="D463" s="29">
        <v>13.7</v>
      </c>
      <c r="E463" s="58">
        <v>13.7</v>
      </c>
      <c r="F463" s="30">
        <v>13.04</v>
      </c>
      <c r="G463" s="30"/>
      <c r="H463" s="58">
        <v>13.04</v>
      </c>
      <c r="I463" s="27"/>
      <c r="J463" s="58">
        <v>12.2</v>
      </c>
      <c r="K463" s="60">
        <v>13.1</v>
      </c>
      <c r="L463" s="58">
        <v>10.199999999999999</v>
      </c>
      <c r="M463">
        <f>[3]case600FF!$D92</f>
        <v>15.857019112212299</v>
      </c>
    </row>
    <row r="464" spans="1:13" ht="12.75" x14ac:dyDescent="0.2">
      <c r="A464" s="29">
        <v>20</v>
      </c>
      <c r="B464" s="27">
        <v>13.02</v>
      </c>
      <c r="C464" s="58">
        <v>7.5727209999999996</v>
      </c>
      <c r="D464" s="29">
        <v>8.6999999999999993</v>
      </c>
      <c r="E464" s="58">
        <v>8.6999999999999993</v>
      </c>
      <c r="F464" s="30">
        <v>8.31</v>
      </c>
      <c r="G464" s="30"/>
      <c r="H464" s="58">
        <v>8.31</v>
      </c>
      <c r="I464" s="27"/>
      <c r="J464" s="58">
        <v>7.8</v>
      </c>
      <c r="K464" s="60">
        <v>8.4079999999999995</v>
      </c>
      <c r="L464" s="58">
        <v>6.02</v>
      </c>
      <c r="M464">
        <f>[3]case600FF!$D93</f>
        <v>11.313713536294401</v>
      </c>
    </row>
    <row r="465" spans="1:13" ht="12.75" x14ac:dyDescent="0.2">
      <c r="A465" s="29">
        <v>21</v>
      </c>
      <c r="B465" s="27">
        <v>8.8699999999999992</v>
      </c>
      <c r="C465" s="58">
        <v>3.5981290000000001</v>
      </c>
      <c r="D465" s="29">
        <v>4.4000000000000004</v>
      </c>
      <c r="E465" s="58">
        <v>4.4000000000000004</v>
      </c>
      <c r="F465" s="30">
        <v>4.2699999999999996</v>
      </c>
      <c r="G465" s="30"/>
      <c r="H465" s="58">
        <v>4.2699999999999996</v>
      </c>
      <c r="I465" s="27"/>
      <c r="J465" s="58">
        <v>4</v>
      </c>
      <c r="K465" s="60">
        <v>4.3869999999999996</v>
      </c>
      <c r="L465" s="58">
        <v>2.39</v>
      </c>
      <c r="M465">
        <f>[3]case600FF!$D94</f>
        <v>7.0109483595736002</v>
      </c>
    </row>
    <row r="466" spans="1:13" ht="12.75" x14ac:dyDescent="0.2">
      <c r="A466" s="29">
        <v>22</v>
      </c>
      <c r="B466" s="27">
        <v>5.12</v>
      </c>
      <c r="C466" s="58">
        <v>0.51861420000000003</v>
      </c>
      <c r="D466" s="29">
        <v>1</v>
      </c>
      <c r="E466" s="58">
        <v>1</v>
      </c>
      <c r="F466" s="30">
        <v>0.99</v>
      </c>
      <c r="G466" s="30"/>
      <c r="H466" s="58">
        <v>0.99</v>
      </c>
      <c r="I466" s="27"/>
      <c r="J466" s="58">
        <v>0.9</v>
      </c>
      <c r="K466" s="60">
        <v>0.96589999999999998</v>
      </c>
      <c r="L466" s="58">
        <v>-0.59</v>
      </c>
      <c r="M466">
        <f>[3]case600FF!$D95</f>
        <v>3.54648333418295</v>
      </c>
    </row>
    <row r="467" spans="1:13" ht="12.75" x14ac:dyDescent="0.2">
      <c r="A467" s="29">
        <v>23</v>
      </c>
      <c r="B467" s="27">
        <v>2.0299999999999998</v>
      </c>
      <c r="C467" s="58">
        <v>-1.9380599999999999</v>
      </c>
      <c r="D467" s="29">
        <v>-1.9</v>
      </c>
      <c r="E467" s="58">
        <v>-1.9</v>
      </c>
      <c r="F467" s="30">
        <v>-1.66</v>
      </c>
      <c r="G467" s="30"/>
      <c r="H467" s="58">
        <v>-1.66</v>
      </c>
      <c r="I467" s="27"/>
      <c r="J467" s="58">
        <v>-1.7</v>
      </c>
      <c r="K467" s="60">
        <v>-1.7809999999999999</v>
      </c>
      <c r="L467" s="58">
        <v>-3.04</v>
      </c>
      <c r="M467">
        <f>[3]case600FF!$D96</f>
        <v>0.59123431768447898</v>
      </c>
    </row>
    <row r="468" spans="1:13" ht="12.75" x14ac:dyDescent="0.2">
      <c r="A468" s="29">
        <v>24</v>
      </c>
      <c r="B468" s="27">
        <v>-1.03</v>
      </c>
      <c r="C468" s="58">
        <v>-4.0741290000000001</v>
      </c>
      <c r="D468" s="29">
        <v>-4.4000000000000004</v>
      </c>
      <c r="E468" s="58">
        <v>-4.4000000000000004</v>
      </c>
      <c r="F468" s="30">
        <v>-3.92</v>
      </c>
      <c r="G468" s="30"/>
      <c r="H468" s="58">
        <v>-3.92</v>
      </c>
      <c r="I468" s="27"/>
      <c r="J468" s="58">
        <v>-3.9</v>
      </c>
      <c r="K468" s="60">
        <v>-4.032</v>
      </c>
      <c r="L468" s="58">
        <v>-5.14</v>
      </c>
      <c r="M468">
        <f>[3]case600FF!$D97</f>
        <v>-1.72833101086643</v>
      </c>
    </row>
    <row r="469" spans="1:13" x14ac:dyDescent="0.15">
      <c r="A469" s="37" t="s">
        <v>163</v>
      </c>
      <c r="B469" s="57" t="s">
        <v>163</v>
      </c>
      <c r="C469" s="57" t="s">
        <v>163</v>
      </c>
      <c r="D469" s="37" t="s">
        <v>163</v>
      </c>
      <c r="E469" s="37" t="s">
        <v>163</v>
      </c>
      <c r="F469" s="38" t="s">
        <v>163</v>
      </c>
      <c r="G469" s="38"/>
      <c r="H469" s="37" t="s">
        <v>163</v>
      </c>
      <c r="I469" s="37" t="s">
        <v>163</v>
      </c>
      <c r="J469" s="37" t="s">
        <v>163</v>
      </c>
      <c r="K469" s="37" t="s">
        <v>163</v>
      </c>
      <c r="L469" s="37" t="s">
        <v>163</v>
      </c>
      <c r="M469"/>
    </row>
    <row r="470" spans="1:13" x14ac:dyDescent="0.15">
      <c r="E470" s="28"/>
      <c r="F470" s="39"/>
      <c r="G470" s="39"/>
      <c r="M470"/>
    </row>
    <row r="471" spans="1:13" x14ac:dyDescent="0.15">
      <c r="E471" s="28"/>
      <c r="F471" s="39"/>
      <c r="G471" s="39"/>
      <c r="M471"/>
    </row>
    <row r="472" spans="1:13" x14ac:dyDescent="0.15">
      <c r="E472" s="28"/>
      <c r="F472" s="39"/>
      <c r="G472" s="39"/>
      <c r="M472"/>
    </row>
    <row r="473" spans="1:13" x14ac:dyDescent="0.15">
      <c r="E473" s="28"/>
      <c r="F473" s="39"/>
      <c r="G473" s="39"/>
      <c r="M473"/>
    </row>
    <row r="474" spans="1:13" x14ac:dyDescent="0.15">
      <c r="E474" s="28"/>
      <c r="F474" s="39"/>
      <c r="G474" s="39"/>
      <c r="M474"/>
    </row>
    <row r="475" spans="1:13" x14ac:dyDescent="0.15">
      <c r="E475" s="28"/>
      <c r="F475" s="39"/>
      <c r="G475" s="39"/>
      <c r="M475"/>
    </row>
    <row r="476" spans="1:13" x14ac:dyDescent="0.15">
      <c r="E476" s="28"/>
      <c r="F476" s="39"/>
      <c r="G476" s="39"/>
      <c r="M476" s="64" t="s">
        <v>58</v>
      </c>
    </row>
    <row r="477" spans="1:13" x14ac:dyDescent="0.15">
      <c r="E477" s="28"/>
      <c r="F477" s="39"/>
      <c r="G477" s="39"/>
      <c r="M477" s="64" t="s">
        <v>67</v>
      </c>
    </row>
    <row r="478" spans="1:13" x14ac:dyDescent="0.15">
      <c r="A478" s="41" t="s">
        <v>204</v>
      </c>
      <c r="E478" s="28"/>
      <c r="F478" s="39"/>
      <c r="G478" s="39"/>
      <c r="M478" s="68" t="s">
        <v>206</v>
      </c>
    </row>
    <row r="479" spans="1:13" x14ac:dyDescent="0.15">
      <c r="A479" s="41" t="s">
        <v>207</v>
      </c>
      <c r="E479" s="28"/>
      <c r="F479" s="39"/>
      <c r="G479" s="39"/>
      <c r="M479" s="67" t="s">
        <v>163</v>
      </c>
    </row>
    <row r="480" spans="1:13" x14ac:dyDescent="0.15">
      <c r="A480" s="41" t="s">
        <v>150</v>
      </c>
      <c r="E480" s="28"/>
      <c r="F480" s="39"/>
      <c r="G480" s="39"/>
      <c r="M480"/>
    </row>
    <row r="481" spans="1:13" x14ac:dyDescent="0.15">
      <c r="A481" s="41" t="s">
        <v>115</v>
      </c>
      <c r="B481" s="54"/>
      <c r="C481" s="31"/>
      <c r="D481" s="41"/>
      <c r="E481" s="41"/>
      <c r="F481" s="42"/>
      <c r="G481" s="42"/>
      <c r="H481" s="41"/>
      <c r="I481" s="35"/>
      <c r="J481" s="41"/>
      <c r="K481" s="41"/>
      <c r="L481" s="41"/>
      <c r="M481"/>
    </row>
    <row r="482" spans="1:13" x14ac:dyDescent="0.15">
      <c r="A482" s="41" t="s">
        <v>116</v>
      </c>
      <c r="B482" s="54"/>
      <c r="C482" s="35"/>
      <c r="D482" s="41"/>
      <c r="E482" s="41"/>
      <c r="F482" s="42"/>
      <c r="G482" s="42"/>
      <c r="H482" s="41"/>
      <c r="I482" s="35"/>
      <c r="J482" s="41"/>
      <c r="K482" s="41"/>
      <c r="L482" s="41"/>
      <c r="M482"/>
    </row>
    <row r="483" spans="1:13" x14ac:dyDescent="0.15">
      <c r="A483" s="41" t="s">
        <v>160</v>
      </c>
      <c r="B483" s="54" t="s">
        <v>206</v>
      </c>
      <c r="C483" s="54" t="s">
        <v>206</v>
      </c>
      <c r="D483" s="41" t="s">
        <v>206</v>
      </c>
      <c r="E483" s="41" t="s">
        <v>206</v>
      </c>
      <c r="F483" s="42" t="s">
        <v>206</v>
      </c>
      <c r="G483" s="42"/>
      <c r="H483" s="41" t="s">
        <v>206</v>
      </c>
      <c r="I483" s="41" t="s">
        <v>206</v>
      </c>
      <c r="J483" s="41" t="s">
        <v>206</v>
      </c>
      <c r="K483" s="41" t="s">
        <v>206</v>
      </c>
      <c r="L483" s="41" t="s">
        <v>206</v>
      </c>
      <c r="M483"/>
    </row>
    <row r="484" spans="1:13" x14ac:dyDescent="0.15">
      <c r="A484" s="37" t="s">
        <v>163</v>
      </c>
      <c r="B484" s="57" t="s">
        <v>163</v>
      </c>
      <c r="C484" s="57" t="s">
        <v>163</v>
      </c>
      <c r="D484" s="37" t="s">
        <v>163</v>
      </c>
      <c r="E484" s="37" t="s">
        <v>163</v>
      </c>
      <c r="F484" s="38" t="s">
        <v>163</v>
      </c>
      <c r="G484" s="38"/>
      <c r="H484" s="37" t="s">
        <v>163</v>
      </c>
      <c r="I484" s="37" t="s">
        <v>163</v>
      </c>
      <c r="J484" s="37" t="s">
        <v>163</v>
      </c>
      <c r="K484" s="37" t="s">
        <v>163</v>
      </c>
      <c r="L484" s="37" t="s">
        <v>163</v>
      </c>
      <c r="M484"/>
    </row>
    <row r="485" spans="1:13" x14ac:dyDescent="0.15">
      <c r="A485" s="37"/>
      <c r="B485" s="35" t="s">
        <v>50</v>
      </c>
      <c r="C485" s="35" t="s">
        <v>51</v>
      </c>
      <c r="D485" s="31" t="s">
        <v>246</v>
      </c>
      <c r="E485" s="34" t="s">
        <v>151</v>
      </c>
      <c r="F485" s="50" t="s">
        <v>236</v>
      </c>
      <c r="G485" s="50" t="s">
        <v>293</v>
      </c>
      <c r="H485" s="35" t="s">
        <v>53</v>
      </c>
      <c r="I485" s="35" t="s">
        <v>54</v>
      </c>
      <c r="J485" s="35" t="s">
        <v>55</v>
      </c>
      <c r="K485" s="51" t="s">
        <v>56</v>
      </c>
      <c r="L485" s="35" t="s">
        <v>57</v>
      </c>
      <c r="M485"/>
    </row>
    <row r="486" spans="1:13" ht="12.75" x14ac:dyDescent="0.2">
      <c r="A486" s="29">
        <v>1</v>
      </c>
      <c r="B486" s="27">
        <v>1.61</v>
      </c>
      <c r="C486" s="58">
        <v>-0.17002049999999999</v>
      </c>
      <c r="D486" s="29">
        <v>-0.9</v>
      </c>
      <c r="E486" s="58">
        <v>-0.9</v>
      </c>
      <c r="F486" s="30">
        <v>-1.31</v>
      </c>
      <c r="G486" s="30"/>
      <c r="H486" s="58">
        <v>-1.31</v>
      </c>
      <c r="I486" s="58"/>
      <c r="J486" s="58">
        <v>-0.7</v>
      </c>
      <c r="K486" s="60">
        <v>-3.4550000000000001</v>
      </c>
      <c r="L486" s="58">
        <v>-2.68</v>
      </c>
      <c r="M486"/>
    </row>
    <row r="487" spans="1:13" ht="12.75" x14ac:dyDescent="0.2">
      <c r="A487" s="29">
        <v>2</v>
      </c>
      <c r="B487" s="27">
        <v>0.93</v>
      </c>
      <c r="C487" s="58">
        <v>-0.79333200000000004</v>
      </c>
      <c r="D487" s="29">
        <v>-1.6</v>
      </c>
      <c r="E487" s="58">
        <v>-1.6</v>
      </c>
      <c r="F487" s="30">
        <v>-1.97</v>
      </c>
      <c r="G487" s="30"/>
      <c r="H487" s="58">
        <v>-1.97</v>
      </c>
      <c r="I487" s="58"/>
      <c r="J487" s="58">
        <v>-1.4</v>
      </c>
      <c r="K487" s="60">
        <v>-3.9860000000000002</v>
      </c>
      <c r="L487" s="58">
        <v>-3.33</v>
      </c>
      <c r="M487"/>
    </row>
    <row r="488" spans="1:13" ht="12.75" x14ac:dyDescent="0.2">
      <c r="A488" s="29">
        <v>3</v>
      </c>
      <c r="B488" s="27">
        <v>0.49</v>
      </c>
      <c r="C488" s="58">
        <v>-1.0907659999999999</v>
      </c>
      <c r="D488" s="29">
        <v>-2</v>
      </c>
      <c r="E488" s="58">
        <v>-2</v>
      </c>
      <c r="F488" s="30">
        <v>-2.37</v>
      </c>
      <c r="G488" s="30"/>
      <c r="H488" s="58">
        <v>-2.37</v>
      </c>
      <c r="I488" s="58"/>
      <c r="J488" s="58">
        <v>-1.8</v>
      </c>
      <c r="K488" s="60">
        <v>-4.3949999999999996</v>
      </c>
      <c r="L488" s="58">
        <v>-3.72</v>
      </c>
      <c r="M488"/>
    </row>
    <row r="489" spans="1:13" ht="12.75" x14ac:dyDescent="0.2">
      <c r="A489" s="29">
        <v>4</v>
      </c>
      <c r="B489" s="27">
        <v>7.0000000000000007E-2</v>
      </c>
      <c r="C489" s="58">
        <v>-1.674518</v>
      </c>
      <c r="D489" s="29">
        <v>-2.5</v>
      </c>
      <c r="E489" s="58">
        <v>-2.5</v>
      </c>
      <c r="F489" s="30">
        <v>-2.81</v>
      </c>
      <c r="G489" s="30"/>
      <c r="H489" s="58">
        <v>-2.81</v>
      </c>
      <c r="I489" s="58"/>
      <c r="J489" s="58">
        <v>-2.2999999999999998</v>
      </c>
      <c r="K489" s="60">
        <v>-4.8</v>
      </c>
      <c r="L489" s="58">
        <v>-4.0999999999999996</v>
      </c>
      <c r="M489"/>
    </row>
    <row r="490" spans="1:13" ht="12.75" x14ac:dyDescent="0.2">
      <c r="A490" s="29">
        <v>5</v>
      </c>
      <c r="B490" s="27">
        <v>-0.41</v>
      </c>
      <c r="C490" s="58">
        <v>-2.041385</v>
      </c>
      <c r="D490" s="29">
        <v>-2.9</v>
      </c>
      <c r="E490" s="58">
        <v>-2.9</v>
      </c>
      <c r="F490" s="30">
        <v>-3.25</v>
      </c>
      <c r="G490" s="30"/>
      <c r="H490" s="58">
        <v>-3.25</v>
      </c>
      <c r="I490" s="58"/>
      <c r="J490" s="58">
        <v>-2.7</v>
      </c>
      <c r="K490" s="60">
        <v>-5.2160000000000002</v>
      </c>
      <c r="L490" s="58">
        <v>-4.51</v>
      </c>
      <c r="M490"/>
    </row>
    <row r="491" spans="1:13" ht="12.75" x14ac:dyDescent="0.2">
      <c r="A491" s="29">
        <v>6</v>
      </c>
      <c r="B491" s="27">
        <v>-0.87</v>
      </c>
      <c r="C491" s="58">
        <v>-2.432849</v>
      </c>
      <c r="D491" s="29">
        <v>-3.4</v>
      </c>
      <c r="E491" s="58">
        <v>-3.4</v>
      </c>
      <c r="F491" s="30">
        <v>-3.68</v>
      </c>
      <c r="G491" s="30"/>
      <c r="H491" s="58">
        <v>-3.68</v>
      </c>
      <c r="I491" s="58"/>
      <c r="J491" s="58">
        <v>-3.2</v>
      </c>
      <c r="K491" s="60">
        <v>-5.6040000000000001</v>
      </c>
      <c r="L491" s="58">
        <v>-4.93</v>
      </c>
      <c r="M491"/>
    </row>
    <row r="492" spans="1:13" ht="12.75" x14ac:dyDescent="0.2">
      <c r="A492" s="29">
        <v>7</v>
      </c>
      <c r="B492" s="27">
        <v>-1.27</v>
      </c>
      <c r="C492" s="58">
        <v>-2.9701719999999998</v>
      </c>
      <c r="D492" s="29">
        <v>-3.9</v>
      </c>
      <c r="E492" s="58">
        <v>-3.9</v>
      </c>
      <c r="F492" s="30">
        <v>-4.0999999999999996</v>
      </c>
      <c r="G492" s="30"/>
      <c r="H492" s="58">
        <v>-4.0999999999999996</v>
      </c>
      <c r="I492" s="58"/>
      <c r="J492" s="58">
        <v>-3.6</v>
      </c>
      <c r="K492" s="60">
        <v>-5.984</v>
      </c>
      <c r="L492" s="58">
        <v>-5.34</v>
      </c>
      <c r="M492"/>
    </row>
    <row r="493" spans="1:13" ht="12.75" x14ac:dyDescent="0.2">
      <c r="A493" s="29">
        <v>8</v>
      </c>
      <c r="B493" s="27">
        <v>-1.64</v>
      </c>
      <c r="C493" s="58">
        <v>-3.1541109999999999</v>
      </c>
      <c r="D493" s="29">
        <v>-4.3</v>
      </c>
      <c r="E493" s="58">
        <v>-4.3</v>
      </c>
      <c r="F493" s="30">
        <v>-4.4000000000000004</v>
      </c>
      <c r="G493" s="30"/>
      <c r="H493" s="58">
        <v>-4.4000000000000004</v>
      </c>
      <c r="I493" s="58"/>
      <c r="J493" s="58">
        <v>-4</v>
      </c>
      <c r="K493" s="60">
        <v>-6.0780000000000003</v>
      </c>
      <c r="L493" s="58">
        <v>-5.64</v>
      </c>
      <c r="M493"/>
    </row>
    <row r="494" spans="1:13" ht="12.75" x14ac:dyDescent="0.2">
      <c r="A494" s="29">
        <v>9</v>
      </c>
      <c r="B494" s="27">
        <v>-1.54</v>
      </c>
      <c r="C494" s="58">
        <v>-2.3937599999999999</v>
      </c>
      <c r="D494" s="29">
        <v>-3.3</v>
      </c>
      <c r="E494" s="58">
        <v>-3.3</v>
      </c>
      <c r="F494" s="30">
        <v>-3.45</v>
      </c>
      <c r="G494" s="30"/>
      <c r="H494" s="58">
        <v>-3.45</v>
      </c>
      <c r="I494" s="58"/>
      <c r="J494" s="58">
        <v>-3.2</v>
      </c>
      <c r="K494" s="60">
        <v>-4.7169999999999996</v>
      </c>
      <c r="L494" s="58">
        <v>-4.59</v>
      </c>
      <c r="M494"/>
    </row>
    <row r="495" spans="1:13" ht="12.75" x14ac:dyDescent="0.2">
      <c r="A495" s="29">
        <v>10</v>
      </c>
      <c r="B495" s="27">
        <v>-0.4</v>
      </c>
      <c r="C495" s="58">
        <v>-1.0923590000000001</v>
      </c>
      <c r="D495" s="29">
        <v>-1.6</v>
      </c>
      <c r="E495" s="58">
        <v>-1.6</v>
      </c>
      <c r="F495" s="30">
        <v>-1.6</v>
      </c>
      <c r="G495" s="30"/>
      <c r="H495" s="58">
        <v>-1.6</v>
      </c>
      <c r="I495" s="27"/>
      <c r="J495" s="58">
        <v>-1.7</v>
      </c>
      <c r="K495" s="60">
        <v>-2.9769999999999999</v>
      </c>
      <c r="L495" s="58">
        <v>-2.64</v>
      </c>
      <c r="M495"/>
    </row>
    <row r="496" spans="1:13" ht="12.75" x14ac:dyDescent="0.2">
      <c r="A496" s="29">
        <v>11</v>
      </c>
      <c r="B496" s="27">
        <v>1.59</v>
      </c>
      <c r="C496" s="58">
        <v>1.5953360000000001</v>
      </c>
      <c r="D496" s="29">
        <v>1.2</v>
      </c>
      <c r="E496" s="58">
        <v>1.2</v>
      </c>
      <c r="F496" s="30">
        <v>1.66</v>
      </c>
      <c r="G496" s="30"/>
      <c r="H496" s="58">
        <v>1.66</v>
      </c>
      <c r="I496" s="27"/>
      <c r="J496" s="58">
        <v>0.9</v>
      </c>
      <c r="K496" s="60">
        <v>0.24940000000000001</v>
      </c>
      <c r="L496" s="58">
        <v>0.75</v>
      </c>
      <c r="M496"/>
    </row>
    <row r="497" spans="1:13" ht="12.75" x14ac:dyDescent="0.2">
      <c r="A497" s="29">
        <v>12</v>
      </c>
      <c r="B497" s="27">
        <v>4.4000000000000004</v>
      </c>
      <c r="C497" s="58">
        <v>3.6248589999999998</v>
      </c>
      <c r="D497" s="29">
        <v>3.5</v>
      </c>
      <c r="E497" s="58">
        <v>3.5</v>
      </c>
      <c r="F497" s="30">
        <v>4.4000000000000004</v>
      </c>
      <c r="G497" s="30"/>
      <c r="H497" s="58">
        <v>4.4000000000000004</v>
      </c>
      <c r="I497" s="27"/>
      <c r="J497" s="58">
        <v>3.1</v>
      </c>
      <c r="K497" s="60">
        <v>2.5390000000000001</v>
      </c>
      <c r="L497" s="58">
        <v>3.26</v>
      </c>
      <c r="M497"/>
    </row>
    <row r="498" spans="1:13" ht="12.75" x14ac:dyDescent="0.2">
      <c r="A498" s="29">
        <v>13</v>
      </c>
      <c r="B498" s="27">
        <v>6.72</v>
      </c>
      <c r="C498" s="58">
        <v>5.6202759999999996</v>
      </c>
      <c r="D498" s="29">
        <v>5.5</v>
      </c>
      <c r="E498" s="58">
        <v>5.5</v>
      </c>
      <c r="F498" s="30">
        <v>6.56</v>
      </c>
      <c r="G498" s="30"/>
      <c r="H498" s="58">
        <v>6.56</v>
      </c>
      <c r="I498" s="27"/>
      <c r="J498" s="58">
        <v>5.0999999999999996</v>
      </c>
      <c r="K498" s="60">
        <v>4.3819999999999997</v>
      </c>
      <c r="L498" s="58">
        <v>4.99</v>
      </c>
      <c r="M498"/>
    </row>
    <row r="499" spans="1:13" ht="12.75" x14ac:dyDescent="0.2">
      <c r="A499" s="29">
        <v>14</v>
      </c>
      <c r="B499" s="27">
        <v>8.66</v>
      </c>
      <c r="C499" s="58">
        <v>7.3237449999999997</v>
      </c>
      <c r="D499" s="29">
        <v>7.2</v>
      </c>
      <c r="E499" s="58">
        <v>7.2</v>
      </c>
      <c r="F499" s="30">
        <v>8.39</v>
      </c>
      <c r="G499" s="30"/>
      <c r="H499" s="58">
        <v>8.39</v>
      </c>
      <c r="I499" s="27"/>
      <c r="J499" s="58">
        <v>6.8</v>
      </c>
      <c r="K499" s="60">
        <v>5.8529999999999998</v>
      </c>
      <c r="L499" s="58">
        <v>6.51</v>
      </c>
      <c r="M499"/>
    </row>
    <row r="500" spans="1:13" ht="12.75" x14ac:dyDescent="0.2">
      <c r="A500" s="29">
        <v>15</v>
      </c>
      <c r="B500" s="27">
        <v>10.02</v>
      </c>
      <c r="C500" s="58">
        <v>8.2691359999999996</v>
      </c>
      <c r="D500" s="29">
        <v>8</v>
      </c>
      <c r="E500" s="58">
        <v>8</v>
      </c>
      <c r="F500" s="30">
        <v>9.0399999999999991</v>
      </c>
      <c r="G500" s="30"/>
      <c r="H500" s="58">
        <v>9.0399999999999991</v>
      </c>
      <c r="I500" s="27"/>
      <c r="J500" s="58">
        <v>7.6</v>
      </c>
      <c r="K500" s="60">
        <v>6.6139999999999999</v>
      </c>
      <c r="L500" s="58">
        <v>7.11</v>
      </c>
      <c r="M500"/>
    </row>
    <row r="501" spans="1:13" ht="12.75" x14ac:dyDescent="0.2">
      <c r="A501" s="29">
        <v>16</v>
      </c>
      <c r="B501" s="27">
        <v>10.4</v>
      </c>
      <c r="C501" s="58">
        <v>8.1513120000000008</v>
      </c>
      <c r="D501" s="29">
        <v>7.9</v>
      </c>
      <c r="E501" s="58">
        <v>7.9</v>
      </c>
      <c r="F501" s="30">
        <v>8.58</v>
      </c>
      <c r="G501" s="30"/>
      <c r="H501" s="58">
        <v>8.58</v>
      </c>
      <c r="I501" s="27"/>
      <c r="J501" s="58">
        <v>7.4</v>
      </c>
      <c r="K501" s="60">
        <v>6.3330000000000002</v>
      </c>
      <c r="L501" s="58">
        <v>6.68</v>
      </c>
      <c r="M501"/>
    </row>
    <row r="502" spans="1:13" ht="12.75" x14ac:dyDescent="0.2">
      <c r="A502" s="29">
        <v>17</v>
      </c>
      <c r="B502" s="27">
        <v>9.41</v>
      </c>
      <c r="C502" s="58">
        <v>6.5308599999999997</v>
      </c>
      <c r="D502" s="29">
        <v>6.2</v>
      </c>
      <c r="E502" s="58">
        <v>6.2</v>
      </c>
      <c r="F502" s="30">
        <v>6.44</v>
      </c>
      <c r="G502" s="30"/>
      <c r="H502" s="58">
        <v>6.44</v>
      </c>
      <c r="I502" s="27"/>
      <c r="J502" s="58">
        <v>5.8</v>
      </c>
      <c r="K502" s="60">
        <v>4.2039999999999997</v>
      </c>
      <c r="L502" s="58">
        <v>4.24</v>
      </c>
      <c r="M502"/>
    </row>
    <row r="503" spans="1:13" ht="12.75" x14ac:dyDescent="0.2">
      <c r="A503" s="29">
        <v>18</v>
      </c>
      <c r="B503" s="27">
        <v>7.66</v>
      </c>
      <c r="C503" s="58">
        <v>5.2506139999999997</v>
      </c>
      <c r="D503" s="29">
        <v>4.7</v>
      </c>
      <c r="E503" s="58">
        <v>4.7</v>
      </c>
      <c r="F503" s="30">
        <v>4.43</v>
      </c>
      <c r="G503" s="30"/>
      <c r="H503" s="58">
        <v>4.43</v>
      </c>
      <c r="I503" s="27"/>
      <c r="J503" s="58">
        <v>4.4000000000000004</v>
      </c>
      <c r="K503" s="60">
        <v>2.8690000000000002</v>
      </c>
      <c r="L503" s="58">
        <v>2.4500000000000002</v>
      </c>
      <c r="M503"/>
    </row>
    <row r="504" spans="1:13" ht="12.75" x14ac:dyDescent="0.2">
      <c r="A504" s="29">
        <v>19</v>
      </c>
      <c r="B504" s="27">
        <v>6.74</v>
      </c>
      <c r="C504" s="58">
        <v>4.5190869999999999</v>
      </c>
      <c r="D504" s="29">
        <v>3.8</v>
      </c>
      <c r="E504" s="58">
        <v>3.8</v>
      </c>
      <c r="F504" s="30">
        <v>3.37</v>
      </c>
      <c r="G504" s="30"/>
      <c r="H504" s="58">
        <v>3.37</v>
      </c>
      <c r="I504" s="27"/>
      <c r="J504" s="58">
        <v>3.6</v>
      </c>
      <c r="K504" s="60">
        <v>2.1070000000000002</v>
      </c>
      <c r="L504" s="58">
        <v>1.71</v>
      </c>
      <c r="M504"/>
    </row>
    <row r="505" spans="1:13" ht="12.75" x14ac:dyDescent="0.2">
      <c r="A505" s="29">
        <v>20</v>
      </c>
      <c r="B505" s="27">
        <v>6</v>
      </c>
      <c r="C505" s="58">
        <v>3.8832390000000001</v>
      </c>
      <c r="D505" s="29">
        <v>3.2</v>
      </c>
      <c r="E505" s="58">
        <v>3.2</v>
      </c>
      <c r="F505" s="30">
        <v>2.73</v>
      </c>
      <c r="G505" s="30"/>
      <c r="H505" s="58">
        <v>2.73</v>
      </c>
      <c r="I505" s="27"/>
      <c r="J505" s="58">
        <v>3</v>
      </c>
      <c r="K505" s="60">
        <v>1.581</v>
      </c>
      <c r="L505" s="58">
        <v>1.32</v>
      </c>
      <c r="M505"/>
    </row>
    <row r="506" spans="1:13" ht="12.75" x14ac:dyDescent="0.2">
      <c r="A506" s="29">
        <v>21</v>
      </c>
      <c r="B506" s="27">
        <v>5.41</v>
      </c>
      <c r="C506" s="58">
        <v>3.2206000000000001</v>
      </c>
      <c r="D506" s="29">
        <v>2.7</v>
      </c>
      <c r="E506" s="58">
        <v>2.7</v>
      </c>
      <c r="F506" s="30">
        <v>2.11</v>
      </c>
      <c r="G506" s="30"/>
      <c r="H506" s="58">
        <v>2.11</v>
      </c>
      <c r="I506" s="27"/>
      <c r="J506" s="58">
        <v>2.4</v>
      </c>
      <c r="K506" s="60">
        <v>1.0469999999999999</v>
      </c>
      <c r="L506" s="58">
        <v>0.82</v>
      </c>
      <c r="M506"/>
    </row>
    <row r="507" spans="1:13" ht="12.75" x14ac:dyDescent="0.2">
      <c r="A507" s="29">
        <v>22</v>
      </c>
      <c r="B507" s="27">
        <v>4.74</v>
      </c>
      <c r="C507" s="58">
        <v>2.848462</v>
      </c>
      <c r="D507" s="29">
        <v>2.2000000000000002</v>
      </c>
      <c r="E507" s="58">
        <v>2.2000000000000002</v>
      </c>
      <c r="F507" s="30">
        <v>1.66</v>
      </c>
      <c r="G507" s="30"/>
      <c r="H507" s="58">
        <v>1.66</v>
      </c>
      <c r="I507" s="27"/>
      <c r="J507" s="58">
        <v>1.9</v>
      </c>
      <c r="K507" s="60">
        <v>0.5504</v>
      </c>
      <c r="L507" s="58">
        <v>0.42</v>
      </c>
      <c r="M507"/>
    </row>
    <row r="508" spans="1:13" ht="12.75" x14ac:dyDescent="0.2">
      <c r="A508" s="29">
        <v>23</v>
      </c>
      <c r="B508" s="27">
        <v>4.2</v>
      </c>
      <c r="C508" s="58">
        <v>2.4744579999999998</v>
      </c>
      <c r="D508" s="29">
        <v>1.7</v>
      </c>
      <c r="E508" s="58">
        <v>1.7</v>
      </c>
      <c r="F508" s="30">
        <v>1.26</v>
      </c>
      <c r="G508" s="30"/>
      <c r="H508" s="58">
        <v>1.26</v>
      </c>
      <c r="I508" s="27"/>
      <c r="J508" s="58">
        <v>1.5</v>
      </c>
      <c r="K508" s="60">
        <v>0.1517</v>
      </c>
      <c r="L508" s="58">
        <v>0.05</v>
      </c>
      <c r="M508"/>
    </row>
    <row r="509" spans="1:13" ht="12.75" x14ac:dyDescent="0.2">
      <c r="A509" s="29">
        <v>24</v>
      </c>
      <c r="B509" s="27">
        <v>3.66</v>
      </c>
      <c r="C509" s="58">
        <v>1.8993629999999999</v>
      </c>
      <c r="D509" s="29">
        <v>1.2</v>
      </c>
      <c r="E509" s="58">
        <v>1.2</v>
      </c>
      <c r="F509" s="30">
        <v>0.83</v>
      </c>
      <c r="G509" s="30"/>
      <c r="H509" s="58">
        <v>0.83</v>
      </c>
      <c r="I509" s="27"/>
      <c r="J509" s="58">
        <v>1</v>
      </c>
      <c r="K509" s="60">
        <v>-0.23799999999999999</v>
      </c>
      <c r="L509" s="58">
        <v>-0.34</v>
      </c>
      <c r="M509"/>
    </row>
    <row r="510" spans="1:13" x14ac:dyDescent="0.15">
      <c r="A510" s="37" t="s">
        <v>163</v>
      </c>
      <c r="B510" s="57" t="s">
        <v>163</v>
      </c>
      <c r="C510" s="57" t="s">
        <v>163</v>
      </c>
      <c r="D510" s="37" t="s">
        <v>163</v>
      </c>
      <c r="E510" s="37" t="s">
        <v>163</v>
      </c>
      <c r="F510" s="38" t="s">
        <v>163</v>
      </c>
      <c r="G510" s="38"/>
      <c r="H510" s="37" t="s">
        <v>163</v>
      </c>
      <c r="I510" s="37" t="s">
        <v>163</v>
      </c>
      <c r="J510" s="37" t="s">
        <v>163</v>
      </c>
      <c r="K510" s="37" t="s">
        <v>163</v>
      </c>
      <c r="L510" s="37" t="s">
        <v>163</v>
      </c>
      <c r="M510"/>
    </row>
    <row r="511" spans="1:13" x14ac:dyDescent="0.15">
      <c r="E511" s="28"/>
      <c r="F511" s="39"/>
      <c r="G511" s="39"/>
      <c r="M511"/>
    </row>
    <row r="512" spans="1:13" x14ac:dyDescent="0.15">
      <c r="E512" s="28"/>
      <c r="F512" s="39"/>
      <c r="G512" s="39"/>
      <c r="M512"/>
    </row>
    <row r="513" spans="1:13" x14ac:dyDescent="0.15">
      <c r="E513" s="28"/>
      <c r="F513" s="39"/>
      <c r="G513" s="39"/>
      <c r="M513"/>
    </row>
    <row r="514" spans="1:13" x14ac:dyDescent="0.15">
      <c r="E514" s="28"/>
      <c r="F514" s="39"/>
      <c r="G514" s="39"/>
      <c r="M514"/>
    </row>
    <row r="515" spans="1:13" x14ac:dyDescent="0.15">
      <c r="E515" s="28"/>
      <c r="F515" s="39"/>
      <c r="G515" s="39"/>
      <c r="M515"/>
    </row>
    <row r="516" spans="1:13" x14ac:dyDescent="0.15">
      <c r="E516" s="28"/>
      <c r="F516" s="39"/>
      <c r="G516" s="39"/>
      <c r="M516" s="64" t="s">
        <v>58</v>
      </c>
    </row>
    <row r="517" spans="1:13" x14ac:dyDescent="0.15">
      <c r="E517" s="28"/>
      <c r="F517" s="39"/>
      <c r="G517" s="39"/>
      <c r="M517" s="64" t="s">
        <v>67</v>
      </c>
    </row>
    <row r="518" spans="1:13" x14ac:dyDescent="0.15">
      <c r="E518" s="28"/>
      <c r="F518" s="39"/>
      <c r="G518" s="39"/>
      <c r="M518" s="68" t="s">
        <v>206</v>
      </c>
    </row>
    <row r="519" spans="1:13" x14ac:dyDescent="0.15">
      <c r="A519" s="41" t="s">
        <v>204</v>
      </c>
      <c r="E519" s="28"/>
      <c r="F519" s="39"/>
      <c r="G519" s="39"/>
      <c r="M519" s="67" t="s">
        <v>163</v>
      </c>
    </row>
    <row r="520" spans="1:13" x14ac:dyDescent="0.15">
      <c r="A520" s="41" t="s">
        <v>208</v>
      </c>
      <c r="E520" s="28"/>
      <c r="F520" s="39"/>
      <c r="G520" s="39"/>
      <c r="M520"/>
    </row>
    <row r="521" spans="1:13" x14ac:dyDescent="0.15">
      <c r="A521" s="41" t="s">
        <v>150</v>
      </c>
      <c r="E521" s="28"/>
      <c r="F521" s="39"/>
      <c r="G521" s="39"/>
      <c r="M521"/>
    </row>
    <row r="522" spans="1:13" x14ac:dyDescent="0.15">
      <c r="A522" s="41" t="s">
        <v>115</v>
      </c>
      <c r="B522" s="54"/>
      <c r="C522" s="31"/>
      <c r="D522" s="41"/>
      <c r="E522" s="41"/>
      <c r="F522" s="42"/>
      <c r="G522" s="42"/>
      <c r="H522" s="41"/>
      <c r="I522" s="35"/>
      <c r="J522" s="41"/>
      <c r="K522" s="41"/>
      <c r="L522" s="41"/>
      <c r="M522"/>
    </row>
    <row r="523" spans="1:13" x14ac:dyDescent="0.15">
      <c r="A523" s="41" t="s">
        <v>116</v>
      </c>
      <c r="B523" s="54"/>
      <c r="C523" s="35"/>
      <c r="D523" s="41"/>
      <c r="E523" s="41"/>
      <c r="F523" s="42"/>
      <c r="G523" s="42"/>
      <c r="H523" s="41"/>
      <c r="I523" s="35"/>
      <c r="J523" s="41"/>
      <c r="K523" s="41"/>
      <c r="L523" s="41"/>
      <c r="M523"/>
    </row>
    <row r="524" spans="1:13" x14ac:dyDescent="0.15">
      <c r="A524" s="41" t="s">
        <v>160</v>
      </c>
      <c r="B524" s="54" t="s">
        <v>206</v>
      </c>
      <c r="C524" s="54" t="s">
        <v>206</v>
      </c>
      <c r="D524" s="41" t="s">
        <v>206</v>
      </c>
      <c r="E524" s="41" t="s">
        <v>206</v>
      </c>
      <c r="F524" s="42" t="s">
        <v>206</v>
      </c>
      <c r="G524" s="42"/>
      <c r="H524" s="41" t="s">
        <v>206</v>
      </c>
      <c r="I524" s="41" t="s">
        <v>206</v>
      </c>
      <c r="J524" s="41" t="s">
        <v>206</v>
      </c>
      <c r="K524" s="41" t="s">
        <v>206</v>
      </c>
      <c r="L524" s="41" t="s">
        <v>206</v>
      </c>
      <c r="M524"/>
    </row>
    <row r="525" spans="1:13" x14ac:dyDescent="0.15">
      <c r="A525" s="37" t="s">
        <v>163</v>
      </c>
      <c r="B525" s="57" t="s">
        <v>163</v>
      </c>
      <c r="C525" s="57" t="s">
        <v>163</v>
      </c>
      <c r="D525" s="37" t="s">
        <v>163</v>
      </c>
      <c r="E525" s="37" t="s">
        <v>163</v>
      </c>
      <c r="F525" s="38" t="s">
        <v>163</v>
      </c>
      <c r="G525" s="38"/>
      <c r="H525" s="37" t="s">
        <v>163</v>
      </c>
      <c r="I525" s="37" t="s">
        <v>163</v>
      </c>
      <c r="J525" s="37" t="s">
        <v>163</v>
      </c>
      <c r="K525" s="37" t="s">
        <v>163</v>
      </c>
      <c r="L525" s="37" t="s">
        <v>163</v>
      </c>
      <c r="M525"/>
    </row>
    <row r="526" spans="1:13" x14ac:dyDescent="0.15">
      <c r="A526" s="37"/>
      <c r="B526" s="35" t="s">
        <v>50</v>
      </c>
      <c r="C526" s="35" t="s">
        <v>51</v>
      </c>
      <c r="D526" s="31" t="s">
        <v>246</v>
      </c>
      <c r="E526" s="34" t="s">
        <v>151</v>
      </c>
      <c r="F526" s="50" t="s">
        <v>236</v>
      </c>
      <c r="G526" s="50" t="s">
        <v>293</v>
      </c>
      <c r="H526" s="35" t="s">
        <v>53</v>
      </c>
      <c r="I526" s="35" t="s">
        <v>54</v>
      </c>
      <c r="J526" s="35" t="s">
        <v>55</v>
      </c>
      <c r="K526" s="51" t="s">
        <v>56</v>
      </c>
      <c r="L526" s="35" t="s">
        <v>57</v>
      </c>
      <c r="M526" s="35" t="s">
        <v>221</v>
      </c>
    </row>
    <row r="527" spans="1:13" ht="12.75" x14ac:dyDescent="0.2">
      <c r="A527" s="29">
        <v>1</v>
      </c>
      <c r="B527" s="27">
        <v>22.58</v>
      </c>
      <c r="C527" s="58">
        <v>22.222999999999999</v>
      </c>
      <c r="D527" s="29">
        <v>21.8</v>
      </c>
      <c r="E527" s="58">
        <v>21.8</v>
      </c>
      <c r="F527" s="30">
        <v>22.37</v>
      </c>
      <c r="G527" s="30"/>
      <c r="H527" s="58">
        <v>22.37</v>
      </c>
      <c r="I527" s="58"/>
      <c r="J527" s="58">
        <v>22.4</v>
      </c>
      <c r="K527" s="60">
        <v>22.69</v>
      </c>
      <c r="L527" s="58">
        <v>22.26</v>
      </c>
      <c r="M527">
        <f>[4]case650FF!$D4970</f>
        <v>22.818294619379198</v>
      </c>
    </row>
    <row r="528" spans="1:13" ht="12.75" x14ac:dyDescent="0.2">
      <c r="A528" s="29">
        <v>2</v>
      </c>
      <c r="B528" s="27">
        <v>21.15</v>
      </c>
      <c r="C528" s="58">
        <v>21.154589999999999</v>
      </c>
      <c r="D528" s="29">
        <v>20.8</v>
      </c>
      <c r="E528" s="58">
        <v>20.8</v>
      </c>
      <c r="F528" s="30">
        <v>21.19</v>
      </c>
      <c r="G528" s="30"/>
      <c r="H528" s="58">
        <v>21.19</v>
      </c>
      <c r="I528" s="58"/>
      <c r="J528" s="58">
        <v>21.2</v>
      </c>
      <c r="K528" s="60">
        <v>21.33</v>
      </c>
      <c r="L528" s="58">
        <v>21.11</v>
      </c>
      <c r="M528">
        <f>[4]case650FF!$D4971</f>
        <v>21.316858364950299</v>
      </c>
    </row>
    <row r="529" spans="1:13" ht="12.75" x14ac:dyDescent="0.2">
      <c r="A529" s="29">
        <v>3</v>
      </c>
      <c r="B529" s="27">
        <v>20.23</v>
      </c>
      <c r="C529" s="58">
        <v>20.30677</v>
      </c>
      <c r="D529" s="29">
        <v>19.899999999999999</v>
      </c>
      <c r="E529" s="58">
        <v>19.899999999999999</v>
      </c>
      <c r="F529" s="30">
        <v>20.329999999999998</v>
      </c>
      <c r="G529" s="30"/>
      <c r="H529" s="58">
        <v>20.329999999999998</v>
      </c>
      <c r="I529" s="58"/>
      <c r="J529" s="58">
        <v>20.399999999999999</v>
      </c>
      <c r="K529" s="60">
        <v>20.41</v>
      </c>
      <c r="L529" s="58">
        <v>20.28</v>
      </c>
      <c r="M529">
        <f>[4]case650FF!$D4972</f>
        <v>20.357130277171201</v>
      </c>
    </row>
    <row r="530" spans="1:13" ht="12.75" x14ac:dyDescent="0.2">
      <c r="A530" s="29">
        <v>4</v>
      </c>
      <c r="B530" s="27">
        <v>19.45</v>
      </c>
      <c r="C530" s="58">
        <v>19.52177</v>
      </c>
      <c r="D530" s="29">
        <v>19.100000000000001</v>
      </c>
      <c r="E530" s="58">
        <v>19.100000000000001</v>
      </c>
      <c r="F530" s="30">
        <v>19.54</v>
      </c>
      <c r="G530" s="30"/>
      <c r="H530" s="58">
        <v>19.54</v>
      </c>
      <c r="I530" s="58"/>
      <c r="J530" s="58">
        <v>19.5</v>
      </c>
      <c r="K530" s="60">
        <v>19.61</v>
      </c>
      <c r="L530" s="58">
        <v>19.489999999999998</v>
      </c>
      <c r="M530">
        <f>[4]case650FF!$D4973</f>
        <v>19.538654255618301</v>
      </c>
    </row>
    <row r="531" spans="1:13" ht="12.75" x14ac:dyDescent="0.2">
      <c r="A531" s="29">
        <v>5</v>
      </c>
      <c r="B531" s="27">
        <v>18.95</v>
      </c>
      <c r="C531" s="58">
        <v>19.29496</v>
      </c>
      <c r="D531" s="29">
        <v>18.8</v>
      </c>
      <c r="E531" s="58">
        <v>18.8</v>
      </c>
      <c r="F531" s="30">
        <v>19.21</v>
      </c>
      <c r="G531" s="30"/>
      <c r="H531" s="58">
        <v>19.21</v>
      </c>
      <c r="I531" s="58"/>
      <c r="J531" s="58">
        <v>19.2</v>
      </c>
      <c r="K531" s="60">
        <v>19.16</v>
      </c>
      <c r="L531" s="58">
        <v>19.14</v>
      </c>
      <c r="M531">
        <f>[4]case650FF!$D4974</f>
        <v>19.0152811589106</v>
      </c>
    </row>
    <row r="532" spans="1:13" ht="12.75" x14ac:dyDescent="0.2">
      <c r="A532" s="29">
        <v>6</v>
      </c>
      <c r="B532" s="27">
        <v>19.239999999999998</v>
      </c>
      <c r="C532" s="58">
        <v>19.91442</v>
      </c>
      <c r="D532" s="29">
        <v>19.5</v>
      </c>
      <c r="E532" s="58">
        <v>19.5</v>
      </c>
      <c r="F532" s="30">
        <v>19.86</v>
      </c>
      <c r="G532" s="30"/>
      <c r="H532" s="58">
        <v>19.86</v>
      </c>
      <c r="I532" s="58"/>
      <c r="J532" s="58">
        <v>19.899999999999999</v>
      </c>
      <c r="K532" s="60">
        <v>19.600000000000001</v>
      </c>
      <c r="L532" s="58">
        <v>19.809999999999999</v>
      </c>
      <c r="M532">
        <f>[4]case650FF!$D4975</f>
        <v>19.335434344508499</v>
      </c>
    </row>
    <row r="533" spans="1:13" ht="12.75" x14ac:dyDescent="0.2">
      <c r="A533" s="29">
        <v>7</v>
      </c>
      <c r="B533" s="27">
        <v>21.16</v>
      </c>
      <c r="C533" s="58">
        <v>22.528390000000002</v>
      </c>
      <c r="D533" s="29">
        <v>22.2</v>
      </c>
      <c r="E533" s="58">
        <v>22.2</v>
      </c>
      <c r="F533" s="30">
        <v>22.51</v>
      </c>
      <c r="G533" s="30"/>
      <c r="H533" s="58">
        <v>22.51</v>
      </c>
      <c r="I533" s="58"/>
      <c r="J533" s="58">
        <v>22.5</v>
      </c>
      <c r="K533" s="60">
        <v>21.68</v>
      </c>
      <c r="L533" s="58">
        <v>22.49</v>
      </c>
      <c r="M533">
        <f>[4]case650FF!$D4976</f>
        <v>21.406505634367999</v>
      </c>
    </row>
    <row r="534" spans="1:13" ht="12.75" x14ac:dyDescent="0.2">
      <c r="A534" s="29">
        <v>8</v>
      </c>
      <c r="B534" s="27">
        <v>23.56</v>
      </c>
      <c r="C534" s="58">
        <v>25.027460000000001</v>
      </c>
      <c r="D534" s="29">
        <v>24</v>
      </c>
      <c r="E534" s="58">
        <v>24</v>
      </c>
      <c r="F534" s="30">
        <v>24.89</v>
      </c>
      <c r="G534" s="30"/>
      <c r="H534" s="58">
        <v>24.89</v>
      </c>
      <c r="I534" s="58"/>
      <c r="J534" s="58">
        <v>24.7</v>
      </c>
      <c r="K534" s="60">
        <v>23.47</v>
      </c>
      <c r="L534" s="58">
        <v>24.81</v>
      </c>
      <c r="M534">
        <f>[4]case650FF!$D4977</f>
        <v>23.814446012997099</v>
      </c>
    </row>
    <row r="535" spans="1:13" ht="12.75" x14ac:dyDescent="0.2">
      <c r="A535" s="29">
        <v>9</v>
      </c>
      <c r="B535" s="27">
        <v>25.67</v>
      </c>
      <c r="C535" s="58">
        <v>28.33267</v>
      </c>
      <c r="D535" s="29">
        <v>27.3</v>
      </c>
      <c r="E535" s="58">
        <v>27.3</v>
      </c>
      <c r="F535" s="30">
        <v>28.29</v>
      </c>
      <c r="G535" s="30"/>
      <c r="H535" s="58">
        <v>28.29</v>
      </c>
      <c r="I535" s="58"/>
      <c r="J535" s="58">
        <v>27.9</v>
      </c>
      <c r="K535" s="60">
        <v>26.38</v>
      </c>
      <c r="L535" s="58">
        <v>28.04</v>
      </c>
      <c r="M535">
        <f>[4]case650FF!$D4978</f>
        <v>26.727151117407399</v>
      </c>
    </row>
    <row r="536" spans="1:13" ht="12.75" x14ac:dyDescent="0.2">
      <c r="A536" s="29">
        <v>10</v>
      </c>
      <c r="B536" s="27">
        <v>28.91</v>
      </c>
      <c r="C536" s="58">
        <v>31.831119999999999</v>
      </c>
      <c r="D536" s="29">
        <v>31.5</v>
      </c>
      <c r="E536" s="58">
        <v>31.5</v>
      </c>
      <c r="F536" s="30">
        <v>32.42</v>
      </c>
      <c r="G536" s="30"/>
      <c r="H536" s="58">
        <v>32.42</v>
      </c>
      <c r="I536" s="27"/>
      <c r="J536" s="58">
        <v>31.7</v>
      </c>
      <c r="K536" s="60">
        <v>30.35</v>
      </c>
      <c r="L536" s="58">
        <v>32.11</v>
      </c>
      <c r="M536">
        <f>[4]case650FF!$D4979</f>
        <v>31.0817810461227</v>
      </c>
    </row>
    <row r="537" spans="1:13" ht="12.75" x14ac:dyDescent="0.2">
      <c r="A537" s="29">
        <v>11</v>
      </c>
      <c r="B537" s="27">
        <v>32.799999999999997</v>
      </c>
      <c r="C537" s="58">
        <v>35.825040000000001</v>
      </c>
      <c r="D537" s="29">
        <v>36.200000000000003</v>
      </c>
      <c r="E537" s="58">
        <v>36.200000000000003</v>
      </c>
      <c r="F537" s="30">
        <v>37.119999999999997</v>
      </c>
      <c r="G537" s="30"/>
      <c r="H537" s="58">
        <v>37.119999999999997</v>
      </c>
      <c r="I537" s="27"/>
      <c r="J537" s="58">
        <v>36.200000000000003</v>
      </c>
      <c r="K537" s="60">
        <v>34.82</v>
      </c>
      <c r="L537" s="58">
        <v>36.54</v>
      </c>
      <c r="M537">
        <f>[4]case650FF!$D4980</f>
        <v>35.198015301199</v>
      </c>
    </row>
    <row r="538" spans="1:13" ht="12.75" x14ac:dyDescent="0.2">
      <c r="A538" s="29">
        <v>12</v>
      </c>
      <c r="B538" s="27">
        <v>37.49</v>
      </c>
      <c r="C538" s="58">
        <v>40.197270000000003</v>
      </c>
      <c r="D538" s="29">
        <v>41.1</v>
      </c>
      <c r="E538" s="58">
        <v>41.1</v>
      </c>
      <c r="F538" s="30">
        <v>42.08</v>
      </c>
      <c r="G538" s="30"/>
      <c r="H538" s="58">
        <v>42.08</v>
      </c>
      <c r="I538" s="27"/>
      <c r="J538" s="58">
        <v>40.799999999999997</v>
      </c>
      <c r="K538" s="60">
        <v>39.380000000000003</v>
      </c>
      <c r="L538" s="58">
        <v>41.15</v>
      </c>
      <c r="M538">
        <f>[4]case650FF!$D4981</f>
        <v>39.857821814807401</v>
      </c>
    </row>
    <row r="539" spans="1:13" ht="12.75" x14ac:dyDescent="0.2">
      <c r="A539" s="29">
        <v>13</v>
      </c>
      <c r="B539" s="27">
        <v>41.94</v>
      </c>
      <c r="C539" s="58">
        <v>43.902610000000003</v>
      </c>
      <c r="D539" s="29">
        <v>45.4</v>
      </c>
      <c r="E539" s="58">
        <v>45.4</v>
      </c>
      <c r="F539" s="30">
        <v>46.46</v>
      </c>
      <c r="G539" s="30"/>
      <c r="H539" s="58">
        <v>46.46</v>
      </c>
      <c r="I539" s="27"/>
      <c r="J539" s="58">
        <v>45</v>
      </c>
      <c r="K539" s="60">
        <v>43.48</v>
      </c>
      <c r="L539" s="58">
        <v>45.03</v>
      </c>
      <c r="M539">
        <f>[4]case650FF!$D4982</f>
        <v>43.927646381423799</v>
      </c>
    </row>
    <row r="540" spans="1:13" ht="12.75" x14ac:dyDescent="0.2">
      <c r="A540" s="29">
        <v>14</v>
      </c>
      <c r="B540" s="27">
        <v>45.43</v>
      </c>
      <c r="C540" s="58">
        <v>46.346359999999997</v>
      </c>
      <c r="D540" s="29">
        <v>48.4</v>
      </c>
      <c r="E540" s="58">
        <v>48.4</v>
      </c>
      <c r="F540" s="30">
        <v>49.69</v>
      </c>
      <c r="G540" s="30"/>
      <c r="H540" s="58">
        <v>49.69</v>
      </c>
      <c r="I540" s="27"/>
      <c r="J540" s="58">
        <v>48.1</v>
      </c>
      <c r="K540" s="60">
        <v>46.14</v>
      </c>
      <c r="L540" s="58">
        <v>47.65</v>
      </c>
      <c r="M540">
        <f>[4]case650FF!$D4983</f>
        <v>46.959045517019902</v>
      </c>
    </row>
    <row r="541" spans="1:13" ht="12.75" x14ac:dyDescent="0.2">
      <c r="A541" s="29">
        <v>15</v>
      </c>
      <c r="B541" s="27">
        <v>47.41</v>
      </c>
      <c r="C541" s="58">
        <v>47.636229999999998</v>
      </c>
      <c r="D541" s="29">
        <v>50.1</v>
      </c>
      <c r="E541" s="58">
        <v>50.1</v>
      </c>
      <c r="F541" s="30">
        <v>51.3</v>
      </c>
      <c r="G541" s="30"/>
      <c r="H541" s="58">
        <v>51.3</v>
      </c>
      <c r="I541" s="27"/>
      <c r="J541" s="58">
        <v>49.6</v>
      </c>
      <c r="K541" s="60">
        <v>47.4</v>
      </c>
      <c r="L541" s="58">
        <v>49.04</v>
      </c>
      <c r="M541">
        <f>[4]case650FF!$D4984</f>
        <v>48.526064336880196</v>
      </c>
    </row>
    <row r="542" spans="1:13" ht="12.75" x14ac:dyDescent="0.2">
      <c r="A542" s="29">
        <v>16</v>
      </c>
      <c r="B542" s="27">
        <v>47.84</v>
      </c>
      <c r="C542" s="58">
        <v>47.60286</v>
      </c>
      <c r="D542" s="29">
        <v>50.1</v>
      </c>
      <c r="E542" s="58">
        <v>50.1</v>
      </c>
      <c r="F542" s="30">
        <v>51.28</v>
      </c>
      <c r="G542" s="30"/>
      <c r="H542" s="58">
        <v>51.28</v>
      </c>
      <c r="I542" s="27"/>
      <c r="J542" s="58">
        <v>49.7</v>
      </c>
      <c r="K542" s="60">
        <v>47.33</v>
      </c>
      <c r="L542" s="58">
        <v>49.28</v>
      </c>
      <c r="M542">
        <f>[4]case650FF!$D4985</f>
        <v>48.652444322795198</v>
      </c>
    </row>
    <row r="543" spans="1:13" ht="12.75" x14ac:dyDescent="0.2">
      <c r="A543" s="29">
        <v>17</v>
      </c>
      <c r="B543" s="27">
        <v>47.01</v>
      </c>
      <c r="C543" s="58">
        <v>47.340620000000001</v>
      </c>
      <c r="D543" s="29">
        <v>49.1</v>
      </c>
      <c r="E543" s="58">
        <v>49.1</v>
      </c>
      <c r="F543" s="30">
        <v>50.46</v>
      </c>
      <c r="G543" s="30"/>
      <c r="H543" s="58">
        <v>50.46</v>
      </c>
      <c r="I543" s="27"/>
      <c r="J543" s="58">
        <v>49.1</v>
      </c>
      <c r="K543" s="60">
        <v>46.71</v>
      </c>
      <c r="L543" s="58">
        <v>48.73</v>
      </c>
      <c r="M543">
        <f>[4]case650FF!$D4986</f>
        <v>47.939700635992502</v>
      </c>
    </row>
    <row r="544" spans="1:13" ht="12.75" x14ac:dyDescent="0.2">
      <c r="A544" s="29">
        <v>18</v>
      </c>
      <c r="B544" s="27">
        <v>45.53</v>
      </c>
      <c r="C544" s="58">
        <v>45.396410000000003</v>
      </c>
      <c r="D544" s="29">
        <v>46.8</v>
      </c>
      <c r="E544" s="58">
        <v>46.8</v>
      </c>
      <c r="F544" s="30">
        <v>48.37</v>
      </c>
      <c r="G544" s="30"/>
      <c r="H544" s="58">
        <v>48.37</v>
      </c>
      <c r="I544" s="27"/>
      <c r="J544" s="58">
        <v>47.2</v>
      </c>
      <c r="K544" s="60">
        <v>45.28</v>
      </c>
      <c r="L544" s="58">
        <v>46.58</v>
      </c>
      <c r="M544">
        <f>[4]case650FF!$D4987</f>
        <v>46.541297060835099</v>
      </c>
    </row>
    <row r="545" spans="1:13" ht="12.75" x14ac:dyDescent="0.2">
      <c r="A545" s="29">
        <v>19</v>
      </c>
      <c r="B545" s="27">
        <v>37.369999999999997</v>
      </c>
      <c r="C545" s="58">
        <v>33.703429999999997</v>
      </c>
      <c r="D545" s="29">
        <v>34</v>
      </c>
      <c r="E545" s="58">
        <v>34</v>
      </c>
      <c r="F545" s="30">
        <v>35.39</v>
      </c>
      <c r="G545" s="30"/>
      <c r="H545" s="58">
        <v>35.39</v>
      </c>
      <c r="I545" s="27"/>
      <c r="J545" s="58">
        <v>35.1</v>
      </c>
      <c r="K545" s="60">
        <v>33.1</v>
      </c>
      <c r="L545" s="58">
        <v>34.909999999999997</v>
      </c>
      <c r="M545">
        <f>[4]case650FF!$D4988</f>
        <v>35.227583298902097</v>
      </c>
    </row>
    <row r="546" spans="1:13" ht="12.75" x14ac:dyDescent="0.2">
      <c r="A546" s="29">
        <v>20</v>
      </c>
      <c r="B546" s="27">
        <v>31.57</v>
      </c>
      <c r="C546" s="58">
        <v>30.866379999999999</v>
      </c>
      <c r="D546" s="29">
        <v>30.9</v>
      </c>
      <c r="E546" s="58">
        <v>30.9</v>
      </c>
      <c r="F546" s="30">
        <v>31.63</v>
      </c>
      <c r="G546" s="30"/>
      <c r="H546" s="58">
        <v>31.63</v>
      </c>
      <c r="I546" s="27"/>
      <c r="J546" s="58">
        <v>31.6</v>
      </c>
      <c r="K546" s="60">
        <v>30.49</v>
      </c>
      <c r="L546" s="58">
        <v>30.69</v>
      </c>
      <c r="M546">
        <f>[4]case650FF!$D4989</f>
        <v>31.734734871883902</v>
      </c>
    </row>
    <row r="547" spans="1:13" ht="12.75" x14ac:dyDescent="0.2">
      <c r="A547" s="29">
        <v>21</v>
      </c>
      <c r="B547" s="27">
        <v>29.05</v>
      </c>
      <c r="C547" s="58">
        <v>28.694959999999998</v>
      </c>
      <c r="D547" s="29">
        <v>28.5</v>
      </c>
      <c r="E547" s="58">
        <v>28.5</v>
      </c>
      <c r="F547" s="30">
        <v>29.12</v>
      </c>
      <c r="G547" s="30"/>
      <c r="H547" s="58">
        <v>29.12</v>
      </c>
      <c r="I547" s="27"/>
      <c r="J547" s="58">
        <v>29.2</v>
      </c>
      <c r="K547" s="60">
        <v>28.55</v>
      </c>
      <c r="L547" s="58">
        <v>28.81</v>
      </c>
      <c r="M547">
        <f>[4]case650FF!$D4990</f>
        <v>29.3177004797822</v>
      </c>
    </row>
    <row r="548" spans="1:13" ht="12.75" x14ac:dyDescent="0.2">
      <c r="A548" s="29">
        <v>22</v>
      </c>
      <c r="B548" s="27">
        <v>26.92</v>
      </c>
      <c r="C548" s="58">
        <v>26.496790000000001</v>
      </c>
      <c r="D548" s="29">
        <v>26.3</v>
      </c>
      <c r="E548" s="58">
        <v>26.3</v>
      </c>
      <c r="F548" s="30">
        <v>26.83</v>
      </c>
      <c r="G548" s="30"/>
      <c r="H548" s="58">
        <v>26.83</v>
      </c>
      <c r="I548" s="27"/>
      <c r="J548" s="58">
        <v>26.9</v>
      </c>
      <c r="K548" s="60">
        <v>26.66</v>
      </c>
      <c r="L548" s="58">
        <v>26.66</v>
      </c>
      <c r="M548">
        <f>[4]case650FF!$D4991</f>
        <v>27.186348424332799</v>
      </c>
    </row>
    <row r="549" spans="1:13" ht="12.75" x14ac:dyDescent="0.2">
      <c r="A549" s="29">
        <v>23</v>
      </c>
      <c r="B549" s="27">
        <v>25.52</v>
      </c>
      <c r="C549" s="58">
        <v>25.684439999999999</v>
      </c>
      <c r="D549" s="29">
        <v>25.4</v>
      </c>
      <c r="E549" s="58">
        <v>25.4</v>
      </c>
      <c r="F549" s="30">
        <v>25.87</v>
      </c>
      <c r="G549" s="30"/>
      <c r="H549" s="58">
        <v>25.87</v>
      </c>
      <c r="I549" s="27"/>
      <c r="J549" s="58">
        <v>25.9</v>
      </c>
      <c r="K549" s="60">
        <v>25.55</v>
      </c>
      <c r="L549" s="58">
        <v>25.69</v>
      </c>
      <c r="M549">
        <f>[4]case650FF!$D4992</f>
        <v>25.781136979147298</v>
      </c>
    </row>
    <row r="550" spans="1:13" ht="12.75" x14ac:dyDescent="0.2">
      <c r="A550" s="29">
        <v>24</v>
      </c>
      <c r="B550" s="27">
        <v>23.84</v>
      </c>
      <c r="C550" s="58">
        <v>24.054269999999999</v>
      </c>
      <c r="D550" s="29">
        <v>23.7</v>
      </c>
      <c r="E550" s="58">
        <v>23.7</v>
      </c>
      <c r="F550" s="30">
        <v>24.19</v>
      </c>
      <c r="G550" s="30"/>
      <c r="H550" s="58">
        <v>24.19</v>
      </c>
      <c r="I550" s="27"/>
      <c r="J550" s="58">
        <v>24.2</v>
      </c>
      <c r="K550" s="60">
        <v>24.26</v>
      </c>
      <c r="L550" s="58">
        <v>24.1</v>
      </c>
      <c r="M550">
        <f>[4]case650FF!$D4993</f>
        <v>24.475530447028198</v>
      </c>
    </row>
    <row r="551" spans="1:13" x14ac:dyDescent="0.15">
      <c r="A551" s="37" t="s">
        <v>163</v>
      </c>
      <c r="B551" s="57" t="s">
        <v>163</v>
      </c>
      <c r="C551" s="57" t="s">
        <v>163</v>
      </c>
      <c r="D551" s="37" t="s">
        <v>163</v>
      </c>
      <c r="E551" s="37" t="s">
        <v>163</v>
      </c>
      <c r="F551" s="38" t="s">
        <v>163</v>
      </c>
      <c r="G551" s="38"/>
      <c r="H551" s="37" t="s">
        <v>163</v>
      </c>
      <c r="I551" s="37" t="s">
        <v>163</v>
      </c>
      <c r="J551" s="37" t="s">
        <v>163</v>
      </c>
      <c r="K551" s="37" t="s">
        <v>163</v>
      </c>
      <c r="L551" s="37" t="s">
        <v>163</v>
      </c>
      <c r="M551"/>
    </row>
    <row r="552" spans="1:13" x14ac:dyDescent="0.15">
      <c r="E552" s="28"/>
      <c r="F552" s="39"/>
      <c r="G552" s="39"/>
      <c r="M552"/>
    </row>
    <row r="553" spans="1:13" x14ac:dyDescent="0.15">
      <c r="E553" s="28"/>
      <c r="F553" s="39"/>
      <c r="G553" s="39"/>
      <c r="M553"/>
    </row>
    <row r="554" spans="1:13" x14ac:dyDescent="0.15">
      <c r="E554" s="28"/>
      <c r="F554" s="39"/>
      <c r="G554" s="39"/>
      <c r="M554"/>
    </row>
    <row r="555" spans="1:13" x14ac:dyDescent="0.15">
      <c r="E555" s="28"/>
      <c r="F555" s="39"/>
      <c r="G555" s="39"/>
      <c r="M555"/>
    </row>
    <row r="556" spans="1:13" x14ac:dyDescent="0.15">
      <c r="E556" s="28"/>
      <c r="F556" s="39"/>
      <c r="G556" s="39"/>
      <c r="M556" s="64" t="s">
        <v>58</v>
      </c>
    </row>
    <row r="557" spans="1:13" x14ac:dyDescent="0.15">
      <c r="E557" s="28"/>
      <c r="F557" s="39"/>
      <c r="G557" s="39"/>
      <c r="M557" s="64" t="s">
        <v>67</v>
      </c>
    </row>
    <row r="558" spans="1:13" x14ac:dyDescent="0.15">
      <c r="E558" s="28"/>
      <c r="F558" s="39"/>
      <c r="G558" s="39"/>
      <c r="M558" s="68" t="s">
        <v>206</v>
      </c>
    </row>
    <row r="559" spans="1:13" x14ac:dyDescent="0.15">
      <c r="E559" s="28"/>
      <c r="F559" s="39"/>
      <c r="G559" s="39"/>
      <c r="M559" s="67" t="s">
        <v>163</v>
      </c>
    </row>
    <row r="560" spans="1:13" x14ac:dyDescent="0.15">
      <c r="A560" s="41" t="s">
        <v>204</v>
      </c>
      <c r="E560" s="28"/>
      <c r="F560" s="39"/>
      <c r="G560" s="39"/>
      <c r="M560"/>
    </row>
    <row r="561" spans="1:13" x14ac:dyDescent="0.15">
      <c r="A561" s="41" t="s">
        <v>209</v>
      </c>
      <c r="E561" s="28"/>
      <c r="F561" s="39"/>
      <c r="G561" s="39"/>
      <c r="M561"/>
    </row>
    <row r="562" spans="1:13" x14ac:dyDescent="0.15">
      <c r="A562" s="41" t="s">
        <v>150</v>
      </c>
      <c r="E562" s="28"/>
      <c r="F562" s="39"/>
      <c r="G562" s="39"/>
      <c r="M562"/>
    </row>
    <row r="563" spans="1:13" x14ac:dyDescent="0.15">
      <c r="A563" s="41" t="s">
        <v>115</v>
      </c>
      <c r="B563" s="54"/>
      <c r="C563" s="31"/>
      <c r="D563" s="41"/>
      <c r="E563" s="41"/>
      <c r="F563" s="42"/>
      <c r="G563" s="42"/>
      <c r="H563" s="41"/>
      <c r="I563" s="35"/>
      <c r="J563" s="41"/>
      <c r="K563" s="41"/>
      <c r="L563" s="41"/>
      <c r="M563"/>
    </row>
    <row r="564" spans="1:13" x14ac:dyDescent="0.15">
      <c r="A564" s="41" t="s">
        <v>116</v>
      </c>
      <c r="B564" s="54"/>
      <c r="C564" s="35"/>
      <c r="D564" s="41"/>
      <c r="E564" s="41"/>
      <c r="F564" s="42"/>
      <c r="G564" s="42"/>
      <c r="H564" s="41"/>
      <c r="I564" s="35"/>
      <c r="J564" s="41"/>
      <c r="K564" s="41"/>
      <c r="L564" s="41"/>
      <c r="M564"/>
    </row>
    <row r="565" spans="1:13" x14ac:dyDescent="0.15">
      <c r="A565" s="41" t="s">
        <v>160</v>
      </c>
      <c r="B565" s="54" t="s">
        <v>206</v>
      </c>
      <c r="C565" s="54" t="s">
        <v>206</v>
      </c>
      <c r="D565" s="41" t="s">
        <v>206</v>
      </c>
      <c r="E565" s="41" t="s">
        <v>206</v>
      </c>
      <c r="F565" s="42" t="s">
        <v>206</v>
      </c>
      <c r="G565" s="42"/>
      <c r="H565" s="41" t="s">
        <v>206</v>
      </c>
      <c r="I565" s="41" t="s">
        <v>206</v>
      </c>
      <c r="J565" s="41" t="s">
        <v>206</v>
      </c>
      <c r="K565" s="41" t="s">
        <v>206</v>
      </c>
      <c r="L565" s="41" t="s">
        <v>206</v>
      </c>
      <c r="M565"/>
    </row>
    <row r="566" spans="1:13" x14ac:dyDescent="0.15">
      <c r="A566" s="37" t="s">
        <v>163</v>
      </c>
      <c r="B566" s="57" t="s">
        <v>163</v>
      </c>
      <c r="C566" s="57" t="s">
        <v>163</v>
      </c>
      <c r="D566" s="37" t="s">
        <v>163</v>
      </c>
      <c r="E566" s="37" t="s">
        <v>163</v>
      </c>
      <c r="F566" s="38" t="s">
        <v>163</v>
      </c>
      <c r="G566" s="38"/>
      <c r="H566" s="37" t="s">
        <v>163</v>
      </c>
      <c r="I566" s="37" t="s">
        <v>163</v>
      </c>
      <c r="J566" s="37" t="s">
        <v>163</v>
      </c>
      <c r="K566" s="37" t="s">
        <v>163</v>
      </c>
      <c r="L566" s="37" t="s">
        <v>163</v>
      </c>
      <c r="M566"/>
    </row>
    <row r="567" spans="1:13" x14ac:dyDescent="0.15">
      <c r="A567" s="37"/>
      <c r="B567" s="35" t="s">
        <v>50</v>
      </c>
      <c r="C567" s="35" t="s">
        <v>51</v>
      </c>
      <c r="D567" s="31" t="s">
        <v>246</v>
      </c>
      <c r="E567" s="34" t="s">
        <v>151</v>
      </c>
      <c r="F567" s="50" t="s">
        <v>236</v>
      </c>
      <c r="G567" s="50" t="s">
        <v>293</v>
      </c>
      <c r="H567" s="35" t="s">
        <v>53</v>
      </c>
      <c r="I567" s="35" t="s">
        <v>54</v>
      </c>
      <c r="J567" s="35" t="s">
        <v>55</v>
      </c>
      <c r="K567" s="51" t="s">
        <v>56</v>
      </c>
      <c r="L567" s="35" t="s">
        <v>57</v>
      </c>
      <c r="M567" s="35" t="s">
        <v>221</v>
      </c>
    </row>
    <row r="568" spans="1:13" ht="12.75" x14ac:dyDescent="0.2">
      <c r="A568" s="29">
        <v>1</v>
      </c>
      <c r="B568" s="27">
        <v>24.36</v>
      </c>
      <c r="C568" s="58">
        <v>24.560130000000001</v>
      </c>
      <c r="D568" s="29">
        <v>24.2</v>
      </c>
      <c r="E568" s="58">
        <v>24.2</v>
      </c>
      <c r="F568" s="30">
        <v>24.52</v>
      </c>
      <c r="G568" s="30"/>
      <c r="H568" s="58">
        <v>24.52</v>
      </c>
      <c r="I568" s="58"/>
      <c r="J568" s="58">
        <v>24.6</v>
      </c>
      <c r="K568" s="60">
        <v>25.28</v>
      </c>
      <c r="L568" s="58">
        <v>24.53</v>
      </c>
      <c r="M568">
        <f>[5]case950FF!$D4970</f>
        <v>24.569152673564201</v>
      </c>
    </row>
    <row r="569" spans="1:13" ht="12.75" x14ac:dyDescent="0.2">
      <c r="A569" s="29">
        <v>2</v>
      </c>
      <c r="B569" s="27">
        <v>23.46</v>
      </c>
      <c r="C569" s="58">
        <v>23.896329999999999</v>
      </c>
      <c r="D569" s="29">
        <v>23.5</v>
      </c>
      <c r="E569" s="58">
        <v>23.5</v>
      </c>
      <c r="F569" s="30">
        <v>23.81</v>
      </c>
      <c r="G569" s="30"/>
      <c r="H569" s="58">
        <v>23.81</v>
      </c>
      <c r="I569" s="58"/>
      <c r="J569" s="58">
        <v>23.9</v>
      </c>
      <c r="K569" s="60">
        <v>24.47</v>
      </c>
      <c r="L569" s="58">
        <v>23.8</v>
      </c>
      <c r="M569">
        <f>[5]case950FF!$D4971</f>
        <v>23.655757074120402</v>
      </c>
    </row>
    <row r="570" spans="1:13" ht="12.75" x14ac:dyDescent="0.2">
      <c r="A570" s="29">
        <v>3</v>
      </c>
      <c r="B570" s="27">
        <v>22.86</v>
      </c>
      <c r="C570" s="58">
        <v>23.312629999999999</v>
      </c>
      <c r="D570" s="29">
        <v>22.9</v>
      </c>
      <c r="E570" s="58">
        <v>22.9</v>
      </c>
      <c r="F570" s="30">
        <v>23.22</v>
      </c>
      <c r="G570" s="30"/>
      <c r="H570" s="58">
        <v>23.22</v>
      </c>
      <c r="I570" s="58"/>
      <c r="J570" s="58">
        <v>23.3</v>
      </c>
      <c r="K570" s="60">
        <v>23.87</v>
      </c>
      <c r="L570" s="58">
        <v>23.23</v>
      </c>
      <c r="M570">
        <f>[5]case950FF!$D4972</f>
        <v>23.043860792205599</v>
      </c>
    </row>
    <row r="571" spans="1:13" ht="12.75" x14ac:dyDescent="0.2">
      <c r="A571" s="29">
        <v>4</v>
      </c>
      <c r="B571" s="27">
        <v>22.27</v>
      </c>
      <c r="C571" s="58">
        <v>22.68233</v>
      </c>
      <c r="D571" s="29">
        <v>22.3</v>
      </c>
      <c r="E571" s="58">
        <v>22.3</v>
      </c>
      <c r="F571" s="30">
        <v>22.6</v>
      </c>
      <c r="G571" s="30"/>
      <c r="H571" s="58">
        <v>22.6</v>
      </c>
      <c r="I571" s="58"/>
      <c r="J571" s="58">
        <v>22.7</v>
      </c>
      <c r="K571" s="60">
        <v>23.26</v>
      </c>
      <c r="L571" s="58">
        <v>22.6</v>
      </c>
      <c r="M571">
        <f>[5]case950FF!$D4973</f>
        <v>22.431797931601199</v>
      </c>
    </row>
    <row r="572" spans="1:13" ht="12.75" x14ac:dyDescent="0.2">
      <c r="A572" s="29">
        <v>5</v>
      </c>
      <c r="B572" s="27">
        <v>21.86</v>
      </c>
      <c r="C572" s="58">
        <v>22.4527</v>
      </c>
      <c r="D572" s="29">
        <v>22</v>
      </c>
      <c r="E572" s="58">
        <v>22</v>
      </c>
      <c r="F572" s="30">
        <v>22.32</v>
      </c>
      <c r="G572" s="30"/>
      <c r="H572" s="58">
        <v>22.32</v>
      </c>
      <c r="I572" s="58"/>
      <c r="J572" s="58">
        <v>22.4</v>
      </c>
      <c r="K572" s="60">
        <v>22.87</v>
      </c>
      <c r="L572" s="58">
        <v>22.27</v>
      </c>
      <c r="M572">
        <f>[5]case950FF!$D4974</f>
        <v>22.0046078463211</v>
      </c>
    </row>
    <row r="573" spans="1:13" ht="12.75" x14ac:dyDescent="0.2">
      <c r="A573" s="29">
        <v>6</v>
      </c>
      <c r="B573" s="27">
        <v>22.01</v>
      </c>
      <c r="C573" s="58">
        <v>22.812750000000001</v>
      </c>
      <c r="D573" s="29">
        <v>22.5</v>
      </c>
      <c r="E573" s="58">
        <v>22.5</v>
      </c>
      <c r="F573" s="30">
        <v>22.77</v>
      </c>
      <c r="G573" s="30"/>
      <c r="H573" s="58">
        <v>22.77</v>
      </c>
      <c r="I573" s="58"/>
      <c r="J573" s="58">
        <v>22.8</v>
      </c>
      <c r="K573" s="60">
        <v>23.06</v>
      </c>
      <c r="L573" s="58">
        <v>22.67</v>
      </c>
      <c r="M573">
        <f>[5]case950FF!$D4975</f>
        <v>22.166256137292301</v>
      </c>
    </row>
    <row r="574" spans="1:13" ht="12.75" x14ac:dyDescent="0.2">
      <c r="A574" s="29">
        <v>7</v>
      </c>
      <c r="B574" s="27">
        <v>23.32</v>
      </c>
      <c r="C574" s="58">
        <v>24.667750000000002</v>
      </c>
      <c r="D574" s="29">
        <v>24.3</v>
      </c>
      <c r="E574" s="58">
        <v>24.3</v>
      </c>
      <c r="F574" s="30">
        <v>24.73</v>
      </c>
      <c r="G574" s="30"/>
      <c r="H574" s="58">
        <v>24.73</v>
      </c>
      <c r="I574" s="58"/>
      <c r="J574" s="58">
        <v>24.6</v>
      </c>
      <c r="K574" s="60">
        <v>24.38</v>
      </c>
      <c r="L574" s="58">
        <v>24.55</v>
      </c>
      <c r="M574">
        <f>[5]case950FF!$D4976</f>
        <v>23.565049487403702</v>
      </c>
    </row>
    <row r="575" spans="1:13" ht="12.75" x14ac:dyDescent="0.2">
      <c r="A575" s="29">
        <v>8</v>
      </c>
      <c r="B575" s="27">
        <v>25.62</v>
      </c>
      <c r="C575" s="58">
        <v>27.358609999999999</v>
      </c>
      <c r="D575" s="29">
        <v>26.5</v>
      </c>
      <c r="E575" s="58">
        <v>26.5</v>
      </c>
      <c r="F575" s="30">
        <v>27.59</v>
      </c>
      <c r="G575" s="30"/>
      <c r="H575" s="58">
        <v>27.59</v>
      </c>
      <c r="I575" s="58"/>
      <c r="J575" s="58">
        <v>27.1</v>
      </c>
      <c r="K575" s="60">
        <v>27.21</v>
      </c>
      <c r="L575" s="58">
        <v>27.57</v>
      </c>
      <c r="M575">
        <f>[5]case950FF!$D4977</f>
        <v>26.760567499089401</v>
      </c>
    </row>
    <row r="576" spans="1:13" ht="12.75" x14ac:dyDescent="0.2">
      <c r="A576" s="29">
        <v>9</v>
      </c>
      <c r="B576" s="27">
        <v>27.59</v>
      </c>
      <c r="C576" s="58">
        <v>28.322890000000001</v>
      </c>
      <c r="D576" s="29">
        <v>27.5</v>
      </c>
      <c r="E576" s="58">
        <v>27.5</v>
      </c>
      <c r="F576" s="30">
        <v>29.09</v>
      </c>
      <c r="G576" s="30"/>
      <c r="H576" s="58">
        <v>29.09</v>
      </c>
      <c r="I576" s="58"/>
      <c r="J576" s="58">
        <v>28.2</v>
      </c>
      <c r="K576" s="60">
        <v>27.98</v>
      </c>
      <c r="L576" s="58">
        <v>29.42</v>
      </c>
      <c r="M576">
        <f>[5]case950FF!$D4978</f>
        <v>28.562660260765899</v>
      </c>
    </row>
    <row r="577" spans="1:13" ht="12.75" x14ac:dyDescent="0.2">
      <c r="A577" s="29">
        <v>10</v>
      </c>
      <c r="B577" s="27">
        <v>28.82</v>
      </c>
      <c r="C577" s="58">
        <v>29.207380000000001</v>
      </c>
      <c r="D577" s="29">
        <v>28.6</v>
      </c>
      <c r="E577" s="58">
        <v>28.6</v>
      </c>
      <c r="F577" s="30">
        <v>30.5</v>
      </c>
      <c r="G577" s="30"/>
      <c r="H577" s="58">
        <v>30.5</v>
      </c>
      <c r="I577" s="27"/>
      <c r="J577" s="58">
        <v>29.3</v>
      </c>
      <c r="K577" s="60">
        <v>29.11</v>
      </c>
      <c r="L577" s="58">
        <v>30.68</v>
      </c>
      <c r="M577">
        <f>[5]case950FF!$D4979</f>
        <v>30.027834531064698</v>
      </c>
    </row>
    <row r="578" spans="1:13" ht="12.75" x14ac:dyDescent="0.2">
      <c r="A578" s="29">
        <v>11</v>
      </c>
      <c r="B578" s="27">
        <v>29.84</v>
      </c>
      <c r="C578" s="58">
        <v>30.19013</v>
      </c>
      <c r="D578" s="29">
        <v>29.8</v>
      </c>
      <c r="E578" s="58">
        <v>29.8</v>
      </c>
      <c r="F578" s="30">
        <v>31.98</v>
      </c>
      <c r="G578" s="30"/>
      <c r="H578" s="58">
        <v>31.98</v>
      </c>
      <c r="I578" s="27"/>
      <c r="J578" s="58">
        <v>30.5</v>
      </c>
      <c r="K578" s="60">
        <v>30.31</v>
      </c>
      <c r="L578" s="58">
        <v>31.91</v>
      </c>
      <c r="M578">
        <f>[5]case950FF!$D4980</f>
        <v>31.224785937815</v>
      </c>
    </row>
    <row r="579" spans="1:13" ht="12.75" x14ac:dyDescent="0.2">
      <c r="A579" s="29">
        <v>12</v>
      </c>
      <c r="B579" s="27">
        <v>30.98</v>
      </c>
      <c r="C579" s="58">
        <v>31.335180000000001</v>
      </c>
      <c r="D579" s="29">
        <v>31.1</v>
      </c>
      <c r="E579" s="58">
        <v>31.1</v>
      </c>
      <c r="F579" s="30">
        <v>33.56</v>
      </c>
      <c r="G579" s="30"/>
      <c r="H579" s="58">
        <v>33.56</v>
      </c>
      <c r="I579" s="27"/>
      <c r="J579" s="58">
        <v>31.7</v>
      </c>
      <c r="K579" s="60">
        <v>31.53</v>
      </c>
      <c r="L579" s="58">
        <v>33.270000000000003</v>
      </c>
      <c r="M579">
        <f>[5]case950FF!$D4981</f>
        <v>32.3517529640296</v>
      </c>
    </row>
    <row r="580" spans="1:13" ht="12.75" x14ac:dyDescent="0.2">
      <c r="A580" s="29">
        <v>13</v>
      </c>
      <c r="B580" s="27">
        <v>32.08</v>
      </c>
      <c r="C580" s="58">
        <v>32.187910000000002</v>
      </c>
      <c r="D580" s="29">
        <v>32.200000000000003</v>
      </c>
      <c r="E580" s="58">
        <v>32.200000000000003</v>
      </c>
      <c r="F580" s="30">
        <v>34.79</v>
      </c>
      <c r="G580" s="30"/>
      <c r="H580" s="58">
        <v>34.79</v>
      </c>
      <c r="I580" s="27"/>
      <c r="J580" s="58">
        <v>32.799999999999997</v>
      </c>
      <c r="K580" s="60">
        <v>32.549999999999997</v>
      </c>
      <c r="L580" s="58">
        <v>34.270000000000003</v>
      </c>
      <c r="M580">
        <f>[5]case950FF!$D4982</f>
        <v>33.364748450552298</v>
      </c>
    </row>
    <row r="581" spans="1:13" ht="12.75" x14ac:dyDescent="0.2">
      <c r="A581" s="29">
        <v>14</v>
      </c>
      <c r="B581" s="27">
        <v>32.85</v>
      </c>
      <c r="C581" s="58">
        <v>32.845039999999997</v>
      </c>
      <c r="D581" s="29">
        <v>33</v>
      </c>
      <c r="E581" s="58">
        <v>33</v>
      </c>
      <c r="F581" s="30">
        <v>35.65</v>
      </c>
      <c r="G581" s="30"/>
      <c r="H581" s="58">
        <v>35.65</v>
      </c>
      <c r="I581" s="27"/>
      <c r="J581" s="58">
        <v>33.6</v>
      </c>
      <c r="K581" s="60">
        <v>33.15</v>
      </c>
      <c r="L581" s="58">
        <v>34.9</v>
      </c>
      <c r="M581">
        <f>[5]case950FF!$D4983</f>
        <v>34.021748144447102</v>
      </c>
    </row>
    <row r="582" spans="1:13" ht="12.75" x14ac:dyDescent="0.2">
      <c r="A582" s="29">
        <v>15</v>
      </c>
      <c r="B582" s="27">
        <v>33.33</v>
      </c>
      <c r="C582" s="58">
        <v>33.119790000000002</v>
      </c>
      <c r="D582" s="29">
        <v>33.4</v>
      </c>
      <c r="E582" s="58">
        <v>33.4</v>
      </c>
      <c r="F582" s="30">
        <v>35.96</v>
      </c>
      <c r="G582" s="30"/>
      <c r="H582" s="58">
        <v>35.96</v>
      </c>
      <c r="I582" s="27"/>
      <c r="J582" s="58">
        <v>34</v>
      </c>
      <c r="K582" s="60">
        <v>33.369999999999997</v>
      </c>
      <c r="L582" s="58">
        <v>35.19</v>
      </c>
      <c r="M582">
        <f>[5]case950FF!$D4984</f>
        <v>34.360749516026402</v>
      </c>
    </row>
    <row r="583" spans="1:13" ht="12.75" x14ac:dyDescent="0.2">
      <c r="A583" s="29">
        <v>16</v>
      </c>
      <c r="B583" s="27">
        <v>33.549999999999997</v>
      </c>
      <c r="C583" s="58">
        <v>33.247810000000001</v>
      </c>
      <c r="D583" s="29">
        <v>33.5</v>
      </c>
      <c r="E583" s="58">
        <v>33.5</v>
      </c>
      <c r="F583" s="30">
        <v>35.82</v>
      </c>
      <c r="G583" s="30"/>
      <c r="H583" s="58">
        <v>35.82</v>
      </c>
      <c r="I583" s="27"/>
      <c r="J583" s="58">
        <v>34.1</v>
      </c>
      <c r="K583" s="60">
        <v>33.380000000000003</v>
      </c>
      <c r="L583" s="58">
        <v>35.28</v>
      </c>
      <c r="M583">
        <f>[5]case950FF!$D4985</f>
        <v>34.401584988783597</v>
      </c>
    </row>
    <row r="584" spans="1:13" ht="12.75" x14ac:dyDescent="0.2">
      <c r="A584" s="29">
        <v>17</v>
      </c>
      <c r="B584" s="27">
        <v>33.44</v>
      </c>
      <c r="C584" s="58">
        <v>33.352310000000003</v>
      </c>
      <c r="D584" s="29">
        <v>33.5</v>
      </c>
      <c r="E584" s="58">
        <v>33.5</v>
      </c>
      <c r="F584" s="30">
        <v>35.61</v>
      </c>
      <c r="G584" s="30"/>
      <c r="H584" s="58">
        <v>35.61</v>
      </c>
      <c r="I584" s="27"/>
      <c r="J584" s="58">
        <v>34.1</v>
      </c>
      <c r="K584" s="60">
        <v>33.369999999999997</v>
      </c>
      <c r="L584" s="58">
        <v>35.299999999999997</v>
      </c>
      <c r="M584">
        <f>[5]case950FF!$D4986</f>
        <v>34.368277517142403</v>
      </c>
    </row>
    <row r="585" spans="1:13" ht="12.75" x14ac:dyDescent="0.2">
      <c r="A585" s="29">
        <v>18</v>
      </c>
      <c r="B585" s="27">
        <v>33.229999999999997</v>
      </c>
      <c r="C585" s="58">
        <v>32.996040000000001</v>
      </c>
      <c r="D585" s="29">
        <v>33.1</v>
      </c>
      <c r="E585" s="58">
        <v>33.1</v>
      </c>
      <c r="F585" s="30">
        <v>34.93</v>
      </c>
      <c r="G585" s="30"/>
      <c r="H585" s="58">
        <v>34.93</v>
      </c>
      <c r="I585" s="27"/>
      <c r="J585" s="58">
        <v>33.700000000000003</v>
      </c>
      <c r="K585" s="60">
        <v>33.159999999999997</v>
      </c>
      <c r="L585" s="58">
        <v>34.71</v>
      </c>
      <c r="M585">
        <f>[5]case950FF!$D4987</f>
        <v>34.085142196588897</v>
      </c>
    </row>
    <row r="586" spans="1:13" ht="12.75" x14ac:dyDescent="0.2">
      <c r="A586" s="29">
        <v>19</v>
      </c>
      <c r="B586" s="27">
        <v>30.92</v>
      </c>
      <c r="C586" s="58">
        <v>30.203040000000001</v>
      </c>
      <c r="D586" s="29">
        <v>30</v>
      </c>
      <c r="E586" s="58">
        <v>30</v>
      </c>
      <c r="F586" s="30">
        <v>30.96</v>
      </c>
      <c r="G586" s="30"/>
      <c r="H586" s="58">
        <v>30.96</v>
      </c>
      <c r="I586" s="27"/>
      <c r="J586" s="58">
        <v>30.6</v>
      </c>
      <c r="K586" s="60">
        <v>30.43</v>
      </c>
      <c r="L586" s="58">
        <v>30.74</v>
      </c>
      <c r="M586">
        <f>[5]case950FF!$D4988</f>
        <v>30.531440745457999</v>
      </c>
    </row>
    <row r="587" spans="1:13" ht="12.75" x14ac:dyDescent="0.2">
      <c r="A587" s="29">
        <v>20</v>
      </c>
      <c r="B587" s="27">
        <v>29.17</v>
      </c>
      <c r="C587" s="58">
        <v>29.353449999999999</v>
      </c>
      <c r="D587" s="29">
        <v>29.1</v>
      </c>
      <c r="E587" s="58">
        <v>29.1</v>
      </c>
      <c r="F587" s="30">
        <v>29.79</v>
      </c>
      <c r="G587" s="30"/>
      <c r="H587" s="58">
        <v>29.79</v>
      </c>
      <c r="I587" s="27"/>
      <c r="J587" s="58">
        <v>29.6</v>
      </c>
      <c r="K587" s="60">
        <v>29.61</v>
      </c>
      <c r="L587" s="58">
        <v>29.38</v>
      </c>
      <c r="M587">
        <f>[5]case950FF!$D4989</f>
        <v>29.402422033693799</v>
      </c>
    </row>
    <row r="588" spans="1:13" ht="12.75" x14ac:dyDescent="0.2">
      <c r="A588" s="29">
        <v>21</v>
      </c>
      <c r="B588" s="27">
        <v>28.31</v>
      </c>
      <c r="C588" s="58">
        <v>28.541589999999999</v>
      </c>
      <c r="D588" s="29">
        <v>28.2</v>
      </c>
      <c r="E588" s="58">
        <v>28.2</v>
      </c>
      <c r="F588" s="30">
        <v>28.83</v>
      </c>
      <c r="G588" s="30"/>
      <c r="H588" s="58">
        <v>28.83</v>
      </c>
      <c r="I588" s="27"/>
      <c r="J588" s="58">
        <v>28.7</v>
      </c>
      <c r="K588" s="60">
        <v>28.89</v>
      </c>
      <c r="L588" s="58">
        <v>27.64</v>
      </c>
      <c r="M588">
        <f>[5]case950FF!$D4990</f>
        <v>28.5659467340292</v>
      </c>
    </row>
    <row r="589" spans="1:13" ht="12.75" x14ac:dyDescent="0.2">
      <c r="A589" s="29">
        <v>22</v>
      </c>
      <c r="B589" s="27">
        <v>27.27</v>
      </c>
      <c r="C589" s="58">
        <v>27.375900000000001</v>
      </c>
      <c r="D589" s="29">
        <v>27.1</v>
      </c>
      <c r="E589" s="58">
        <v>27.1</v>
      </c>
      <c r="F589" s="30">
        <v>27.59</v>
      </c>
      <c r="G589" s="30"/>
      <c r="H589" s="58">
        <v>27.59</v>
      </c>
      <c r="I589" s="27"/>
      <c r="J589" s="58">
        <v>27.5</v>
      </c>
      <c r="K589" s="60">
        <v>27.93</v>
      </c>
      <c r="L589" s="58">
        <v>27.46</v>
      </c>
      <c r="M589">
        <f>[5]case950FF!$D4991</f>
        <v>27.524100482688201</v>
      </c>
    </row>
    <row r="590" spans="1:13" ht="12.75" x14ac:dyDescent="0.2">
      <c r="A590" s="29">
        <v>23</v>
      </c>
      <c r="B590" s="27">
        <v>26.62</v>
      </c>
      <c r="C590" s="58">
        <v>27.174040000000002</v>
      </c>
      <c r="D590" s="29">
        <v>26.8</v>
      </c>
      <c r="E590" s="58">
        <v>26.8</v>
      </c>
      <c r="F590" s="30">
        <v>27.28</v>
      </c>
      <c r="G590" s="30"/>
      <c r="H590" s="58">
        <v>27.28</v>
      </c>
      <c r="I590" s="27"/>
      <c r="J590" s="58">
        <v>27.3</v>
      </c>
      <c r="K590" s="60">
        <v>27.42</v>
      </c>
      <c r="L590" s="58">
        <v>27.1</v>
      </c>
      <c r="M590">
        <f>[5]case950FF!$D4992</f>
        <v>26.8807578436647</v>
      </c>
    </row>
    <row r="591" spans="1:13" ht="12.75" x14ac:dyDescent="0.2">
      <c r="A591" s="29">
        <v>24</v>
      </c>
      <c r="B591" s="27">
        <v>25.54</v>
      </c>
      <c r="C591" s="58">
        <v>25.98047</v>
      </c>
      <c r="D591" s="29">
        <v>25.7</v>
      </c>
      <c r="E591" s="58">
        <v>25.7</v>
      </c>
      <c r="F591" s="30">
        <v>26.1</v>
      </c>
      <c r="G591" s="30"/>
      <c r="H591" s="58">
        <v>26.1</v>
      </c>
      <c r="I591" s="27"/>
      <c r="J591" s="58">
        <v>26.1</v>
      </c>
      <c r="K591" s="60">
        <v>26.59</v>
      </c>
      <c r="L591" s="58">
        <v>26.02</v>
      </c>
      <c r="M591">
        <f>[5]case950FF!$D4993</f>
        <v>26.083832832711</v>
      </c>
    </row>
    <row r="592" spans="1:13" x14ac:dyDescent="0.15">
      <c r="A592" s="37" t="s">
        <v>163</v>
      </c>
      <c r="B592" s="37" t="s">
        <v>163</v>
      </c>
      <c r="C592" s="37" t="s">
        <v>163</v>
      </c>
      <c r="D592" s="37" t="s">
        <v>163</v>
      </c>
      <c r="E592" s="37" t="s">
        <v>163</v>
      </c>
      <c r="F592" s="38" t="s">
        <v>163</v>
      </c>
      <c r="G592" s="38"/>
      <c r="H592" s="37" t="s">
        <v>163</v>
      </c>
      <c r="I592" s="37" t="s">
        <v>163</v>
      </c>
      <c r="J592" s="37" t="s">
        <v>163</v>
      </c>
      <c r="K592" s="37" t="s">
        <v>163</v>
      </c>
      <c r="L592" s="37" t="s">
        <v>163</v>
      </c>
      <c r="M592"/>
    </row>
    <row r="593" spans="1:13" x14ac:dyDescent="0.15">
      <c r="E593" s="28"/>
      <c r="F593" s="39"/>
      <c r="G593" s="39"/>
      <c r="M593"/>
    </row>
    <row r="594" spans="1:13" x14ac:dyDescent="0.15">
      <c r="E594" s="28"/>
      <c r="F594" s="39"/>
      <c r="G594" s="39"/>
      <c r="M594"/>
    </row>
    <row r="595" spans="1:13" x14ac:dyDescent="0.15">
      <c r="E595" s="28"/>
      <c r="F595" s="39"/>
      <c r="G595" s="39"/>
      <c r="M595"/>
    </row>
    <row r="596" spans="1:13" x14ac:dyDescent="0.15">
      <c r="E596" s="28"/>
      <c r="F596" s="39"/>
      <c r="G596" s="39"/>
      <c r="M596" s="64" t="s">
        <v>58</v>
      </c>
    </row>
    <row r="597" spans="1:13" x14ac:dyDescent="0.15">
      <c r="E597" s="28"/>
      <c r="F597" s="39"/>
      <c r="G597" s="39"/>
      <c r="M597" s="64" t="s">
        <v>67</v>
      </c>
    </row>
    <row r="598" spans="1:13" x14ac:dyDescent="0.15">
      <c r="E598" s="28"/>
      <c r="F598" s="39"/>
      <c r="G598" s="39"/>
      <c r="M598" s="64" t="s">
        <v>213</v>
      </c>
    </row>
    <row r="599" spans="1:13" x14ac:dyDescent="0.15">
      <c r="E599" s="28"/>
      <c r="F599" s="39"/>
      <c r="G599" s="39"/>
      <c r="M599" s="67" t="s">
        <v>163</v>
      </c>
    </row>
    <row r="600" spans="1:13" x14ac:dyDescent="0.15">
      <c r="E600" s="28"/>
      <c r="F600" s="39"/>
      <c r="G600" s="39"/>
      <c r="M600"/>
    </row>
    <row r="601" spans="1:13" x14ac:dyDescent="0.15">
      <c r="A601" s="41" t="s">
        <v>210</v>
      </c>
      <c r="E601" s="28"/>
      <c r="F601" s="39"/>
      <c r="G601" s="39"/>
      <c r="M601"/>
    </row>
    <row r="602" spans="1:13" x14ac:dyDescent="0.15">
      <c r="A602" s="41" t="s">
        <v>211</v>
      </c>
      <c r="E602" s="28"/>
      <c r="F602" s="39"/>
      <c r="G602" s="39"/>
      <c r="M602"/>
    </row>
    <row r="603" spans="1:13" x14ac:dyDescent="0.15">
      <c r="A603" s="41" t="s">
        <v>212</v>
      </c>
      <c r="E603" s="28"/>
      <c r="F603" s="39"/>
      <c r="G603" s="39"/>
      <c r="M603"/>
    </row>
    <row r="604" spans="1:13" x14ac:dyDescent="0.15">
      <c r="A604" s="41" t="s">
        <v>115</v>
      </c>
      <c r="B604" s="41"/>
      <c r="C604" s="31"/>
      <c r="D604" s="41"/>
      <c r="E604" s="41"/>
      <c r="F604" s="42"/>
      <c r="G604" s="42"/>
      <c r="H604" s="41"/>
      <c r="I604" s="35"/>
      <c r="J604" s="41"/>
      <c r="K604" s="41"/>
      <c r="L604" s="41"/>
      <c r="M604"/>
    </row>
    <row r="605" spans="1:13" x14ac:dyDescent="0.15">
      <c r="A605" s="41" t="s">
        <v>116</v>
      </c>
      <c r="B605" s="41"/>
      <c r="C605" s="35"/>
      <c r="D605" s="41"/>
      <c r="E605" s="41"/>
      <c r="F605" s="42"/>
      <c r="G605" s="42"/>
      <c r="H605" s="41"/>
      <c r="I605" s="35"/>
      <c r="J605" s="41"/>
      <c r="K605" s="41"/>
      <c r="L605" s="41"/>
      <c r="M605"/>
    </row>
    <row r="606" spans="1:13" x14ac:dyDescent="0.15">
      <c r="A606" s="41" t="s">
        <v>160</v>
      </c>
      <c r="B606" s="35" t="s">
        <v>213</v>
      </c>
      <c r="C606" s="35" t="s">
        <v>213</v>
      </c>
      <c r="D606" s="35" t="s">
        <v>213</v>
      </c>
      <c r="E606" s="35" t="s">
        <v>213</v>
      </c>
      <c r="F606" s="43" t="s">
        <v>213</v>
      </c>
      <c r="G606" s="43"/>
      <c r="H606" s="35" t="s">
        <v>213</v>
      </c>
      <c r="I606" s="35" t="s">
        <v>213</v>
      </c>
      <c r="J606" s="35" t="s">
        <v>213</v>
      </c>
      <c r="K606" s="35" t="s">
        <v>213</v>
      </c>
      <c r="L606" s="35" t="s">
        <v>213</v>
      </c>
      <c r="M606"/>
    </row>
    <row r="607" spans="1:13" x14ac:dyDescent="0.15">
      <c r="A607" s="37" t="s">
        <v>163</v>
      </c>
      <c r="B607" s="37" t="s">
        <v>163</v>
      </c>
      <c r="C607" s="37" t="s">
        <v>163</v>
      </c>
      <c r="D607" s="37" t="s">
        <v>163</v>
      </c>
      <c r="E607" s="37" t="s">
        <v>163</v>
      </c>
      <c r="F607" s="38" t="s">
        <v>163</v>
      </c>
      <c r="G607" s="38"/>
      <c r="H607" s="37" t="s">
        <v>163</v>
      </c>
      <c r="I607" s="37" t="s">
        <v>163</v>
      </c>
      <c r="J607" s="37" t="s">
        <v>163</v>
      </c>
      <c r="K607" s="37" t="s">
        <v>163</v>
      </c>
      <c r="L607" s="37" t="s">
        <v>163</v>
      </c>
      <c r="M607"/>
    </row>
    <row r="608" spans="1:13" x14ac:dyDescent="0.15">
      <c r="A608" s="37"/>
      <c r="B608" s="35" t="s">
        <v>50</v>
      </c>
      <c r="C608" s="35" t="s">
        <v>51</v>
      </c>
      <c r="D608" s="31" t="s">
        <v>246</v>
      </c>
      <c r="E608" s="34" t="s">
        <v>151</v>
      </c>
      <c r="F608" s="50" t="s">
        <v>236</v>
      </c>
      <c r="G608" s="50" t="s">
        <v>293</v>
      </c>
      <c r="H608" s="35" t="s">
        <v>53</v>
      </c>
      <c r="I608" s="35" t="s">
        <v>54</v>
      </c>
      <c r="J608" s="35" t="s">
        <v>55</v>
      </c>
      <c r="K608" s="51" t="s">
        <v>56</v>
      </c>
      <c r="L608" s="35" t="s">
        <v>57</v>
      </c>
      <c r="M608" s="35" t="s">
        <v>380</v>
      </c>
    </row>
    <row r="609" spans="1:13" ht="12.75" x14ac:dyDescent="0.2">
      <c r="A609" s="29">
        <v>1</v>
      </c>
      <c r="B609" s="27">
        <v>3.25</v>
      </c>
      <c r="C609" s="62">
        <v>3.8018230000000002</v>
      </c>
      <c r="D609" s="32">
        <v>3.9260000000000002</v>
      </c>
      <c r="E609" s="62">
        <v>3.9260000000000002</v>
      </c>
      <c r="F609" s="61">
        <v>4.1269999999999998</v>
      </c>
      <c r="G609" s="61"/>
      <c r="H609" s="58">
        <v>4.1269999999999998</v>
      </c>
      <c r="I609" s="58"/>
      <c r="J609" s="58">
        <v>3.9249999999999998</v>
      </c>
      <c r="K609" s="62">
        <v>3.7666666666666702</v>
      </c>
      <c r="L609" s="62">
        <v>4.2249999999999996</v>
      </c>
      <c r="M609">
        <f>[2]case600!$B74/3600/1000</f>
        <v>3.5718919159702498</v>
      </c>
    </row>
    <row r="610" spans="1:13" ht="12.75" x14ac:dyDescent="0.2">
      <c r="A610" s="29">
        <v>2</v>
      </c>
      <c r="B610" s="27">
        <v>3.4089999999999998</v>
      </c>
      <c r="C610" s="62">
        <v>3.910936</v>
      </c>
      <c r="D610" s="32">
        <v>4.0350000000000001</v>
      </c>
      <c r="E610" s="62">
        <v>4.0350000000000001</v>
      </c>
      <c r="F610" s="61">
        <v>4.258</v>
      </c>
      <c r="G610" s="61"/>
      <c r="H610" s="58">
        <v>4.258</v>
      </c>
      <c r="I610" s="58"/>
      <c r="J610" s="58">
        <v>4.0369999999999999</v>
      </c>
      <c r="K610" s="62">
        <v>3.8666666666666698</v>
      </c>
      <c r="L610" s="62">
        <v>4.3540000000000001</v>
      </c>
      <c r="M610">
        <f>[2]case600!$B75/3600/1000</f>
        <v>3.6912823146831943</v>
      </c>
    </row>
    <row r="611" spans="1:13" ht="12.75" x14ac:dyDescent="0.2">
      <c r="A611" s="29">
        <v>3</v>
      </c>
      <c r="B611" s="27">
        <v>3.3919999999999999</v>
      </c>
      <c r="C611" s="62">
        <v>3.8657970000000001</v>
      </c>
      <c r="D611" s="32">
        <v>4.0129999999999999</v>
      </c>
      <c r="E611" s="62">
        <v>4.0129999999999999</v>
      </c>
      <c r="F611" s="61">
        <v>4.2290000000000001</v>
      </c>
      <c r="G611" s="61"/>
      <c r="H611" s="58">
        <v>4.2290000000000001</v>
      </c>
      <c r="I611" s="58"/>
      <c r="J611" s="58">
        <v>4.0030000000000001</v>
      </c>
      <c r="K611" s="62">
        <v>3.9027777777777799</v>
      </c>
      <c r="L611" s="62">
        <v>4.3209999999999997</v>
      </c>
      <c r="M611">
        <f>[2]case600!$B76/3600/1000</f>
        <v>3.7293830757545834</v>
      </c>
    </row>
    <row r="612" spans="1:13" ht="12.75" x14ac:dyDescent="0.2">
      <c r="A612" s="29">
        <v>4</v>
      </c>
      <c r="B612" s="27">
        <v>3.3809999999999998</v>
      </c>
      <c r="C612" s="62">
        <v>3.9196019999999998</v>
      </c>
      <c r="D612" s="32">
        <v>4.0410000000000004</v>
      </c>
      <c r="E612" s="62">
        <v>4.0410000000000004</v>
      </c>
      <c r="F612" s="61">
        <v>4.22</v>
      </c>
      <c r="G612" s="61"/>
      <c r="H612" s="58">
        <v>4.22</v>
      </c>
      <c r="I612" s="58"/>
      <c r="J612" s="58">
        <v>4.0010000000000003</v>
      </c>
      <c r="K612" s="62">
        <v>3.8944444444444399</v>
      </c>
      <c r="L612" s="62">
        <v>4.3079999999999998</v>
      </c>
      <c r="M612">
        <f>[2]case600!$B77/3600/1000</f>
        <v>3.7384250499058891</v>
      </c>
    </row>
    <row r="613" spans="1:13" ht="12.75" x14ac:dyDescent="0.2">
      <c r="A613" s="29">
        <v>5</v>
      </c>
      <c r="B613" s="27">
        <v>3.4169999999999998</v>
      </c>
      <c r="C613" s="62">
        <v>3.940134</v>
      </c>
      <c r="D613" s="32">
        <v>4.0449999999999999</v>
      </c>
      <c r="E613" s="62">
        <v>4.0449999999999999</v>
      </c>
      <c r="F613" s="61">
        <v>4.22</v>
      </c>
      <c r="G613" s="61"/>
      <c r="H613" s="58">
        <v>4.22</v>
      </c>
      <c r="I613" s="58"/>
      <c r="J613" s="58">
        <v>4.0010000000000003</v>
      </c>
      <c r="K613" s="62">
        <v>3.9166666666666701</v>
      </c>
      <c r="L613" s="62">
        <v>4.3029999999999999</v>
      </c>
      <c r="M613">
        <f>[2]case600!$B78/3600/1000</f>
        <v>3.7500803840701664</v>
      </c>
    </row>
    <row r="614" spans="1:13" ht="12.75" x14ac:dyDescent="0.2">
      <c r="A614" s="29">
        <v>6</v>
      </c>
      <c r="B614" s="27">
        <v>3.4319999999999999</v>
      </c>
      <c r="C614" s="62">
        <v>3.9258150000000001</v>
      </c>
      <c r="D614" s="32">
        <v>4.0359999999999996</v>
      </c>
      <c r="E614" s="62">
        <v>4.0359999999999996</v>
      </c>
      <c r="F614" s="61">
        <v>4.2210000000000001</v>
      </c>
      <c r="G614" s="61"/>
      <c r="H614" s="58">
        <v>4.2210000000000001</v>
      </c>
      <c r="I614" s="58"/>
      <c r="J614" s="58">
        <v>4.0010000000000003</v>
      </c>
      <c r="K614" s="62">
        <v>3.9305555555555598</v>
      </c>
      <c r="L614" s="62">
        <v>4.3070000000000004</v>
      </c>
      <c r="M614">
        <f>[2]case600!$B79/3600/1000</f>
        <v>3.7461864680634167</v>
      </c>
    </row>
    <row r="615" spans="1:13" ht="12.75" x14ac:dyDescent="0.2">
      <c r="A615" s="29">
        <v>7</v>
      </c>
      <c r="B615" s="27">
        <v>3.4209999999999998</v>
      </c>
      <c r="C615" s="62">
        <v>3.936957</v>
      </c>
      <c r="D615" s="32">
        <v>4.0449999999999999</v>
      </c>
      <c r="E615" s="62">
        <v>4.0449999999999999</v>
      </c>
      <c r="F615" s="61">
        <v>4.2220000000000004</v>
      </c>
      <c r="G615" s="61"/>
      <c r="H615" s="58">
        <v>4.2220000000000004</v>
      </c>
      <c r="I615" s="58"/>
      <c r="J615" s="58">
        <v>4.0010000000000003</v>
      </c>
      <c r="K615" s="62">
        <v>3.9305555555555598</v>
      </c>
      <c r="L615" s="62">
        <v>4.3070000000000004</v>
      </c>
      <c r="M615">
        <f>[2]case600!$B80/3600/1000</f>
        <v>3.7460240370809443</v>
      </c>
    </row>
    <row r="616" spans="1:13" ht="12.75" x14ac:dyDescent="0.2">
      <c r="A616" s="29">
        <v>8</v>
      </c>
      <c r="B616" s="27">
        <v>3.3370000000000002</v>
      </c>
      <c r="C616" s="62">
        <v>3.702264</v>
      </c>
      <c r="D616" s="32">
        <v>3.8570000000000002</v>
      </c>
      <c r="E616" s="62">
        <v>3.8570000000000002</v>
      </c>
      <c r="F616" s="61">
        <v>4.09</v>
      </c>
      <c r="G616" s="61"/>
      <c r="H616" s="58">
        <v>4.09</v>
      </c>
      <c r="I616" s="58"/>
      <c r="J616" s="58">
        <v>3.8980000000000001</v>
      </c>
      <c r="K616" s="62">
        <v>3.75277777777778</v>
      </c>
      <c r="L616" s="62">
        <v>4.1669999999999998</v>
      </c>
      <c r="M616">
        <f>[2]case600!$B81/3600/1000</f>
        <v>3.4483665054121944</v>
      </c>
    </row>
    <row r="617" spans="1:13" ht="12.75" x14ac:dyDescent="0.2">
      <c r="A617" s="29">
        <v>9</v>
      </c>
      <c r="B617" s="27">
        <v>2.7669999999999999</v>
      </c>
      <c r="C617" s="62">
        <v>2.6752220000000002</v>
      </c>
      <c r="D617" s="32">
        <v>2.5590000000000002</v>
      </c>
      <c r="E617" s="62">
        <v>2.5590000000000002</v>
      </c>
      <c r="F617" s="61">
        <v>2.9020000000000001</v>
      </c>
      <c r="G617" s="61"/>
      <c r="H617" s="58">
        <v>2.9020000000000001</v>
      </c>
      <c r="I617" s="58"/>
      <c r="J617" s="58">
        <v>2.706</v>
      </c>
      <c r="K617" s="62">
        <v>2.4227777777777799</v>
      </c>
      <c r="L617" s="62">
        <v>2.9119999999999999</v>
      </c>
      <c r="M617">
        <f>[2]case600!$B82/3600/1000</f>
        <v>2.0653208833694219</v>
      </c>
    </row>
    <row r="618" spans="1:13" ht="12.75" x14ac:dyDescent="0.2">
      <c r="A618" s="29">
        <v>10</v>
      </c>
      <c r="B618" s="27">
        <v>1.4970000000000001</v>
      </c>
      <c r="C618" s="62">
        <v>1.3833219999999999</v>
      </c>
      <c r="D618" s="32">
        <v>0.84299999999999997</v>
      </c>
      <c r="E618" s="62">
        <v>0.84299999999999997</v>
      </c>
      <c r="F618" s="61">
        <v>1.2749999999999999</v>
      </c>
      <c r="G618" s="61"/>
      <c r="H618" s="58">
        <v>1.2749999999999999</v>
      </c>
      <c r="I618" s="58"/>
      <c r="J618" s="58">
        <v>1.151</v>
      </c>
      <c r="K618" s="62">
        <v>0.79666666666666697</v>
      </c>
      <c r="L618" s="62">
        <v>1.466</v>
      </c>
      <c r="M618">
        <f>[2]case600!$B83/3600/1000</f>
        <v>0.58527489051582227</v>
      </c>
    </row>
    <row r="619" spans="1:13" ht="12.75" x14ac:dyDescent="0.2">
      <c r="A619" s="29">
        <v>11</v>
      </c>
      <c r="B619" s="27">
        <v>0.151</v>
      </c>
      <c r="C619" s="62">
        <v>0</v>
      </c>
      <c r="D619" s="32">
        <v>0</v>
      </c>
      <c r="E619" s="62">
        <v>0</v>
      </c>
      <c r="F619" s="61">
        <v>0</v>
      </c>
      <c r="G619" s="61"/>
      <c r="H619" s="58">
        <v>0</v>
      </c>
      <c r="I619" s="27"/>
      <c r="J619" s="58">
        <v>0</v>
      </c>
      <c r="K619" s="62">
        <v>-3.48333333333333E-2</v>
      </c>
      <c r="L619" s="62">
        <v>0</v>
      </c>
      <c r="M619">
        <f>-[2]case600!$C84/3600/1000</f>
        <v>-7.4904697266843609E-2</v>
      </c>
    </row>
    <row r="620" spans="1:13" ht="12.75" x14ac:dyDescent="0.2">
      <c r="A620" s="29">
        <v>12</v>
      </c>
      <c r="B620" s="27">
        <v>-0.77100000000000002</v>
      </c>
      <c r="C620" s="62">
        <v>-1.2241709999999999</v>
      </c>
      <c r="D620" s="32">
        <v>-1.552</v>
      </c>
      <c r="E620" s="62">
        <v>-1.552</v>
      </c>
      <c r="F620" s="61">
        <v>-1.0660000000000001</v>
      </c>
      <c r="G620" s="61"/>
      <c r="H620" s="58">
        <v>-1.0660000000000001</v>
      </c>
      <c r="I620" s="27"/>
      <c r="J620" s="58">
        <v>-1.036</v>
      </c>
      <c r="K620" s="62">
        <v>-1.4350000000000001</v>
      </c>
      <c r="L620" s="62">
        <v>-0.42399999999999999</v>
      </c>
      <c r="M620">
        <f>-[2]case600!$C85/3600/1000</f>
        <v>-1.9603272441701503</v>
      </c>
    </row>
    <row r="621" spans="1:13" ht="12.75" x14ac:dyDescent="0.2">
      <c r="A621" s="29">
        <v>13</v>
      </c>
      <c r="B621" s="27">
        <v>-2.66</v>
      </c>
      <c r="C621" s="62">
        <v>-2.487117</v>
      </c>
      <c r="D621" s="32">
        <v>-2.8540000000000001</v>
      </c>
      <c r="E621" s="62">
        <v>-2.8540000000000001</v>
      </c>
      <c r="F621" s="61">
        <v>-2.5859999999999999</v>
      </c>
      <c r="G621" s="61"/>
      <c r="H621" s="58">
        <v>-2.5859999999999999</v>
      </c>
      <c r="I621" s="27"/>
      <c r="J621" s="58">
        <v>-2.4980000000000002</v>
      </c>
      <c r="K621" s="62">
        <v>-2.7202777777777798</v>
      </c>
      <c r="L621" s="62">
        <v>-2.3639999999999999</v>
      </c>
      <c r="M621">
        <f>-[2]case600!$C86/3600/1000</f>
        <v>-3.3405775245010001</v>
      </c>
    </row>
    <row r="622" spans="1:13" ht="12.75" x14ac:dyDescent="0.2">
      <c r="A622" s="29">
        <v>14</v>
      </c>
      <c r="B622" s="27">
        <v>-3.5750000000000002</v>
      </c>
      <c r="C622" s="62">
        <v>-2.9579409999999999</v>
      </c>
      <c r="D622" s="32">
        <v>-3.3980000000000001</v>
      </c>
      <c r="E622" s="62">
        <v>-3.3980000000000001</v>
      </c>
      <c r="F622" s="61">
        <v>-3.2250000000000001</v>
      </c>
      <c r="G622" s="61"/>
      <c r="H622" s="58">
        <v>-3.2250000000000001</v>
      </c>
      <c r="I622" s="27"/>
      <c r="J622" s="58">
        <v>-3.085</v>
      </c>
      <c r="K622" s="62">
        <v>-3.1555555555555599</v>
      </c>
      <c r="L622" s="62">
        <v>-2.7589999999999999</v>
      </c>
      <c r="M622">
        <f>-[2]case600!$C87/3600/1000</f>
        <v>-3.6096764607999723</v>
      </c>
    </row>
    <row r="623" spans="1:13" ht="12.75" x14ac:dyDescent="0.2">
      <c r="A623" s="29">
        <v>15</v>
      </c>
      <c r="B623" s="27">
        <v>-3.5270000000000001</v>
      </c>
      <c r="C623" s="62">
        <v>-2.631008</v>
      </c>
      <c r="D623" s="32">
        <v>-3.1160000000000001</v>
      </c>
      <c r="E623" s="62">
        <v>-3.1160000000000001</v>
      </c>
      <c r="F623" s="61">
        <v>-2.8260000000000001</v>
      </c>
      <c r="G623" s="61"/>
      <c r="H623" s="58">
        <v>-2.8260000000000001</v>
      </c>
      <c r="I623" s="27"/>
      <c r="J623" s="58">
        <v>-2.637</v>
      </c>
      <c r="K623" s="62">
        <v>-2.8444444444444401</v>
      </c>
      <c r="L623" s="62">
        <v>-2.431</v>
      </c>
      <c r="M623">
        <f>-[2]case600!$C88/3600/1000</f>
        <v>-2.9618560029790002</v>
      </c>
    </row>
    <row r="624" spans="1:13" ht="12.75" x14ac:dyDescent="0.2">
      <c r="A624" s="29">
        <v>16</v>
      </c>
      <c r="B624" s="27">
        <v>-2.4350000000000001</v>
      </c>
      <c r="C624" s="62">
        <v>-1.3491299999999999</v>
      </c>
      <c r="D624" s="32">
        <v>-1.82</v>
      </c>
      <c r="E624" s="62">
        <v>-1.82</v>
      </c>
      <c r="F624" s="61">
        <v>-1.552</v>
      </c>
      <c r="G624" s="61"/>
      <c r="H624" s="58">
        <v>-1.552</v>
      </c>
      <c r="I624" s="27"/>
      <c r="J624" s="58">
        <v>-1.345</v>
      </c>
      <c r="K624" s="62">
        <v>-1.71583333333333</v>
      </c>
      <c r="L624" s="62">
        <v>-1.1399999999999999</v>
      </c>
      <c r="M624">
        <f>-[2]case600!$C89/3600/1000</f>
        <v>-1.460959279774525</v>
      </c>
    </row>
    <row r="625" spans="1:13" ht="12.75" x14ac:dyDescent="0.2">
      <c r="A625" s="29">
        <v>17</v>
      </c>
      <c r="B625" s="27">
        <v>-0.35599999999999998</v>
      </c>
      <c r="C625" s="62">
        <v>0</v>
      </c>
      <c r="D625" s="32">
        <v>0</v>
      </c>
      <c r="E625" s="62">
        <v>0</v>
      </c>
      <c r="F625" s="61">
        <v>-1E-3</v>
      </c>
      <c r="G625" s="61"/>
      <c r="H625" s="58">
        <v>-1E-3</v>
      </c>
      <c r="I625" s="27"/>
      <c r="J625" s="58">
        <v>0</v>
      </c>
      <c r="K625" s="62">
        <v>0</v>
      </c>
      <c r="L625" s="62">
        <v>0</v>
      </c>
      <c r="M625">
        <f>-[2]case600!$C90/3600/1000</f>
        <v>-1.3571174913205138E-2</v>
      </c>
    </row>
    <row r="626" spans="1:13" ht="12.75" x14ac:dyDescent="0.2">
      <c r="A626" s="29">
        <v>18</v>
      </c>
      <c r="B626" s="27">
        <v>0.24299999999999999</v>
      </c>
      <c r="C626" s="62">
        <v>0.95016849999999997</v>
      </c>
      <c r="D626" s="32">
        <v>0.77500000000000002</v>
      </c>
      <c r="E626" s="62">
        <v>0.77500000000000002</v>
      </c>
      <c r="F626" s="61">
        <v>0.8</v>
      </c>
      <c r="G626" s="61"/>
      <c r="H626" s="58">
        <v>0.8</v>
      </c>
      <c r="I626" s="27"/>
      <c r="J626" s="58">
        <v>0.88</v>
      </c>
      <c r="K626" s="62">
        <v>0.77305555555555605</v>
      </c>
      <c r="L626" s="62">
        <v>1.292</v>
      </c>
      <c r="M626">
        <f>[2]case600!$B91/3600/1000</f>
        <v>0.4397112537317111</v>
      </c>
    </row>
    <row r="627" spans="1:13" ht="12.75" x14ac:dyDescent="0.2">
      <c r="A627" s="29">
        <v>19</v>
      </c>
      <c r="B627" s="27">
        <v>1.53</v>
      </c>
      <c r="C627" s="62">
        <v>2.3779189999999999</v>
      </c>
      <c r="D627" s="32">
        <v>2.2320000000000002</v>
      </c>
      <c r="E627" s="62">
        <v>2.2320000000000002</v>
      </c>
      <c r="F627" s="61">
        <v>2.34</v>
      </c>
      <c r="G627" s="61"/>
      <c r="H627" s="58">
        <v>2.34</v>
      </c>
      <c r="I627" s="27"/>
      <c r="J627" s="58">
        <v>2.331</v>
      </c>
      <c r="K627" s="62">
        <v>2.3013888888888898</v>
      </c>
      <c r="L627" s="62">
        <v>2.4449999999999998</v>
      </c>
      <c r="M627">
        <f>[2]case600!$B92/3600/1000</f>
        <v>1.8393265740601306</v>
      </c>
    </row>
    <row r="628" spans="1:13" ht="12.75" x14ac:dyDescent="0.2">
      <c r="A628" s="29">
        <v>20</v>
      </c>
      <c r="B628" s="27">
        <v>2.3210000000000002</v>
      </c>
      <c r="C628" s="62">
        <v>2.8664869999999998</v>
      </c>
      <c r="D628" s="32">
        <v>2.9329999999999998</v>
      </c>
      <c r="E628" s="62">
        <v>2.9329999999999998</v>
      </c>
      <c r="F628" s="61">
        <v>2.988</v>
      </c>
      <c r="G628" s="61"/>
      <c r="H628" s="58">
        <v>2.988</v>
      </c>
      <c r="I628" s="27"/>
      <c r="J628" s="58">
        <v>2.9489999999999998</v>
      </c>
      <c r="K628" s="62">
        <v>2.9666666666666699</v>
      </c>
      <c r="L628" s="62">
        <v>2.9409999999999998</v>
      </c>
      <c r="M628">
        <f>[2]case600!$B93/3600/1000</f>
        <v>2.5740518427067527</v>
      </c>
    </row>
    <row r="629" spans="1:13" ht="12.75" x14ac:dyDescent="0.2">
      <c r="A629" s="29">
        <v>21</v>
      </c>
      <c r="B629" s="27">
        <v>2.641</v>
      </c>
      <c r="C629" s="62">
        <v>3.212612</v>
      </c>
      <c r="D629" s="32">
        <v>3.323</v>
      </c>
      <c r="E629" s="62">
        <v>3.323</v>
      </c>
      <c r="F629" s="61">
        <v>3.3650000000000002</v>
      </c>
      <c r="G629" s="61"/>
      <c r="H629" s="58">
        <v>3.3650000000000002</v>
      </c>
      <c r="I629" s="27"/>
      <c r="J629" s="58">
        <v>3.3090000000000002</v>
      </c>
      <c r="K629" s="62">
        <v>3.2777777777777799</v>
      </c>
      <c r="L629" s="62">
        <v>3.4049999999999998</v>
      </c>
      <c r="M629">
        <f>[2]case600!$B94/3600/1000</f>
        <v>2.9774852894841386</v>
      </c>
    </row>
    <row r="630" spans="1:13" ht="12.75" x14ac:dyDescent="0.2">
      <c r="A630" s="29">
        <v>22</v>
      </c>
      <c r="B630" s="27">
        <v>2.899</v>
      </c>
      <c r="C630" s="62">
        <v>3.2845110000000002</v>
      </c>
      <c r="D630" s="32">
        <v>3.4870000000000001</v>
      </c>
      <c r="E630" s="62">
        <v>3.4870000000000001</v>
      </c>
      <c r="F630" s="61">
        <v>3.532</v>
      </c>
      <c r="G630" s="61"/>
      <c r="H630" s="58">
        <v>3.532</v>
      </c>
      <c r="I630" s="27"/>
      <c r="J630" s="58">
        <v>3.347</v>
      </c>
      <c r="K630" s="62">
        <v>3.4611111111111099</v>
      </c>
      <c r="L630" s="62">
        <v>3.5939999999999999</v>
      </c>
      <c r="M630">
        <f>[2]case600!$B95/3600/1000</f>
        <v>3.1878450955330835</v>
      </c>
    </row>
    <row r="631" spans="1:13" ht="12.75" x14ac:dyDescent="0.2">
      <c r="A631" s="29">
        <v>23</v>
      </c>
      <c r="B631" s="27">
        <v>3.0169999999999999</v>
      </c>
      <c r="C631" s="62">
        <v>3.3307470000000001</v>
      </c>
      <c r="D631" s="32">
        <v>3.5139999999999998</v>
      </c>
      <c r="E631" s="62">
        <v>3.5139999999999998</v>
      </c>
      <c r="F631" s="61">
        <v>3.605</v>
      </c>
      <c r="G631" s="61"/>
      <c r="H631" s="58">
        <v>3.605</v>
      </c>
      <c r="I631" s="27"/>
      <c r="J631" s="58">
        <v>3.4940000000000002</v>
      </c>
      <c r="K631" s="62">
        <v>3.5</v>
      </c>
      <c r="L631" s="62">
        <v>3.6960000000000002</v>
      </c>
      <c r="M631">
        <f>[2]case600!$B96/3600/1000</f>
        <v>3.2456211723895274</v>
      </c>
    </row>
    <row r="632" spans="1:13" ht="12.75" x14ac:dyDescent="0.2">
      <c r="A632" s="29">
        <v>24</v>
      </c>
      <c r="B632" s="27">
        <v>3.008</v>
      </c>
      <c r="C632" s="62">
        <v>3.387975</v>
      </c>
      <c r="D632" s="32">
        <v>3.5609999999999999</v>
      </c>
      <c r="E632" s="62">
        <v>3.5609999999999999</v>
      </c>
      <c r="F632" s="61">
        <v>3.6629999999999998</v>
      </c>
      <c r="G632" s="61"/>
      <c r="H632" s="58">
        <v>3.6629999999999998</v>
      </c>
      <c r="I632" s="27"/>
      <c r="J632" s="58">
        <v>3.5270000000000001</v>
      </c>
      <c r="K632" s="62">
        <v>3.4722222222222201</v>
      </c>
      <c r="L632" s="62">
        <v>3.7690000000000001</v>
      </c>
      <c r="M632">
        <f>[2]case600!$B97/3600/1000</f>
        <v>3.2632867399808889</v>
      </c>
    </row>
    <row r="633" spans="1:13" x14ac:dyDescent="0.15">
      <c r="A633" s="37" t="s">
        <v>163</v>
      </c>
      <c r="B633" s="37" t="s">
        <v>163</v>
      </c>
      <c r="C633" s="37" t="s">
        <v>163</v>
      </c>
      <c r="D633" s="37" t="s">
        <v>163</v>
      </c>
      <c r="E633" s="37" t="s">
        <v>163</v>
      </c>
      <c r="F633" s="38" t="s">
        <v>163</v>
      </c>
      <c r="G633" s="38"/>
      <c r="H633" s="37" t="s">
        <v>163</v>
      </c>
      <c r="I633" s="37" t="s">
        <v>163</v>
      </c>
      <c r="J633" s="37" t="s">
        <v>163</v>
      </c>
      <c r="K633" s="37" t="s">
        <v>163</v>
      </c>
      <c r="L633" s="37" t="s">
        <v>163</v>
      </c>
      <c r="M633"/>
    </row>
    <row r="634" spans="1:13" x14ac:dyDescent="0.15">
      <c r="E634" s="28"/>
      <c r="F634" s="39"/>
      <c r="G634" s="39"/>
      <c r="M634"/>
    </row>
    <row r="635" spans="1:13" x14ac:dyDescent="0.15">
      <c r="E635" s="28"/>
      <c r="F635" s="39"/>
      <c r="G635" s="39"/>
      <c r="M635"/>
    </row>
    <row r="636" spans="1:13" x14ac:dyDescent="0.15">
      <c r="E636" s="28"/>
      <c r="F636" s="39"/>
      <c r="G636" s="39"/>
      <c r="M636" s="64" t="s">
        <v>58</v>
      </c>
    </row>
    <row r="637" spans="1:13" x14ac:dyDescent="0.15">
      <c r="E637" s="28"/>
      <c r="F637" s="39"/>
      <c r="G637" s="39"/>
      <c r="M637" s="64" t="s">
        <v>67</v>
      </c>
    </row>
    <row r="638" spans="1:13" x14ac:dyDescent="0.15">
      <c r="E638" s="28"/>
      <c r="F638" s="39"/>
      <c r="G638" s="39"/>
      <c r="M638" s="64" t="s">
        <v>213</v>
      </c>
    </row>
    <row r="639" spans="1:13" x14ac:dyDescent="0.15">
      <c r="E639" s="28"/>
      <c r="F639" s="39"/>
      <c r="G639" s="39"/>
      <c r="M639" s="67" t="s">
        <v>163</v>
      </c>
    </row>
    <row r="640" spans="1:13" x14ac:dyDescent="0.15">
      <c r="E640" s="28"/>
      <c r="F640" s="39"/>
      <c r="G640" s="39"/>
      <c r="M640"/>
    </row>
    <row r="641" spans="1:13" x14ac:dyDescent="0.15">
      <c r="E641" s="28"/>
      <c r="F641" s="39"/>
      <c r="G641" s="39"/>
      <c r="M641"/>
    </row>
    <row r="642" spans="1:13" x14ac:dyDescent="0.15">
      <c r="A642" s="41" t="s">
        <v>210</v>
      </c>
      <c r="E642" s="28"/>
      <c r="F642" s="39"/>
      <c r="G642" s="39"/>
      <c r="M642"/>
    </row>
    <row r="643" spans="1:13" x14ac:dyDescent="0.15">
      <c r="A643" s="41" t="s">
        <v>214</v>
      </c>
      <c r="E643" s="28"/>
      <c r="F643" s="39"/>
      <c r="G643" s="39"/>
      <c r="M643"/>
    </row>
    <row r="644" spans="1:13" x14ac:dyDescent="0.15">
      <c r="A644" s="41" t="s">
        <v>212</v>
      </c>
      <c r="E644" s="28"/>
      <c r="F644" s="39"/>
      <c r="G644" s="39"/>
      <c r="M644"/>
    </row>
    <row r="645" spans="1:13" x14ac:dyDescent="0.15">
      <c r="A645" s="41" t="s">
        <v>115</v>
      </c>
      <c r="B645" s="41"/>
      <c r="C645" s="31"/>
      <c r="D645" s="41"/>
      <c r="E645" s="41"/>
      <c r="F645" s="42"/>
      <c r="G645" s="42"/>
      <c r="H645" s="41"/>
      <c r="I645" s="35"/>
      <c r="J645" s="41"/>
      <c r="K645" s="41"/>
      <c r="L645" s="41"/>
      <c r="M645"/>
    </row>
    <row r="646" spans="1:13" x14ac:dyDescent="0.15">
      <c r="A646" s="41" t="s">
        <v>116</v>
      </c>
      <c r="B646" s="41"/>
      <c r="C646" s="35"/>
      <c r="D646" s="41"/>
      <c r="E646" s="41"/>
      <c r="F646" s="42"/>
      <c r="G646" s="42"/>
      <c r="H646" s="41"/>
      <c r="I646" s="35"/>
      <c r="J646" s="41"/>
      <c r="K646" s="41"/>
      <c r="L646" s="41"/>
      <c r="M646"/>
    </row>
    <row r="647" spans="1:13" x14ac:dyDescent="0.15">
      <c r="A647" s="41" t="s">
        <v>160</v>
      </c>
      <c r="B647" s="35" t="s">
        <v>213</v>
      </c>
      <c r="C647" s="35" t="s">
        <v>213</v>
      </c>
      <c r="D647" s="35" t="s">
        <v>213</v>
      </c>
      <c r="E647" s="35" t="s">
        <v>213</v>
      </c>
      <c r="F647" s="43" t="s">
        <v>213</v>
      </c>
      <c r="G647" s="43"/>
      <c r="H647" s="35" t="s">
        <v>213</v>
      </c>
      <c r="I647" s="35" t="s">
        <v>213</v>
      </c>
      <c r="J647" s="35" t="s">
        <v>213</v>
      </c>
      <c r="K647" s="35" t="s">
        <v>213</v>
      </c>
      <c r="L647" s="35" t="s">
        <v>213</v>
      </c>
      <c r="M647"/>
    </row>
    <row r="648" spans="1:13" x14ac:dyDescent="0.15">
      <c r="A648" s="37" t="s">
        <v>163</v>
      </c>
      <c r="B648" s="37" t="s">
        <v>163</v>
      </c>
      <c r="C648" s="37" t="s">
        <v>163</v>
      </c>
      <c r="D648" s="37" t="s">
        <v>163</v>
      </c>
      <c r="E648" s="37" t="s">
        <v>163</v>
      </c>
      <c r="F648" s="38" t="s">
        <v>163</v>
      </c>
      <c r="G648" s="38"/>
      <c r="H648" s="37" t="s">
        <v>163</v>
      </c>
      <c r="I648" s="37" t="s">
        <v>163</v>
      </c>
      <c r="J648" s="37" t="s">
        <v>163</v>
      </c>
      <c r="K648" s="37" t="s">
        <v>163</v>
      </c>
      <c r="L648" s="37" t="s">
        <v>163</v>
      </c>
      <c r="M648"/>
    </row>
    <row r="649" spans="1:13" x14ac:dyDescent="0.15">
      <c r="A649" s="37"/>
      <c r="B649" s="35" t="s">
        <v>50</v>
      </c>
      <c r="C649" s="35" t="s">
        <v>51</v>
      </c>
      <c r="D649" s="31" t="s">
        <v>246</v>
      </c>
      <c r="E649" s="34" t="s">
        <v>151</v>
      </c>
      <c r="F649" s="50" t="s">
        <v>236</v>
      </c>
      <c r="G649" s="50" t="s">
        <v>293</v>
      </c>
      <c r="H649" s="35" t="s">
        <v>53</v>
      </c>
      <c r="I649" s="35" t="s">
        <v>54</v>
      </c>
      <c r="J649" s="35" t="s">
        <v>55</v>
      </c>
      <c r="K649" s="51" t="s">
        <v>56</v>
      </c>
      <c r="L649" s="35" t="s">
        <v>57</v>
      </c>
      <c r="M649" s="35" t="s">
        <v>221</v>
      </c>
    </row>
    <row r="650" spans="1:13" ht="12.75" x14ac:dyDescent="0.2">
      <c r="A650" s="29">
        <v>1</v>
      </c>
      <c r="B650" s="27">
        <v>2.4409999999999998</v>
      </c>
      <c r="C650" s="62">
        <v>3.103939</v>
      </c>
      <c r="D650" s="29">
        <v>3.101</v>
      </c>
      <c r="E650" s="58">
        <v>3.101</v>
      </c>
      <c r="F650" s="30">
        <v>3.3940000000000001</v>
      </c>
      <c r="G650" s="30"/>
      <c r="H650" s="58">
        <v>3.3940000000000001</v>
      </c>
      <c r="I650" s="27"/>
      <c r="J650" s="58">
        <v>3.2080000000000002</v>
      </c>
      <c r="K650" s="62">
        <v>3.0805555555555602</v>
      </c>
      <c r="L650" s="62">
        <v>3.4</v>
      </c>
      <c r="M650">
        <f>[6]case900!$B74/3600/1000</f>
        <v>2.684286116260675</v>
      </c>
    </row>
    <row r="651" spans="1:13" ht="12.75" x14ac:dyDescent="0.2">
      <c r="A651" s="29">
        <v>2</v>
      </c>
      <c r="B651" s="27">
        <v>2.6059999999999999</v>
      </c>
      <c r="C651" s="62">
        <v>3.1985890000000001</v>
      </c>
      <c r="D651" s="29">
        <v>3.2370000000000001</v>
      </c>
      <c r="E651" s="58">
        <v>3.2370000000000001</v>
      </c>
      <c r="F651" s="30">
        <v>3.54</v>
      </c>
      <c r="G651" s="30"/>
      <c r="H651" s="58">
        <v>3.54</v>
      </c>
      <c r="I651" s="27"/>
      <c r="J651" s="58">
        <v>3.3490000000000002</v>
      </c>
      <c r="K651" s="62">
        <v>3.2027777777777802</v>
      </c>
      <c r="L651" s="62">
        <v>3.5470000000000002</v>
      </c>
      <c r="M651">
        <f>[6]case900!$B75/3600/1000</f>
        <v>2.828034973985722</v>
      </c>
    </row>
    <row r="652" spans="1:13" ht="12.75" x14ac:dyDescent="0.2">
      <c r="A652" s="29">
        <v>3</v>
      </c>
      <c r="B652" s="27">
        <v>2.6230000000000002</v>
      </c>
      <c r="C652" s="62">
        <v>3.2044450000000002</v>
      </c>
      <c r="D652" s="29">
        <v>3.2789999999999999</v>
      </c>
      <c r="E652" s="58">
        <v>3.2789999999999999</v>
      </c>
      <c r="F652" s="30">
        <v>3.5569999999999999</v>
      </c>
      <c r="G652" s="30"/>
      <c r="H652" s="58">
        <v>3.5569999999999999</v>
      </c>
      <c r="I652" s="27"/>
      <c r="J652" s="58">
        <v>3.3820000000000001</v>
      </c>
      <c r="K652" s="62">
        <v>3.2777777777777799</v>
      </c>
      <c r="L652" s="62">
        <v>3.573</v>
      </c>
      <c r="M652">
        <f>[6]case900!$B76/3600/1000</f>
        <v>2.9028295347001669</v>
      </c>
    </row>
    <row r="653" spans="1:13" ht="12.75" x14ac:dyDescent="0.2">
      <c r="A653" s="29">
        <v>4</v>
      </c>
      <c r="B653" s="27">
        <v>2.6669999999999998</v>
      </c>
      <c r="C653" s="62">
        <v>3.3056040000000002</v>
      </c>
      <c r="D653" s="29">
        <v>3.3769999999999998</v>
      </c>
      <c r="E653" s="58">
        <v>3.3769999999999998</v>
      </c>
      <c r="F653" s="30">
        <v>3.613</v>
      </c>
      <c r="G653" s="30"/>
      <c r="H653" s="58">
        <v>3.613</v>
      </c>
      <c r="I653" s="27"/>
      <c r="J653" s="58">
        <v>3.4470000000000001</v>
      </c>
      <c r="K653" s="62">
        <v>3.3305555555555602</v>
      </c>
      <c r="L653" s="62">
        <v>3.629</v>
      </c>
      <c r="M653">
        <f>[6]case900!$B77/3600/1000</f>
        <v>2.9805622445712503</v>
      </c>
    </row>
    <row r="654" spans="1:13" ht="12.75" x14ac:dyDescent="0.2">
      <c r="A654" s="29">
        <v>5</v>
      </c>
      <c r="B654" s="27">
        <v>2.7440000000000002</v>
      </c>
      <c r="C654" s="62">
        <v>3.3668550000000002</v>
      </c>
      <c r="D654" s="29">
        <v>3.4460000000000002</v>
      </c>
      <c r="E654" s="58">
        <v>3.4460000000000002</v>
      </c>
      <c r="F654" s="30">
        <v>3.6659999999999999</v>
      </c>
      <c r="G654" s="30"/>
      <c r="H654" s="58">
        <v>3.6659999999999999</v>
      </c>
      <c r="I654" s="27"/>
      <c r="J654" s="58">
        <v>3.5059999999999998</v>
      </c>
      <c r="K654" s="62">
        <v>3.4166666666666701</v>
      </c>
      <c r="L654" s="62">
        <v>3.6869999999999998</v>
      </c>
      <c r="M654">
        <f>[6]case900!$B78/3600/1000</f>
        <v>3.0584835622409718</v>
      </c>
    </row>
    <row r="655" spans="1:13" ht="12.75" x14ac:dyDescent="0.2">
      <c r="A655" s="29">
        <v>6</v>
      </c>
      <c r="B655" s="27">
        <v>2.8</v>
      </c>
      <c r="C655" s="62">
        <v>3.3992879999999999</v>
      </c>
      <c r="D655" s="29">
        <v>3.4980000000000002</v>
      </c>
      <c r="E655" s="58">
        <v>3.4980000000000002</v>
      </c>
      <c r="F655" s="30">
        <v>3.7149999999999999</v>
      </c>
      <c r="G655" s="30"/>
      <c r="H655" s="58">
        <v>3.7149999999999999</v>
      </c>
      <c r="I655" s="27"/>
      <c r="J655" s="58">
        <v>3.5579999999999998</v>
      </c>
      <c r="K655" s="62">
        <v>3.4694444444444401</v>
      </c>
      <c r="L655" s="62">
        <v>3.7469999999999999</v>
      </c>
      <c r="M655">
        <f>[6]case900!$B79/3600/1000</f>
        <v>3.1146694102483057</v>
      </c>
    </row>
    <row r="656" spans="1:13" ht="12.75" x14ac:dyDescent="0.2">
      <c r="A656" s="29">
        <v>7</v>
      </c>
      <c r="B656" s="27">
        <v>2.8340000000000001</v>
      </c>
      <c r="C656" s="62">
        <v>3.453233</v>
      </c>
      <c r="D656" s="29">
        <v>3.5569999999999999</v>
      </c>
      <c r="E656" s="58">
        <v>3.5569999999999999</v>
      </c>
      <c r="F656" s="30">
        <v>3.76</v>
      </c>
      <c r="G656" s="30"/>
      <c r="H656" s="58">
        <v>3.76</v>
      </c>
      <c r="I656" s="27"/>
      <c r="J656" s="58">
        <v>3.605</v>
      </c>
      <c r="K656" s="62">
        <v>3.5166666666666702</v>
      </c>
      <c r="L656" s="62">
        <v>3.7970000000000002</v>
      </c>
      <c r="M656">
        <f>[6]case900!$B80/3600/1000</f>
        <v>3.1721787355460278</v>
      </c>
    </row>
    <row r="657" spans="1:13" ht="12.75" x14ac:dyDescent="0.2">
      <c r="A657" s="29">
        <v>8</v>
      </c>
      <c r="B657" s="27">
        <v>2.8370000000000002</v>
      </c>
      <c r="C657" s="62">
        <v>3.3760340000000002</v>
      </c>
      <c r="D657" s="29">
        <v>3.516</v>
      </c>
      <c r="E657" s="58">
        <v>3.516</v>
      </c>
      <c r="F657" s="30">
        <v>3.7490000000000001</v>
      </c>
      <c r="G657" s="30"/>
      <c r="H657" s="58">
        <v>3.7490000000000001</v>
      </c>
      <c r="I657" s="27"/>
      <c r="J657" s="58">
        <v>3.6080000000000001</v>
      </c>
      <c r="K657" s="62">
        <v>3.4638888888888899</v>
      </c>
      <c r="L657" s="62">
        <v>3.794</v>
      </c>
      <c r="M657">
        <f>[6]case900!$B81/3600/1000</f>
        <v>3.0553078425678892</v>
      </c>
    </row>
    <row r="658" spans="1:13" ht="12.75" x14ac:dyDescent="0.2">
      <c r="A658" s="29">
        <v>9</v>
      </c>
      <c r="B658" s="27">
        <v>2.641</v>
      </c>
      <c r="C658" s="62">
        <v>2.8980779999999999</v>
      </c>
      <c r="D658" s="29">
        <v>2.9740000000000002</v>
      </c>
      <c r="E658" s="58">
        <v>2.9740000000000002</v>
      </c>
      <c r="F658" s="30">
        <v>3.17</v>
      </c>
      <c r="G658" s="30"/>
      <c r="H658" s="58">
        <v>3.17</v>
      </c>
      <c r="I658" s="27"/>
      <c r="J658" s="58">
        <v>3.08</v>
      </c>
      <c r="K658" s="62">
        <v>2.8333333333333299</v>
      </c>
      <c r="L658" s="62">
        <v>3.1680000000000001</v>
      </c>
      <c r="M658">
        <f>[6]case900!$B82/3600/1000</f>
        <v>2.4398296370163224</v>
      </c>
    </row>
    <row r="659" spans="1:13" ht="12.75" x14ac:dyDescent="0.2">
      <c r="A659" s="29">
        <v>10</v>
      </c>
      <c r="B659" s="27">
        <v>2.12</v>
      </c>
      <c r="C659" s="62">
        <v>2.346263</v>
      </c>
      <c r="D659" s="29">
        <v>2.202</v>
      </c>
      <c r="E659" s="58">
        <v>2.202</v>
      </c>
      <c r="F659" s="30">
        <v>2.3199999999999998</v>
      </c>
      <c r="G659" s="30"/>
      <c r="H659" s="58">
        <v>2.3199999999999998</v>
      </c>
      <c r="I659" s="27"/>
      <c r="J659" s="58">
        <v>2.3479999999999999</v>
      </c>
      <c r="K659" s="62">
        <v>2.0561111111111101</v>
      </c>
      <c r="L659" s="62">
        <v>2.4489999999999998</v>
      </c>
      <c r="M659">
        <f>[6]case900!$B83/3600/1000</f>
        <v>1.7752106687277749</v>
      </c>
    </row>
    <row r="660" spans="1:13" ht="12.75" x14ac:dyDescent="0.2">
      <c r="A660" s="29">
        <v>11</v>
      </c>
      <c r="B660" s="27">
        <v>1.502</v>
      </c>
      <c r="C660" s="62">
        <v>1.398112</v>
      </c>
      <c r="D660" s="29">
        <v>1.034</v>
      </c>
      <c r="E660" s="58">
        <v>1.034</v>
      </c>
      <c r="F660" s="30">
        <v>0.94899999999999995</v>
      </c>
      <c r="G660" s="30"/>
      <c r="H660" s="58">
        <v>0.94899999999999995</v>
      </c>
      <c r="I660" s="27"/>
      <c r="J660" s="58">
        <v>1.117</v>
      </c>
      <c r="K660" s="62">
        <v>0.793333333333333</v>
      </c>
      <c r="L660" s="62">
        <v>1.2929999999999999</v>
      </c>
      <c r="M660">
        <f>[6]case900!$B84/3600/1000</f>
        <v>0.99331583065749995</v>
      </c>
    </row>
    <row r="661" spans="1:13" ht="12.75" x14ac:dyDescent="0.2">
      <c r="A661" s="29">
        <v>12</v>
      </c>
      <c r="B661" s="27">
        <v>0.67600000000000005</v>
      </c>
      <c r="C661" s="62">
        <v>0.37698320000000002</v>
      </c>
      <c r="D661" s="29">
        <v>0.23200000000000001</v>
      </c>
      <c r="E661" s="58">
        <v>0.23200000000000001</v>
      </c>
      <c r="F661" s="30">
        <v>0.10100000000000001</v>
      </c>
      <c r="G661" s="30"/>
      <c r="H661" s="58">
        <v>0.10100000000000001</v>
      </c>
      <c r="I661" s="27"/>
      <c r="J661" s="58">
        <v>0.3</v>
      </c>
      <c r="K661" s="62">
        <v>3.7277777777777799E-2</v>
      </c>
      <c r="L661" s="62">
        <v>0.61899999999999999</v>
      </c>
      <c r="M661">
        <f>[6]case900!$B85/3600/1000</f>
        <v>0.27793918411702778</v>
      </c>
    </row>
    <row r="662" spans="1:13" ht="12.75" x14ac:dyDescent="0.2">
      <c r="A662" s="29">
        <v>13</v>
      </c>
      <c r="B662" s="27">
        <v>7.3999999999999996E-2</v>
      </c>
      <c r="C662" s="62">
        <v>0</v>
      </c>
      <c r="D662" s="29">
        <v>0</v>
      </c>
      <c r="E662" s="58">
        <v>0</v>
      </c>
      <c r="F662" s="30">
        <v>0</v>
      </c>
      <c r="G662" s="30"/>
      <c r="H662" s="58">
        <v>0</v>
      </c>
      <c r="I662" s="27"/>
      <c r="J662" s="58">
        <v>0</v>
      </c>
      <c r="K662" s="62">
        <v>0</v>
      </c>
      <c r="L662" s="62">
        <v>0.13600000000000001</v>
      </c>
      <c r="M662">
        <f>[6]case900!$C86</f>
        <v>0</v>
      </c>
    </row>
    <row r="663" spans="1:13" ht="12.75" x14ac:dyDescent="0.2">
      <c r="A663" s="29">
        <v>14</v>
      </c>
      <c r="B663" s="27">
        <v>0</v>
      </c>
      <c r="C663" s="62">
        <v>0</v>
      </c>
      <c r="D663" s="29">
        <v>0</v>
      </c>
      <c r="E663" s="58">
        <v>0</v>
      </c>
      <c r="F663" s="30">
        <v>0</v>
      </c>
      <c r="G663" s="30"/>
      <c r="H663" s="58">
        <v>0</v>
      </c>
      <c r="I663" s="27"/>
      <c r="J663" s="58">
        <v>0</v>
      </c>
      <c r="K663" s="62">
        <v>0</v>
      </c>
      <c r="L663" s="62">
        <v>0</v>
      </c>
      <c r="M663">
        <f>[6]case900!$C87</f>
        <v>0</v>
      </c>
    </row>
    <row r="664" spans="1:13" ht="12.75" x14ac:dyDescent="0.2">
      <c r="A664" s="29">
        <v>15</v>
      </c>
      <c r="B664" s="27">
        <v>0</v>
      </c>
      <c r="C664" s="62">
        <v>0</v>
      </c>
      <c r="D664" s="29">
        <v>0</v>
      </c>
      <c r="E664" s="58">
        <v>0</v>
      </c>
      <c r="F664" s="30">
        <v>0</v>
      </c>
      <c r="G664" s="30"/>
      <c r="H664" s="58">
        <v>0</v>
      </c>
      <c r="I664" s="27"/>
      <c r="J664" s="58">
        <v>0</v>
      </c>
      <c r="K664" s="62">
        <v>0</v>
      </c>
      <c r="L664" s="62">
        <v>0</v>
      </c>
      <c r="M664">
        <f>[6]case900!$C88</f>
        <v>0</v>
      </c>
    </row>
    <row r="665" spans="1:13" ht="12.75" x14ac:dyDescent="0.2">
      <c r="A665" s="29">
        <v>16</v>
      </c>
      <c r="B665" s="27">
        <v>0</v>
      </c>
      <c r="C665" s="62">
        <v>0</v>
      </c>
      <c r="D665" s="29">
        <v>0</v>
      </c>
      <c r="E665" s="58">
        <v>0</v>
      </c>
      <c r="F665" s="30">
        <v>0</v>
      </c>
      <c r="G665" s="30"/>
      <c r="H665" s="58">
        <v>0</v>
      </c>
      <c r="I665" s="27"/>
      <c r="J665" s="58">
        <v>0</v>
      </c>
      <c r="K665" s="62">
        <v>0</v>
      </c>
      <c r="L665" s="62">
        <v>8.7999999999999995E-2</v>
      </c>
      <c r="M665">
        <f>[6]case900!$C89</f>
        <v>0</v>
      </c>
    </row>
    <row r="666" spans="1:13" ht="12.75" x14ac:dyDescent="0.2">
      <c r="A666" s="29">
        <v>17</v>
      </c>
      <c r="B666" s="27">
        <v>2.7E-2</v>
      </c>
      <c r="C666" s="62">
        <v>0.1240916</v>
      </c>
      <c r="D666" s="29">
        <v>0</v>
      </c>
      <c r="E666" s="58">
        <v>0</v>
      </c>
      <c r="F666" s="30">
        <v>0.27700000000000002</v>
      </c>
      <c r="G666" s="30"/>
      <c r="H666" s="58">
        <v>0.27700000000000002</v>
      </c>
      <c r="I666" s="27"/>
      <c r="J666" s="58">
        <v>0.14299999999999999</v>
      </c>
      <c r="K666" s="62">
        <v>0.13494444444444401</v>
      </c>
      <c r="L666" s="62">
        <v>1.198</v>
      </c>
      <c r="M666">
        <f>[6]case900!$B90/3600/1000</f>
        <v>0.13029954669910834</v>
      </c>
    </row>
    <row r="667" spans="1:13" ht="12.75" x14ac:dyDescent="0.2">
      <c r="A667" s="29">
        <v>18</v>
      </c>
      <c r="B667" s="27">
        <v>0.41299999999999998</v>
      </c>
      <c r="C667" s="62">
        <v>0.76691169999999997</v>
      </c>
      <c r="D667" s="29">
        <v>0.73899999999999999</v>
      </c>
      <c r="E667" s="58">
        <v>0.73899999999999999</v>
      </c>
      <c r="F667" s="30">
        <v>1.216</v>
      </c>
      <c r="G667" s="30"/>
      <c r="H667" s="58">
        <v>1.216</v>
      </c>
      <c r="I667" s="27"/>
      <c r="J667" s="58">
        <v>0.91</v>
      </c>
      <c r="K667" s="62">
        <v>0.76444444444444404</v>
      </c>
      <c r="L667" s="62">
        <v>1.6020000000000001</v>
      </c>
      <c r="M667">
        <f>[6]case900!$B91/3600/1000</f>
        <v>0.63116451736685009</v>
      </c>
    </row>
    <row r="668" spans="1:13" ht="12.75" x14ac:dyDescent="0.2">
      <c r="A668" s="29">
        <v>19</v>
      </c>
      <c r="B668" s="27">
        <v>0.80400000000000005</v>
      </c>
      <c r="C668" s="62">
        <v>1.3063880000000001</v>
      </c>
      <c r="D668" s="29">
        <v>1.1399999999999999</v>
      </c>
      <c r="E668" s="58">
        <v>1.1399999999999999</v>
      </c>
      <c r="F668" s="30">
        <v>1.6080000000000001</v>
      </c>
      <c r="G668" s="30"/>
      <c r="H668" s="58">
        <v>1.6080000000000001</v>
      </c>
      <c r="I668" s="27"/>
      <c r="J668" s="58">
        <v>1.2809999999999999</v>
      </c>
      <c r="K668" s="62">
        <v>1.19861111111111</v>
      </c>
      <c r="L668" s="62">
        <v>1.8049999999999999</v>
      </c>
      <c r="M668">
        <f>[6]case900!$B92/3600/1000</f>
        <v>0.98784594600207776</v>
      </c>
    </row>
    <row r="669" spans="1:13" ht="12.75" x14ac:dyDescent="0.2">
      <c r="A669" s="29">
        <v>20</v>
      </c>
      <c r="B669" s="27">
        <v>1.0680000000000001</v>
      </c>
      <c r="C669" s="62">
        <v>1.613048</v>
      </c>
      <c r="D669" s="29">
        <v>1.429</v>
      </c>
      <c r="E669" s="58">
        <v>1.429</v>
      </c>
      <c r="F669" s="30">
        <v>1.8160000000000001</v>
      </c>
      <c r="G669" s="30"/>
      <c r="H669" s="58">
        <v>1.8160000000000001</v>
      </c>
      <c r="I669" s="27"/>
      <c r="J669" s="58">
        <v>1.5429999999999999</v>
      </c>
      <c r="K669" s="62">
        <v>1.45888888888889</v>
      </c>
      <c r="L669" s="62">
        <v>1.9430000000000001</v>
      </c>
      <c r="M669">
        <f>[6]case900!$B93/3600/1000</f>
        <v>1.2309949663753192</v>
      </c>
    </row>
    <row r="670" spans="1:13" ht="12.75" x14ac:dyDescent="0.2">
      <c r="A670" s="29">
        <v>21</v>
      </c>
      <c r="B670" s="27">
        <v>1.2689999999999999</v>
      </c>
      <c r="C670" s="62">
        <v>1.925513</v>
      </c>
      <c r="D670" s="29">
        <v>1.7</v>
      </c>
      <c r="E670" s="58">
        <v>1.7</v>
      </c>
      <c r="F670" s="30">
        <v>2.0379999999999998</v>
      </c>
      <c r="G670" s="30"/>
      <c r="H670" s="58">
        <v>2.0379999999999998</v>
      </c>
      <c r="I670" s="27"/>
      <c r="J670" s="58">
        <v>1.81</v>
      </c>
      <c r="K670" s="62">
        <v>1.7008333333333301</v>
      </c>
      <c r="L670" s="62">
        <v>2.121</v>
      </c>
      <c r="M670">
        <f>[6]case900!$B94/3600/1000</f>
        <v>1.4595117275539666</v>
      </c>
    </row>
    <row r="671" spans="1:13" ht="12.75" x14ac:dyDescent="0.2">
      <c r="A671" s="29">
        <v>22</v>
      </c>
      <c r="B671" s="27">
        <v>1.502</v>
      </c>
      <c r="C671" s="62">
        <v>2.1361189999999999</v>
      </c>
      <c r="D671" s="29">
        <v>1.8939999999999999</v>
      </c>
      <c r="E671" s="58">
        <v>1.8939999999999999</v>
      </c>
      <c r="F671" s="30">
        <v>2.1739999999999999</v>
      </c>
      <c r="G671" s="30"/>
      <c r="H671" s="58">
        <v>2.1739999999999999</v>
      </c>
      <c r="I671" s="27"/>
      <c r="J671" s="58">
        <v>1.9950000000000001</v>
      </c>
      <c r="K671" s="62">
        <v>1.9341666666666699</v>
      </c>
      <c r="L671" s="62">
        <v>2.2269999999999999</v>
      </c>
      <c r="M671">
        <f>[6]case900!$B95/3600/1000</f>
        <v>1.6430277361061527</v>
      </c>
    </row>
    <row r="672" spans="1:13" ht="12.75" x14ac:dyDescent="0.2">
      <c r="A672" s="29">
        <v>23</v>
      </c>
      <c r="B672" s="27">
        <v>1.6579999999999999</v>
      </c>
      <c r="C672" s="62">
        <v>2.2207560000000002</v>
      </c>
      <c r="D672" s="29">
        <v>2.028</v>
      </c>
      <c r="E672" s="58">
        <v>2.028</v>
      </c>
      <c r="F672" s="30">
        <v>2.2930000000000001</v>
      </c>
      <c r="G672" s="30"/>
      <c r="H672" s="58">
        <v>2.2930000000000001</v>
      </c>
      <c r="I672" s="27"/>
      <c r="J672" s="58">
        <v>2.1539999999999999</v>
      </c>
      <c r="K672" s="62">
        <v>2.0922222222222202</v>
      </c>
      <c r="L672" s="62">
        <v>2.3380000000000001</v>
      </c>
      <c r="M672">
        <f>[6]case900!$B96/3600/1000</f>
        <v>1.7551802012827862</v>
      </c>
    </row>
    <row r="673" spans="1:13" ht="12.75" x14ac:dyDescent="0.2">
      <c r="A673" s="29">
        <v>24</v>
      </c>
      <c r="B673" s="27">
        <v>1.7490000000000001</v>
      </c>
      <c r="C673" s="62">
        <v>2.311051</v>
      </c>
      <c r="D673" s="29">
        <v>2.1930000000000001</v>
      </c>
      <c r="E673" s="58">
        <v>2.1930000000000001</v>
      </c>
      <c r="F673" s="30">
        <v>2.423</v>
      </c>
      <c r="G673" s="30"/>
      <c r="H673" s="58">
        <v>2.423</v>
      </c>
      <c r="I673" s="27"/>
      <c r="J673" s="58">
        <v>2.3109999999999999</v>
      </c>
      <c r="K673" s="62">
        <v>2.2266666666666701</v>
      </c>
      <c r="L673" s="62">
        <v>2.4580000000000002</v>
      </c>
      <c r="M673">
        <f>[6]case900!$B97/3600/1000</f>
        <v>1.8497051326957723</v>
      </c>
    </row>
    <row r="674" spans="1:13" x14ac:dyDescent="0.15">
      <c r="A674" s="37" t="s">
        <v>163</v>
      </c>
      <c r="B674" s="37" t="s">
        <v>163</v>
      </c>
      <c r="C674" s="37" t="s">
        <v>163</v>
      </c>
      <c r="D674" s="37" t="s">
        <v>163</v>
      </c>
      <c r="E674" s="37" t="s">
        <v>163</v>
      </c>
      <c r="F674" s="38" t="s">
        <v>163</v>
      </c>
      <c r="G674" s="38"/>
      <c r="H674" s="37" t="s">
        <v>163</v>
      </c>
      <c r="I674" s="37" t="s">
        <v>163</v>
      </c>
      <c r="J674" s="37" t="s">
        <v>163</v>
      </c>
      <c r="K674" s="37" t="s">
        <v>163</v>
      </c>
      <c r="L674" s="37" t="s">
        <v>163</v>
      </c>
      <c r="M674"/>
    </row>
    <row r="675" spans="1:13" x14ac:dyDescent="0.15">
      <c r="E675" s="28"/>
      <c r="F675" s="39"/>
      <c r="G675" s="39"/>
      <c r="M675"/>
    </row>
    <row r="676" spans="1:13" x14ac:dyDescent="0.15">
      <c r="E676" s="28"/>
      <c r="F676" s="39"/>
      <c r="G676" s="39"/>
      <c r="M676"/>
    </row>
    <row r="677" spans="1:13" x14ac:dyDescent="0.15">
      <c r="E677" s="28"/>
      <c r="F677" s="39"/>
      <c r="G677" s="39"/>
      <c r="M677" s="64" t="s">
        <v>58</v>
      </c>
    </row>
    <row r="678" spans="1:13" x14ac:dyDescent="0.15">
      <c r="E678" s="28"/>
      <c r="F678" s="39"/>
      <c r="G678" s="39"/>
      <c r="M678" s="64" t="s">
        <v>67</v>
      </c>
    </row>
    <row r="679" spans="1:13" x14ac:dyDescent="0.15">
      <c r="E679" s="28"/>
      <c r="F679" s="39"/>
      <c r="G679" s="39"/>
      <c r="M679" s="64" t="s">
        <v>219</v>
      </c>
    </row>
    <row r="680" spans="1:13" x14ac:dyDescent="0.15">
      <c r="E680" s="28"/>
      <c r="F680" s="39"/>
      <c r="G680" s="39"/>
      <c r="M680" s="67" t="s">
        <v>163</v>
      </c>
    </row>
    <row r="681" spans="1:13" x14ac:dyDescent="0.15">
      <c r="E681" s="28"/>
      <c r="F681" s="39"/>
      <c r="G681" s="39"/>
      <c r="M681"/>
    </row>
    <row r="682" spans="1:13" x14ac:dyDescent="0.15">
      <c r="E682" s="28"/>
      <c r="F682" s="39"/>
      <c r="G682" s="39"/>
      <c r="M682"/>
    </row>
    <row r="683" spans="1:13" x14ac:dyDescent="0.15">
      <c r="A683" s="41" t="s">
        <v>215</v>
      </c>
      <c r="E683" s="28"/>
      <c r="F683" s="39"/>
      <c r="G683" s="39"/>
      <c r="M683"/>
    </row>
    <row r="684" spans="1:13" x14ac:dyDescent="0.15">
      <c r="A684" s="41" t="s">
        <v>216</v>
      </c>
      <c r="E684" s="28"/>
      <c r="F684" s="39"/>
      <c r="G684" s="39"/>
      <c r="M684"/>
    </row>
    <row r="685" spans="1:13" x14ac:dyDescent="0.15">
      <c r="A685" s="41" t="s">
        <v>217</v>
      </c>
      <c r="E685" s="28"/>
      <c r="F685" s="39"/>
      <c r="G685" s="39"/>
      <c r="M685"/>
    </row>
    <row r="686" spans="1:13" x14ac:dyDescent="0.15">
      <c r="A686" s="41" t="s">
        <v>150</v>
      </c>
      <c r="E686" s="28"/>
      <c r="F686" s="39"/>
      <c r="G686" s="39"/>
      <c r="M686"/>
    </row>
    <row r="687" spans="1:13" x14ac:dyDescent="0.15">
      <c r="A687" s="41" t="s">
        <v>115</v>
      </c>
      <c r="B687" s="41" t="s">
        <v>51</v>
      </c>
      <c r="C687" s="31" t="s">
        <v>246</v>
      </c>
      <c r="D687" s="41" t="s">
        <v>151</v>
      </c>
      <c r="E687" s="41" t="s">
        <v>236</v>
      </c>
      <c r="F687" s="42" t="s">
        <v>152</v>
      </c>
      <c r="G687" s="42"/>
      <c r="H687" s="41" t="s">
        <v>153</v>
      </c>
      <c r="I687" s="35" t="s">
        <v>50</v>
      </c>
      <c r="J687" s="41" t="s">
        <v>55</v>
      </c>
      <c r="K687" s="41" t="s">
        <v>154</v>
      </c>
      <c r="L687" s="41" t="s">
        <v>57</v>
      </c>
      <c r="M687"/>
    </row>
    <row r="688" spans="1:13" x14ac:dyDescent="0.15">
      <c r="A688" s="41" t="s">
        <v>116</v>
      </c>
      <c r="B688" s="41" t="s">
        <v>156</v>
      </c>
      <c r="C688" s="35" t="s">
        <v>62</v>
      </c>
      <c r="D688" s="41" t="s">
        <v>62</v>
      </c>
      <c r="E688" s="41" t="s">
        <v>62</v>
      </c>
      <c r="F688" s="42" t="s">
        <v>62</v>
      </c>
      <c r="G688" s="42"/>
      <c r="H688" s="41" t="s">
        <v>157</v>
      </c>
      <c r="I688" s="35" t="s">
        <v>60</v>
      </c>
      <c r="J688" s="41" t="s">
        <v>64</v>
      </c>
      <c r="K688" s="41" t="s">
        <v>158</v>
      </c>
      <c r="L688" s="41" t="s">
        <v>66</v>
      </c>
      <c r="M688"/>
    </row>
    <row r="689" spans="1:13" x14ac:dyDescent="0.15">
      <c r="A689" s="41" t="s">
        <v>218</v>
      </c>
      <c r="B689" s="35" t="s">
        <v>219</v>
      </c>
      <c r="C689" s="35" t="s">
        <v>219</v>
      </c>
      <c r="D689" s="35" t="s">
        <v>219</v>
      </c>
      <c r="E689" s="35" t="s">
        <v>219</v>
      </c>
      <c r="F689" s="43" t="s">
        <v>219</v>
      </c>
      <c r="G689" s="43"/>
      <c r="H689" s="35" t="s">
        <v>219</v>
      </c>
      <c r="I689" s="35" t="s">
        <v>219</v>
      </c>
      <c r="J689" s="35" t="s">
        <v>219</v>
      </c>
      <c r="K689" s="35" t="s">
        <v>219</v>
      </c>
      <c r="L689" s="35" t="s">
        <v>219</v>
      </c>
      <c r="M689"/>
    </row>
    <row r="690" spans="1:13" x14ac:dyDescent="0.15">
      <c r="A690" s="37" t="s">
        <v>163</v>
      </c>
      <c r="B690" s="37" t="s">
        <v>163</v>
      </c>
      <c r="C690" s="37" t="s">
        <v>163</v>
      </c>
      <c r="D690" s="37" t="s">
        <v>163</v>
      </c>
      <c r="E690" s="37" t="s">
        <v>163</v>
      </c>
      <c r="F690" s="38" t="s">
        <v>163</v>
      </c>
      <c r="G690" s="38"/>
      <c r="H690" s="37" t="s">
        <v>163</v>
      </c>
      <c r="I690" s="37" t="s">
        <v>163</v>
      </c>
      <c r="J690" s="37" t="s">
        <v>163</v>
      </c>
      <c r="K690" s="37" t="s">
        <v>163</v>
      </c>
      <c r="L690" s="37" t="s">
        <v>163</v>
      </c>
      <c r="M690"/>
    </row>
    <row r="691" spans="1:13" x14ac:dyDescent="0.15">
      <c r="A691" s="29">
        <v>-50</v>
      </c>
      <c r="B691" s="29">
        <v>0</v>
      </c>
      <c r="C691" s="29"/>
      <c r="D691" s="29">
        <v>0</v>
      </c>
      <c r="E691" s="30">
        <v>0</v>
      </c>
      <c r="F691" s="30">
        <v>0</v>
      </c>
      <c r="G691" s="30"/>
      <c r="H691" s="29">
        <v>0</v>
      </c>
      <c r="I691" s="29">
        <v>0</v>
      </c>
      <c r="J691" s="29">
        <v>0</v>
      </c>
      <c r="K691" s="29">
        <v>0</v>
      </c>
      <c r="L691" s="29">
        <v>0</v>
      </c>
      <c r="M691"/>
    </row>
    <row r="692" spans="1:13" x14ac:dyDescent="0.15">
      <c r="A692" s="29">
        <v>-49</v>
      </c>
      <c r="B692" s="29">
        <v>0</v>
      </c>
      <c r="C692" s="29"/>
      <c r="D692" s="29">
        <v>0</v>
      </c>
      <c r="E692" s="30">
        <v>0</v>
      </c>
      <c r="F692" s="30">
        <v>0</v>
      </c>
      <c r="G692" s="30"/>
      <c r="H692" s="29">
        <v>0</v>
      </c>
      <c r="I692" s="29">
        <v>0</v>
      </c>
      <c r="J692" s="29">
        <v>0</v>
      </c>
      <c r="K692" s="29">
        <v>0</v>
      </c>
      <c r="L692" s="29">
        <v>0</v>
      </c>
      <c r="M692"/>
    </row>
    <row r="693" spans="1:13" x14ac:dyDescent="0.15">
      <c r="A693" s="29">
        <v>-48</v>
      </c>
      <c r="B693" s="29">
        <v>0</v>
      </c>
      <c r="C693" s="29"/>
      <c r="D693" s="29">
        <v>0</v>
      </c>
      <c r="E693" s="30">
        <v>0</v>
      </c>
      <c r="F693" s="30">
        <v>0</v>
      </c>
      <c r="G693" s="30"/>
      <c r="H693" s="29">
        <v>0</v>
      </c>
      <c r="I693" s="29">
        <v>0</v>
      </c>
      <c r="J693" s="29">
        <v>0</v>
      </c>
      <c r="K693" s="29">
        <v>0</v>
      </c>
      <c r="L693" s="29">
        <v>0</v>
      </c>
      <c r="M693"/>
    </row>
    <row r="694" spans="1:13" x14ac:dyDescent="0.15">
      <c r="A694" s="29">
        <v>-47</v>
      </c>
      <c r="B694" s="29">
        <v>0</v>
      </c>
      <c r="C694" s="29"/>
      <c r="D694" s="29">
        <v>0</v>
      </c>
      <c r="E694" s="30">
        <v>0</v>
      </c>
      <c r="F694" s="30">
        <v>0</v>
      </c>
      <c r="G694" s="30"/>
      <c r="H694" s="29">
        <v>0</v>
      </c>
      <c r="I694" s="29">
        <v>0</v>
      </c>
      <c r="J694" s="29">
        <v>0</v>
      </c>
      <c r="K694" s="29">
        <v>0</v>
      </c>
      <c r="L694" s="29">
        <v>0</v>
      </c>
      <c r="M694"/>
    </row>
    <row r="695" spans="1:13" x14ac:dyDescent="0.15">
      <c r="A695" s="29">
        <v>-46</v>
      </c>
      <c r="B695" s="29">
        <v>0</v>
      </c>
      <c r="C695" s="29"/>
      <c r="D695" s="29">
        <v>0</v>
      </c>
      <c r="E695" s="30">
        <v>0</v>
      </c>
      <c r="F695" s="30">
        <v>0</v>
      </c>
      <c r="G695" s="30"/>
      <c r="H695" s="29">
        <v>0</v>
      </c>
      <c r="I695" s="29">
        <v>0</v>
      </c>
      <c r="J695" s="29">
        <v>0</v>
      </c>
      <c r="K695" s="29">
        <v>0</v>
      </c>
      <c r="L695" s="29">
        <v>0</v>
      </c>
      <c r="M695"/>
    </row>
    <row r="696" spans="1:13" x14ac:dyDescent="0.15">
      <c r="A696" s="29">
        <v>-45</v>
      </c>
      <c r="B696" s="29">
        <v>0</v>
      </c>
      <c r="C696" s="29"/>
      <c r="D696" s="29">
        <v>0</v>
      </c>
      <c r="E696" s="30">
        <v>0</v>
      </c>
      <c r="F696" s="30">
        <v>0</v>
      </c>
      <c r="G696" s="30"/>
      <c r="H696" s="29">
        <v>0</v>
      </c>
      <c r="I696" s="29">
        <v>0</v>
      </c>
      <c r="J696" s="29">
        <v>0</v>
      </c>
      <c r="K696" s="29">
        <v>0</v>
      </c>
      <c r="L696" s="29">
        <v>0</v>
      </c>
      <c r="M696"/>
    </row>
    <row r="697" spans="1:13" x14ac:dyDescent="0.15">
      <c r="A697" s="29">
        <v>-44</v>
      </c>
      <c r="B697" s="29">
        <v>0</v>
      </c>
      <c r="C697" s="29"/>
      <c r="D697" s="29">
        <v>0</v>
      </c>
      <c r="E697" s="30">
        <v>0</v>
      </c>
      <c r="F697" s="30">
        <v>0</v>
      </c>
      <c r="G697" s="30"/>
      <c r="H697" s="29">
        <v>0</v>
      </c>
      <c r="I697" s="29">
        <v>0</v>
      </c>
      <c r="J697" s="29">
        <v>0</v>
      </c>
      <c r="K697" s="29">
        <v>0</v>
      </c>
      <c r="L697" s="29">
        <v>0</v>
      </c>
      <c r="M697"/>
    </row>
    <row r="698" spans="1:13" x14ac:dyDescent="0.15">
      <c r="A698" s="29">
        <v>-43</v>
      </c>
      <c r="B698" s="29">
        <v>0</v>
      </c>
      <c r="C698" s="29"/>
      <c r="D698" s="29">
        <v>0</v>
      </c>
      <c r="E698" s="30">
        <v>0</v>
      </c>
      <c r="F698" s="30">
        <v>0</v>
      </c>
      <c r="G698" s="30"/>
      <c r="H698" s="29">
        <v>0</v>
      </c>
      <c r="I698" s="29">
        <v>0</v>
      </c>
      <c r="J698" s="29">
        <v>0</v>
      </c>
      <c r="K698" s="29">
        <v>0</v>
      </c>
      <c r="L698" s="29">
        <v>0</v>
      </c>
      <c r="M698"/>
    </row>
    <row r="699" spans="1:13" x14ac:dyDescent="0.15">
      <c r="A699" s="29">
        <v>-42</v>
      </c>
      <c r="B699" s="29">
        <v>0</v>
      </c>
      <c r="C699" s="29"/>
      <c r="D699" s="29">
        <v>0</v>
      </c>
      <c r="E699" s="30">
        <v>0</v>
      </c>
      <c r="F699" s="30">
        <v>0</v>
      </c>
      <c r="G699" s="30"/>
      <c r="H699" s="29">
        <v>0</v>
      </c>
      <c r="I699" s="29">
        <v>0</v>
      </c>
      <c r="J699" s="29">
        <v>0</v>
      </c>
      <c r="K699" s="29">
        <v>0</v>
      </c>
      <c r="L699" s="29">
        <v>0</v>
      </c>
      <c r="M699"/>
    </row>
    <row r="700" spans="1:13" x14ac:dyDescent="0.15">
      <c r="A700" s="29">
        <v>-41</v>
      </c>
      <c r="B700" s="29">
        <v>0</v>
      </c>
      <c r="C700" s="29"/>
      <c r="D700" s="29">
        <v>0</v>
      </c>
      <c r="E700" s="30">
        <v>0</v>
      </c>
      <c r="F700" s="30">
        <v>0</v>
      </c>
      <c r="G700" s="30"/>
      <c r="H700" s="29">
        <v>0</v>
      </c>
      <c r="I700" s="29">
        <v>0</v>
      </c>
      <c r="J700" s="29">
        <v>0</v>
      </c>
      <c r="K700" s="29">
        <v>0</v>
      </c>
      <c r="L700" s="29">
        <v>0</v>
      </c>
      <c r="M700"/>
    </row>
    <row r="701" spans="1:13" x14ac:dyDescent="0.15">
      <c r="A701" s="29">
        <v>-40</v>
      </c>
      <c r="B701" s="29">
        <v>0</v>
      </c>
      <c r="C701" s="29"/>
      <c r="D701" s="29">
        <v>0</v>
      </c>
      <c r="E701" s="30">
        <v>0</v>
      </c>
      <c r="F701" s="30">
        <v>0</v>
      </c>
      <c r="G701" s="30"/>
      <c r="H701" s="29">
        <v>0</v>
      </c>
      <c r="I701" s="29">
        <v>0</v>
      </c>
      <c r="J701" s="29">
        <v>0</v>
      </c>
      <c r="K701" s="29">
        <v>0</v>
      </c>
      <c r="L701" s="29">
        <v>0</v>
      </c>
      <c r="M701"/>
    </row>
    <row r="702" spans="1:13" x14ac:dyDescent="0.15">
      <c r="A702" s="29">
        <v>-39</v>
      </c>
      <c r="B702" s="29">
        <v>0</v>
      </c>
      <c r="C702" s="29"/>
      <c r="D702" s="29">
        <v>0</v>
      </c>
      <c r="E702" s="30">
        <v>0</v>
      </c>
      <c r="F702" s="30">
        <v>0</v>
      </c>
      <c r="G702" s="30"/>
      <c r="H702" s="29">
        <v>0</v>
      </c>
      <c r="I702" s="29">
        <v>0</v>
      </c>
      <c r="J702" s="29">
        <v>0</v>
      </c>
      <c r="K702" s="29">
        <v>0</v>
      </c>
      <c r="L702" s="29">
        <v>0</v>
      </c>
      <c r="M702"/>
    </row>
    <row r="703" spans="1:13" x14ac:dyDescent="0.15">
      <c r="A703" s="29">
        <v>-38</v>
      </c>
      <c r="B703" s="29">
        <v>0</v>
      </c>
      <c r="C703" s="29"/>
      <c r="D703" s="29">
        <v>0</v>
      </c>
      <c r="E703" s="30">
        <v>0</v>
      </c>
      <c r="F703" s="30">
        <v>0</v>
      </c>
      <c r="G703" s="30"/>
      <c r="H703" s="29">
        <v>0</v>
      </c>
      <c r="I703" s="29">
        <v>0</v>
      </c>
      <c r="J703" s="29">
        <v>0</v>
      </c>
      <c r="K703" s="29">
        <v>0</v>
      </c>
      <c r="L703" s="29">
        <v>0</v>
      </c>
      <c r="M703"/>
    </row>
    <row r="704" spans="1:13" x14ac:dyDescent="0.15">
      <c r="A704" s="29">
        <v>-37</v>
      </c>
      <c r="B704" s="29">
        <v>0</v>
      </c>
      <c r="C704" s="29"/>
      <c r="D704" s="29">
        <v>0</v>
      </c>
      <c r="E704" s="30">
        <v>0</v>
      </c>
      <c r="F704" s="30">
        <v>0</v>
      </c>
      <c r="G704" s="30"/>
      <c r="H704" s="29">
        <v>0</v>
      </c>
      <c r="I704" s="29">
        <v>0</v>
      </c>
      <c r="J704" s="29">
        <v>0</v>
      </c>
      <c r="K704" s="29">
        <v>0</v>
      </c>
      <c r="L704" s="29">
        <v>0</v>
      </c>
      <c r="M704"/>
    </row>
    <row r="705" spans="1:13" x14ac:dyDescent="0.15">
      <c r="A705" s="29">
        <v>-36</v>
      </c>
      <c r="B705" s="29">
        <v>0</v>
      </c>
      <c r="C705" s="29"/>
      <c r="D705" s="29">
        <v>0</v>
      </c>
      <c r="E705" s="30">
        <v>0</v>
      </c>
      <c r="F705" s="30">
        <v>0</v>
      </c>
      <c r="G705" s="30"/>
      <c r="H705" s="29">
        <v>0</v>
      </c>
      <c r="I705" s="29">
        <v>0</v>
      </c>
      <c r="J705" s="29">
        <v>0</v>
      </c>
      <c r="K705" s="29">
        <v>0</v>
      </c>
      <c r="L705" s="29">
        <v>0</v>
      </c>
      <c r="M705"/>
    </row>
    <row r="706" spans="1:13" x14ac:dyDescent="0.15">
      <c r="A706" s="29">
        <v>-35</v>
      </c>
      <c r="B706" s="29">
        <v>0</v>
      </c>
      <c r="C706" s="29"/>
      <c r="D706" s="29">
        <v>0</v>
      </c>
      <c r="E706" s="30">
        <v>0</v>
      </c>
      <c r="F706" s="30">
        <v>0</v>
      </c>
      <c r="G706" s="30"/>
      <c r="H706" s="29">
        <v>0</v>
      </c>
      <c r="I706" s="29">
        <v>0</v>
      </c>
      <c r="J706" s="29">
        <v>0</v>
      </c>
      <c r="K706" s="29">
        <v>0</v>
      </c>
      <c r="L706" s="29">
        <v>0</v>
      </c>
      <c r="M706"/>
    </row>
    <row r="707" spans="1:13" x14ac:dyDescent="0.15">
      <c r="A707" s="29">
        <v>-34</v>
      </c>
      <c r="B707" s="29">
        <v>0</v>
      </c>
      <c r="C707" s="29"/>
      <c r="D707" s="29">
        <v>0</v>
      </c>
      <c r="E707" s="30">
        <v>0</v>
      </c>
      <c r="F707" s="30">
        <v>0</v>
      </c>
      <c r="G707" s="30"/>
      <c r="H707" s="29">
        <v>0</v>
      </c>
      <c r="I707" s="29">
        <v>0</v>
      </c>
      <c r="J707" s="29">
        <v>0</v>
      </c>
      <c r="K707" s="29">
        <v>0</v>
      </c>
      <c r="L707" s="29">
        <v>0</v>
      </c>
      <c r="M707"/>
    </row>
    <row r="708" spans="1:13" x14ac:dyDescent="0.15">
      <c r="A708" s="29">
        <v>-33</v>
      </c>
      <c r="B708" s="29">
        <v>0</v>
      </c>
      <c r="C708" s="29"/>
      <c r="D708" s="29">
        <v>0</v>
      </c>
      <c r="E708" s="30">
        <v>0</v>
      </c>
      <c r="F708" s="30">
        <v>0</v>
      </c>
      <c r="G708" s="30"/>
      <c r="H708" s="29">
        <v>0</v>
      </c>
      <c r="I708" s="29">
        <v>0</v>
      </c>
      <c r="J708" s="29">
        <v>0</v>
      </c>
      <c r="K708" s="29">
        <v>0</v>
      </c>
      <c r="L708" s="29">
        <v>0</v>
      </c>
      <c r="M708"/>
    </row>
    <row r="709" spans="1:13" x14ac:dyDescent="0.15">
      <c r="A709" s="29">
        <v>-32</v>
      </c>
      <c r="B709" s="29">
        <v>0</v>
      </c>
      <c r="C709" s="29"/>
      <c r="D709" s="29">
        <v>0</v>
      </c>
      <c r="E709" s="30">
        <v>0</v>
      </c>
      <c r="F709" s="30">
        <v>0</v>
      </c>
      <c r="G709" s="30"/>
      <c r="H709" s="29">
        <v>0</v>
      </c>
      <c r="I709" s="29">
        <v>0</v>
      </c>
      <c r="J709" s="29">
        <v>0</v>
      </c>
      <c r="K709" s="29">
        <v>0</v>
      </c>
      <c r="L709" s="29">
        <v>0</v>
      </c>
      <c r="M709"/>
    </row>
    <row r="710" spans="1:13" x14ac:dyDescent="0.15">
      <c r="A710" s="29">
        <v>-31</v>
      </c>
      <c r="B710" s="29">
        <v>0</v>
      </c>
      <c r="C710" s="29"/>
      <c r="D710" s="29">
        <v>0</v>
      </c>
      <c r="E710" s="30">
        <v>0</v>
      </c>
      <c r="F710" s="30">
        <v>0</v>
      </c>
      <c r="G710" s="30"/>
      <c r="H710" s="29">
        <v>0</v>
      </c>
      <c r="I710" s="29">
        <v>0</v>
      </c>
      <c r="J710" s="29">
        <v>0</v>
      </c>
      <c r="K710" s="29">
        <v>0</v>
      </c>
      <c r="L710" s="29">
        <v>0</v>
      </c>
      <c r="M710"/>
    </row>
    <row r="711" spans="1:13" x14ac:dyDescent="0.15">
      <c r="A711" s="29">
        <v>-30</v>
      </c>
      <c r="B711" s="29">
        <v>0</v>
      </c>
      <c r="C711" s="29"/>
      <c r="D711" s="29">
        <v>0</v>
      </c>
      <c r="E711" s="30">
        <v>0</v>
      </c>
      <c r="F711" s="30">
        <v>0</v>
      </c>
      <c r="G711" s="30"/>
      <c r="H711" s="29">
        <v>0</v>
      </c>
      <c r="I711" s="29">
        <v>0</v>
      </c>
      <c r="J711" s="29">
        <v>0</v>
      </c>
      <c r="K711" s="29">
        <v>0</v>
      </c>
      <c r="L711" s="29">
        <v>0</v>
      </c>
      <c r="M711"/>
    </row>
    <row r="712" spans="1:13" x14ac:dyDescent="0.15">
      <c r="A712" s="29">
        <v>-29</v>
      </c>
      <c r="B712" s="29">
        <v>0</v>
      </c>
      <c r="C712" s="29"/>
      <c r="D712" s="29">
        <v>0</v>
      </c>
      <c r="E712" s="30">
        <v>0</v>
      </c>
      <c r="F712" s="30">
        <v>0</v>
      </c>
      <c r="G712" s="30"/>
      <c r="H712" s="29">
        <v>0</v>
      </c>
      <c r="I712" s="29">
        <v>0</v>
      </c>
      <c r="J712" s="29">
        <v>0</v>
      </c>
      <c r="K712" s="29">
        <v>0</v>
      </c>
      <c r="L712" s="29">
        <v>0</v>
      </c>
      <c r="M712"/>
    </row>
    <row r="713" spans="1:13" x14ac:dyDescent="0.15">
      <c r="A713" s="29">
        <v>-28</v>
      </c>
      <c r="B713" s="29">
        <v>0</v>
      </c>
      <c r="C713" s="29"/>
      <c r="D713" s="29">
        <v>0</v>
      </c>
      <c r="E713" s="30">
        <v>0</v>
      </c>
      <c r="F713" s="30">
        <v>0</v>
      </c>
      <c r="G713" s="30"/>
      <c r="H713" s="29">
        <v>0</v>
      </c>
      <c r="I713" s="29">
        <v>0</v>
      </c>
      <c r="J713" s="29">
        <v>0</v>
      </c>
      <c r="K713" s="29">
        <v>0</v>
      </c>
      <c r="L713" s="29">
        <v>0</v>
      </c>
      <c r="M713"/>
    </row>
    <row r="714" spans="1:13" x14ac:dyDescent="0.15">
      <c r="A714" s="29">
        <v>-27</v>
      </c>
      <c r="B714" s="29">
        <v>0</v>
      </c>
      <c r="C714" s="29"/>
      <c r="D714" s="29">
        <v>0</v>
      </c>
      <c r="E714" s="30">
        <v>0</v>
      </c>
      <c r="F714" s="30">
        <v>0</v>
      </c>
      <c r="G714" s="30"/>
      <c r="H714" s="29">
        <v>0</v>
      </c>
      <c r="I714" s="29">
        <v>0</v>
      </c>
      <c r="J714" s="29">
        <v>0</v>
      </c>
      <c r="K714" s="29">
        <v>0</v>
      </c>
      <c r="L714" s="29">
        <v>0</v>
      </c>
      <c r="M714"/>
    </row>
    <row r="715" spans="1:13" x14ac:dyDescent="0.15">
      <c r="A715" s="29">
        <v>-26</v>
      </c>
      <c r="B715" s="29">
        <v>0</v>
      </c>
      <c r="C715" s="29"/>
      <c r="D715" s="29">
        <v>0</v>
      </c>
      <c r="E715" s="30">
        <v>0</v>
      </c>
      <c r="F715" s="30">
        <v>0</v>
      </c>
      <c r="G715" s="30"/>
      <c r="H715" s="29">
        <v>0</v>
      </c>
      <c r="I715" s="29">
        <v>0</v>
      </c>
      <c r="J715" s="29">
        <v>0</v>
      </c>
      <c r="K715" s="29">
        <v>0</v>
      </c>
      <c r="L715" s="29">
        <v>0</v>
      </c>
      <c r="M715"/>
    </row>
    <row r="716" spans="1:13" x14ac:dyDescent="0.15">
      <c r="A716" s="29">
        <v>-25</v>
      </c>
      <c r="B716" s="29">
        <v>0</v>
      </c>
      <c r="C716" s="29"/>
      <c r="D716" s="29">
        <v>0</v>
      </c>
      <c r="E716" s="30">
        <v>0</v>
      </c>
      <c r="F716" s="30">
        <v>0</v>
      </c>
      <c r="G716" s="30"/>
      <c r="H716" s="29">
        <v>0</v>
      </c>
      <c r="I716" s="29">
        <v>0</v>
      </c>
      <c r="J716" s="29">
        <v>0</v>
      </c>
      <c r="K716" s="29">
        <v>0</v>
      </c>
      <c r="L716" s="29">
        <v>0</v>
      </c>
      <c r="M716"/>
    </row>
    <row r="717" spans="1:13" x14ac:dyDescent="0.15">
      <c r="A717" s="29">
        <v>-24</v>
      </c>
      <c r="B717" s="29">
        <v>0</v>
      </c>
      <c r="C717" s="29"/>
      <c r="D717" s="29">
        <v>0</v>
      </c>
      <c r="E717" s="30">
        <v>0</v>
      </c>
      <c r="F717" s="30">
        <v>0</v>
      </c>
      <c r="G717" s="30"/>
      <c r="H717" s="29">
        <v>0</v>
      </c>
      <c r="I717" s="29">
        <v>0</v>
      </c>
      <c r="J717" s="29">
        <v>0</v>
      </c>
      <c r="K717" s="29">
        <v>0</v>
      </c>
      <c r="L717" s="29">
        <v>0</v>
      </c>
      <c r="M717"/>
    </row>
    <row r="718" spans="1:13" x14ac:dyDescent="0.15">
      <c r="A718" s="29">
        <v>-23</v>
      </c>
      <c r="B718" s="29">
        <v>0</v>
      </c>
      <c r="C718" s="29"/>
      <c r="D718" s="29">
        <v>0</v>
      </c>
      <c r="E718" s="30">
        <v>0</v>
      </c>
      <c r="F718" s="30">
        <v>0</v>
      </c>
      <c r="G718" s="30"/>
      <c r="H718" s="29">
        <v>0</v>
      </c>
      <c r="I718" s="29">
        <v>0</v>
      </c>
      <c r="J718" s="29">
        <v>0</v>
      </c>
      <c r="K718" s="29">
        <v>0</v>
      </c>
      <c r="L718" s="29">
        <v>0</v>
      </c>
      <c r="M718"/>
    </row>
    <row r="719" spans="1:13" x14ac:dyDescent="0.15">
      <c r="A719" s="29">
        <v>-22</v>
      </c>
      <c r="B719" s="29">
        <v>0</v>
      </c>
      <c r="C719" s="29"/>
      <c r="D719" s="29">
        <v>0</v>
      </c>
      <c r="E719" s="30">
        <v>0</v>
      </c>
      <c r="F719" s="30">
        <v>0</v>
      </c>
      <c r="G719" s="30"/>
      <c r="H719" s="29">
        <v>0</v>
      </c>
      <c r="I719" s="29">
        <v>0</v>
      </c>
      <c r="J719" s="29">
        <v>0</v>
      </c>
      <c r="K719" s="29">
        <v>0</v>
      </c>
      <c r="L719" s="29">
        <v>0</v>
      </c>
      <c r="M719"/>
    </row>
    <row r="720" spans="1:13" x14ac:dyDescent="0.15">
      <c r="A720" s="29">
        <v>-21</v>
      </c>
      <c r="B720" s="29">
        <v>0</v>
      </c>
      <c r="C720" s="29"/>
      <c r="D720" s="29">
        <v>0</v>
      </c>
      <c r="E720" s="30">
        <v>0</v>
      </c>
      <c r="F720" s="30">
        <v>0</v>
      </c>
      <c r="G720" s="30"/>
      <c r="H720" s="29">
        <v>0</v>
      </c>
      <c r="I720" s="29">
        <v>0</v>
      </c>
      <c r="J720" s="29">
        <v>0</v>
      </c>
      <c r="K720" s="29">
        <v>0</v>
      </c>
      <c r="L720" s="29">
        <v>0</v>
      </c>
      <c r="M720"/>
    </row>
    <row r="721" spans="1:13" x14ac:dyDescent="0.15">
      <c r="A721" s="29">
        <v>-20</v>
      </c>
      <c r="B721" s="29">
        <v>0</v>
      </c>
      <c r="C721" s="29"/>
      <c r="D721" s="29">
        <v>0</v>
      </c>
      <c r="E721" s="30">
        <v>0</v>
      </c>
      <c r="F721" s="30">
        <v>0</v>
      </c>
      <c r="G721" s="30"/>
      <c r="H721" s="29">
        <v>0</v>
      </c>
      <c r="I721" s="29">
        <v>0</v>
      </c>
      <c r="J721" s="29">
        <v>0</v>
      </c>
      <c r="K721" s="29">
        <v>0</v>
      </c>
      <c r="L721" s="29">
        <v>0</v>
      </c>
      <c r="M721"/>
    </row>
    <row r="722" spans="1:13" x14ac:dyDescent="0.15">
      <c r="A722" s="29">
        <v>-19</v>
      </c>
      <c r="B722" s="29">
        <v>0</v>
      </c>
      <c r="C722" s="29"/>
      <c r="D722" s="29">
        <v>0</v>
      </c>
      <c r="E722" s="30">
        <v>0</v>
      </c>
      <c r="F722" s="30">
        <v>0</v>
      </c>
      <c r="G722" s="30"/>
      <c r="H722" s="29">
        <v>0</v>
      </c>
      <c r="I722" s="29">
        <v>0</v>
      </c>
      <c r="J722" s="29">
        <v>0</v>
      </c>
      <c r="K722" s="29">
        <v>0</v>
      </c>
      <c r="L722" s="29">
        <v>0</v>
      </c>
      <c r="M722"/>
    </row>
    <row r="723" spans="1:13" x14ac:dyDescent="0.15">
      <c r="A723" s="29">
        <v>-18</v>
      </c>
      <c r="B723" s="29">
        <v>0</v>
      </c>
      <c r="C723" s="29"/>
      <c r="D723" s="29">
        <v>0</v>
      </c>
      <c r="E723" s="30">
        <v>0</v>
      </c>
      <c r="F723" s="30">
        <v>0</v>
      </c>
      <c r="G723" s="30"/>
      <c r="H723" s="29">
        <v>0</v>
      </c>
      <c r="I723" s="29">
        <v>0</v>
      </c>
      <c r="J723" s="29">
        <v>0</v>
      </c>
      <c r="K723" s="29">
        <v>0</v>
      </c>
      <c r="L723" s="29">
        <v>0</v>
      </c>
      <c r="M723"/>
    </row>
    <row r="724" spans="1:13" x14ac:dyDescent="0.15">
      <c r="A724" s="29">
        <v>-17</v>
      </c>
      <c r="B724" s="29">
        <v>0</v>
      </c>
      <c r="C724" s="29"/>
      <c r="D724" s="29">
        <v>0</v>
      </c>
      <c r="E724" s="30">
        <v>0</v>
      </c>
      <c r="F724" s="30">
        <v>0</v>
      </c>
      <c r="G724" s="30"/>
      <c r="H724" s="29">
        <v>0</v>
      </c>
      <c r="I724" s="29">
        <v>0</v>
      </c>
      <c r="J724" s="29">
        <v>0</v>
      </c>
      <c r="K724" s="29">
        <v>0</v>
      </c>
      <c r="L724" s="29">
        <v>0</v>
      </c>
      <c r="M724"/>
    </row>
    <row r="725" spans="1:13" x14ac:dyDescent="0.15">
      <c r="A725" s="29">
        <v>-16</v>
      </c>
      <c r="B725" s="29">
        <v>0</v>
      </c>
      <c r="C725" s="29"/>
      <c r="D725" s="29">
        <v>0</v>
      </c>
      <c r="E725" s="30">
        <v>0</v>
      </c>
      <c r="F725" s="30">
        <v>0</v>
      </c>
      <c r="G725" s="30"/>
      <c r="H725" s="29">
        <v>0</v>
      </c>
      <c r="I725" s="29">
        <v>0</v>
      </c>
      <c r="J725" s="29">
        <v>0</v>
      </c>
      <c r="K725" s="29">
        <v>0</v>
      </c>
      <c r="L725" s="29">
        <v>0</v>
      </c>
      <c r="M725"/>
    </row>
    <row r="726" spans="1:13" x14ac:dyDescent="0.15">
      <c r="A726" s="29">
        <v>-15</v>
      </c>
      <c r="B726" s="29">
        <v>0</v>
      </c>
      <c r="C726" s="29"/>
      <c r="D726" s="29">
        <v>0</v>
      </c>
      <c r="E726" s="30">
        <v>0</v>
      </c>
      <c r="F726" s="30">
        <v>0</v>
      </c>
      <c r="G726" s="30"/>
      <c r="H726" s="29">
        <v>0</v>
      </c>
      <c r="I726" s="29">
        <v>0</v>
      </c>
      <c r="J726" s="29">
        <v>0</v>
      </c>
      <c r="K726" s="29">
        <v>0</v>
      </c>
      <c r="L726" s="29">
        <v>0</v>
      </c>
      <c r="M726"/>
    </row>
    <row r="727" spans="1:13" x14ac:dyDescent="0.15">
      <c r="A727" s="29">
        <v>-14</v>
      </c>
      <c r="B727" s="29">
        <v>0</v>
      </c>
      <c r="C727" s="29"/>
      <c r="D727" s="29">
        <v>0</v>
      </c>
      <c r="E727" s="30">
        <v>0</v>
      </c>
      <c r="F727" s="30">
        <v>0</v>
      </c>
      <c r="G727" s="30"/>
      <c r="H727" s="29">
        <v>0</v>
      </c>
      <c r="I727" s="29">
        <v>0</v>
      </c>
      <c r="J727" s="29">
        <v>0</v>
      </c>
      <c r="K727" s="29">
        <v>0</v>
      </c>
      <c r="L727" s="29">
        <v>0</v>
      </c>
      <c r="M727"/>
    </row>
    <row r="728" spans="1:13" x14ac:dyDescent="0.15">
      <c r="A728" s="29">
        <v>-13</v>
      </c>
      <c r="B728" s="29">
        <v>0</v>
      </c>
      <c r="C728" s="29"/>
      <c r="D728" s="29">
        <v>0</v>
      </c>
      <c r="E728" s="30">
        <v>0</v>
      </c>
      <c r="F728" s="30">
        <v>0</v>
      </c>
      <c r="G728" s="30"/>
      <c r="H728" s="29">
        <v>0</v>
      </c>
      <c r="I728" s="29">
        <v>0</v>
      </c>
      <c r="J728" s="29">
        <v>0</v>
      </c>
      <c r="K728" s="29">
        <v>0</v>
      </c>
      <c r="L728" s="29">
        <v>0</v>
      </c>
      <c r="M728"/>
    </row>
    <row r="729" spans="1:13" x14ac:dyDescent="0.15">
      <c r="A729" s="29">
        <v>-12</v>
      </c>
      <c r="B729" s="29">
        <v>0</v>
      </c>
      <c r="C729" s="29"/>
      <c r="D729" s="29">
        <v>0</v>
      </c>
      <c r="E729" s="30">
        <v>0</v>
      </c>
      <c r="F729" s="30">
        <v>0</v>
      </c>
      <c r="G729" s="30"/>
      <c r="H729" s="29">
        <v>0</v>
      </c>
      <c r="I729" s="29">
        <v>0</v>
      </c>
      <c r="J729" s="29">
        <v>0</v>
      </c>
      <c r="K729" s="29">
        <v>0</v>
      </c>
      <c r="L729" s="29">
        <v>0</v>
      </c>
      <c r="M729"/>
    </row>
    <row r="730" spans="1:13" x14ac:dyDescent="0.15">
      <c r="A730" s="29">
        <v>-11</v>
      </c>
      <c r="B730" s="29">
        <v>0</v>
      </c>
      <c r="C730" s="29"/>
      <c r="D730" s="29">
        <v>0</v>
      </c>
      <c r="E730" s="30">
        <v>0</v>
      </c>
      <c r="F730" s="30">
        <v>0</v>
      </c>
      <c r="G730" s="30"/>
      <c r="H730" s="29">
        <v>0</v>
      </c>
      <c r="I730" s="29">
        <v>0</v>
      </c>
      <c r="J730" s="29">
        <v>0</v>
      </c>
      <c r="K730" s="29">
        <v>0</v>
      </c>
      <c r="L730" s="29">
        <v>0</v>
      </c>
      <c r="M730"/>
    </row>
    <row r="731" spans="1:13" x14ac:dyDescent="0.15">
      <c r="A731" s="29">
        <v>-10</v>
      </c>
      <c r="B731" s="29">
        <v>0</v>
      </c>
      <c r="C731" s="29"/>
      <c r="D731" s="29">
        <v>0</v>
      </c>
      <c r="E731" s="30">
        <v>0</v>
      </c>
      <c r="F731" s="30">
        <v>0</v>
      </c>
      <c r="G731" s="30"/>
      <c r="H731" s="29">
        <v>0</v>
      </c>
      <c r="I731" s="29">
        <v>0</v>
      </c>
      <c r="J731" s="29">
        <v>0</v>
      </c>
      <c r="K731" s="29">
        <v>0</v>
      </c>
      <c r="L731" s="29">
        <v>0</v>
      </c>
      <c r="M731"/>
    </row>
    <row r="732" spans="1:13" x14ac:dyDescent="0.15">
      <c r="A732" s="29">
        <v>-9</v>
      </c>
      <c r="B732" s="29">
        <v>0</v>
      </c>
      <c r="C732" s="29"/>
      <c r="D732" s="29">
        <v>0</v>
      </c>
      <c r="E732" s="30">
        <v>0</v>
      </c>
      <c r="F732" s="30">
        <v>0</v>
      </c>
      <c r="G732" s="30"/>
      <c r="H732" s="29">
        <v>0</v>
      </c>
      <c r="I732" s="29">
        <v>0</v>
      </c>
      <c r="J732" s="29">
        <v>0</v>
      </c>
      <c r="K732" s="29">
        <v>0</v>
      </c>
      <c r="L732" s="29">
        <v>0</v>
      </c>
      <c r="M732"/>
    </row>
    <row r="733" spans="1:13" x14ac:dyDescent="0.15">
      <c r="A733" s="29">
        <v>-8</v>
      </c>
      <c r="B733" s="29">
        <v>0</v>
      </c>
      <c r="C733" s="29"/>
      <c r="D733" s="29">
        <v>0</v>
      </c>
      <c r="E733" s="30">
        <v>0</v>
      </c>
      <c r="F733" s="30">
        <v>0</v>
      </c>
      <c r="G733" s="30"/>
      <c r="H733" s="29">
        <v>0</v>
      </c>
      <c r="I733" s="29">
        <v>0</v>
      </c>
      <c r="J733" s="29">
        <v>0</v>
      </c>
      <c r="K733" s="29">
        <v>0</v>
      </c>
      <c r="L733" s="29">
        <v>0</v>
      </c>
      <c r="M733"/>
    </row>
    <row r="734" spans="1:13" x14ac:dyDescent="0.15">
      <c r="A734" s="29">
        <v>-7</v>
      </c>
      <c r="B734" s="29">
        <v>0</v>
      </c>
      <c r="C734" s="29"/>
      <c r="D734" s="29">
        <v>0</v>
      </c>
      <c r="E734" s="30">
        <v>0</v>
      </c>
      <c r="F734" s="30">
        <v>0</v>
      </c>
      <c r="G734" s="30"/>
      <c r="H734" s="29">
        <v>0</v>
      </c>
      <c r="I734" s="29">
        <v>0</v>
      </c>
      <c r="J734" s="29">
        <v>0</v>
      </c>
      <c r="K734" s="29">
        <v>1</v>
      </c>
      <c r="L734" s="29">
        <v>0</v>
      </c>
      <c r="M734"/>
    </row>
    <row r="735" spans="1:13" x14ac:dyDescent="0.15">
      <c r="A735" s="29">
        <v>-6</v>
      </c>
      <c r="B735" s="29">
        <v>0</v>
      </c>
      <c r="C735" s="29"/>
      <c r="D735" s="29">
        <v>0</v>
      </c>
      <c r="E735" s="30">
        <v>0</v>
      </c>
      <c r="F735" s="30">
        <v>0</v>
      </c>
      <c r="G735" s="30"/>
      <c r="H735" s="29">
        <v>0</v>
      </c>
      <c r="I735" s="29">
        <v>0</v>
      </c>
      <c r="J735" s="29">
        <v>0</v>
      </c>
      <c r="K735" s="29">
        <v>3</v>
      </c>
      <c r="L735" s="29">
        <v>2</v>
      </c>
      <c r="M735"/>
    </row>
    <row r="736" spans="1:13" x14ac:dyDescent="0.15">
      <c r="A736" s="29">
        <v>-5</v>
      </c>
      <c r="B736" s="29">
        <v>0</v>
      </c>
      <c r="C736" s="29"/>
      <c r="D736" s="29">
        <v>1</v>
      </c>
      <c r="E736" s="30">
        <v>1</v>
      </c>
      <c r="F736" s="30">
        <v>2</v>
      </c>
      <c r="G736" s="30"/>
      <c r="H736" s="29">
        <v>0</v>
      </c>
      <c r="I736" s="29">
        <v>0</v>
      </c>
      <c r="J736" s="29">
        <v>0</v>
      </c>
      <c r="K736" s="29">
        <v>3</v>
      </c>
      <c r="L736" s="29">
        <v>4</v>
      </c>
      <c r="M736"/>
    </row>
    <row r="737" spans="1:13" x14ac:dyDescent="0.15">
      <c r="A737" s="29">
        <v>-4</v>
      </c>
      <c r="B737" s="29">
        <v>1</v>
      </c>
      <c r="C737" s="29"/>
      <c r="D737" s="29">
        <v>3</v>
      </c>
      <c r="E737" s="30">
        <v>3</v>
      </c>
      <c r="F737" s="30">
        <v>3</v>
      </c>
      <c r="G737" s="30"/>
      <c r="H737" s="29">
        <v>4</v>
      </c>
      <c r="I737" s="29">
        <v>0</v>
      </c>
      <c r="J737" s="29">
        <v>4</v>
      </c>
      <c r="K737" s="29">
        <v>6</v>
      </c>
      <c r="L737" s="29">
        <v>5</v>
      </c>
      <c r="M737"/>
    </row>
    <row r="738" spans="1:13" x14ac:dyDescent="0.15">
      <c r="A738" s="29">
        <v>-3</v>
      </c>
      <c r="B738" s="29">
        <v>3</v>
      </c>
      <c r="C738" s="29"/>
      <c r="D738" s="29">
        <v>7</v>
      </c>
      <c r="E738" s="30">
        <v>7</v>
      </c>
      <c r="F738" s="30">
        <v>5</v>
      </c>
      <c r="G738" s="30"/>
      <c r="H738" s="29">
        <v>2</v>
      </c>
      <c r="I738" s="29">
        <v>0</v>
      </c>
      <c r="J738" s="29">
        <v>3</v>
      </c>
      <c r="K738" s="29">
        <v>6</v>
      </c>
      <c r="L738" s="29">
        <v>7</v>
      </c>
      <c r="M738"/>
    </row>
    <row r="739" spans="1:13" x14ac:dyDescent="0.15">
      <c r="A739" s="29">
        <v>-2</v>
      </c>
      <c r="B739" s="29">
        <v>5</v>
      </c>
      <c r="C739" s="29"/>
      <c r="D739" s="29">
        <v>5</v>
      </c>
      <c r="E739" s="30">
        <v>5</v>
      </c>
      <c r="F739" s="30">
        <v>7</v>
      </c>
      <c r="G739" s="30"/>
      <c r="H739" s="29">
        <v>7</v>
      </c>
      <c r="I739" s="29">
        <v>3</v>
      </c>
      <c r="J739" s="29">
        <v>8</v>
      </c>
      <c r="K739" s="29">
        <v>12</v>
      </c>
      <c r="L739" s="29">
        <v>10</v>
      </c>
      <c r="M739"/>
    </row>
    <row r="740" spans="1:13" x14ac:dyDescent="0.15">
      <c r="A740" s="29">
        <v>-1</v>
      </c>
      <c r="B740" s="29">
        <v>6</v>
      </c>
      <c r="C740" s="29"/>
      <c r="D740" s="29">
        <v>10</v>
      </c>
      <c r="E740" s="30">
        <v>10</v>
      </c>
      <c r="F740" s="30">
        <v>7</v>
      </c>
      <c r="G740" s="30"/>
      <c r="H740" s="29">
        <v>5</v>
      </c>
      <c r="I740" s="29">
        <v>3</v>
      </c>
      <c r="J740" s="29">
        <v>5</v>
      </c>
      <c r="K740" s="29">
        <v>13</v>
      </c>
      <c r="L740" s="29">
        <v>18</v>
      </c>
      <c r="M740"/>
    </row>
    <row r="741" spans="1:13" x14ac:dyDescent="0.15">
      <c r="A741" s="29">
        <v>0</v>
      </c>
      <c r="B741" s="29">
        <v>10</v>
      </c>
      <c r="C741" s="29"/>
      <c r="D741" s="29">
        <v>18</v>
      </c>
      <c r="E741" s="30">
        <v>18</v>
      </c>
      <c r="F741" s="30">
        <v>19</v>
      </c>
      <c r="G741" s="30"/>
      <c r="H741" s="29">
        <v>18</v>
      </c>
      <c r="I741" s="29">
        <v>8</v>
      </c>
      <c r="J741" s="29">
        <v>18</v>
      </c>
      <c r="K741" s="29">
        <v>12</v>
      </c>
      <c r="L741" s="29">
        <v>20</v>
      </c>
      <c r="M741"/>
    </row>
    <row r="742" spans="1:13" x14ac:dyDescent="0.15">
      <c r="A742" s="29">
        <v>1</v>
      </c>
      <c r="B742" s="29">
        <v>17</v>
      </c>
      <c r="C742" s="29"/>
      <c r="D742" s="29">
        <v>17</v>
      </c>
      <c r="E742" s="30">
        <v>17</v>
      </c>
      <c r="F742" s="30">
        <v>19</v>
      </c>
      <c r="G742" s="30"/>
      <c r="H742" s="29">
        <v>10</v>
      </c>
      <c r="I742" s="29">
        <v>6</v>
      </c>
      <c r="J742" s="29">
        <v>20</v>
      </c>
      <c r="K742" s="29">
        <v>12</v>
      </c>
      <c r="L742" s="29">
        <v>12</v>
      </c>
      <c r="M742"/>
    </row>
    <row r="743" spans="1:13" x14ac:dyDescent="0.15">
      <c r="A743" s="29">
        <v>2</v>
      </c>
      <c r="B743" s="29">
        <v>14</v>
      </c>
      <c r="C743" s="29"/>
      <c r="D743" s="29">
        <v>18</v>
      </c>
      <c r="E743" s="30">
        <v>18</v>
      </c>
      <c r="F743" s="30">
        <v>13</v>
      </c>
      <c r="G743" s="30"/>
      <c r="H743" s="29">
        <v>20</v>
      </c>
      <c r="I743" s="29">
        <v>18</v>
      </c>
      <c r="J743" s="29">
        <v>14</v>
      </c>
      <c r="K743" s="29">
        <v>20</v>
      </c>
      <c r="L743" s="29">
        <v>16</v>
      </c>
      <c r="M743"/>
    </row>
    <row r="744" spans="1:13" x14ac:dyDescent="0.15">
      <c r="A744" s="29">
        <v>3</v>
      </c>
      <c r="B744" s="29">
        <v>19</v>
      </c>
      <c r="C744" s="29"/>
      <c r="D744" s="29">
        <v>19</v>
      </c>
      <c r="E744" s="30">
        <v>19</v>
      </c>
      <c r="F744" s="30">
        <v>15</v>
      </c>
      <c r="G744" s="30"/>
      <c r="H744" s="29">
        <v>15</v>
      </c>
      <c r="I744" s="29">
        <v>18</v>
      </c>
      <c r="J744" s="29">
        <v>19</v>
      </c>
      <c r="K744" s="29">
        <v>18</v>
      </c>
      <c r="L744" s="29">
        <v>25</v>
      </c>
      <c r="M744"/>
    </row>
    <row r="745" spans="1:13" x14ac:dyDescent="0.15">
      <c r="A745" s="29">
        <v>4</v>
      </c>
      <c r="B745" s="29">
        <v>14</v>
      </c>
      <c r="C745" s="29"/>
      <c r="D745" s="29">
        <v>20</v>
      </c>
      <c r="E745" s="30">
        <v>20</v>
      </c>
      <c r="F745" s="30">
        <v>23</v>
      </c>
      <c r="G745" s="30"/>
      <c r="H745" s="29">
        <v>20</v>
      </c>
      <c r="I745" s="29">
        <v>17</v>
      </c>
      <c r="J745" s="29">
        <v>21</v>
      </c>
      <c r="K745" s="29">
        <v>20</v>
      </c>
      <c r="L745" s="29">
        <v>24</v>
      </c>
      <c r="M745"/>
    </row>
    <row r="746" spans="1:13" x14ac:dyDescent="0.15">
      <c r="A746" s="29">
        <v>5</v>
      </c>
      <c r="B746" s="29">
        <v>25</v>
      </c>
      <c r="C746" s="29"/>
      <c r="D746" s="29">
        <v>30</v>
      </c>
      <c r="E746" s="30">
        <v>30</v>
      </c>
      <c r="F746" s="30">
        <v>28</v>
      </c>
      <c r="G746" s="30"/>
      <c r="H746" s="29">
        <v>24</v>
      </c>
      <c r="I746" s="29">
        <v>18</v>
      </c>
      <c r="J746" s="29">
        <v>27</v>
      </c>
      <c r="K746" s="29">
        <v>26</v>
      </c>
      <c r="L746" s="29">
        <v>27</v>
      </c>
      <c r="M746"/>
    </row>
    <row r="747" spans="1:13" x14ac:dyDescent="0.15">
      <c r="A747" s="29">
        <v>6</v>
      </c>
      <c r="B747" s="29">
        <v>19</v>
      </c>
      <c r="C747" s="29"/>
      <c r="D747" s="29">
        <v>25</v>
      </c>
      <c r="E747" s="30">
        <v>25</v>
      </c>
      <c r="F747" s="30">
        <v>29</v>
      </c>
      <c r="G747" s="30"/>
      <c r="H747" s="29">
        <v>27</v>
      </c>
      <c r="I747" s="29">
        <v>22</v>
      </c>
      <c r="J747" s="29">
        <v>30</v>
      </c>
      <c r="K747" s="29">
        <v>34</v>
      </c>
      <c r="L747" s="29">
        <v>35</v>
      </c>
      <c r="M747"/>
    </row>
    <row r="748" spans="1:13" x14ac:dyDescent="0.15">
      <c r="A748" s="29">
        <v>7</v>
      </c>
      <c r="B748" s="29">
        <v>33</v>
      </c>
      <c r="C748" s="29"/>
      <c r="D748" s="29">
        <v>37</v>
      </c>
      <c r="E748" s="30">
        <v>37</v>
      </c>
      <c r="F748" s="30">
        <v>28</v>
      </c>
      <c r="G748" s="30"/>
      <c r="H748" s="29">
        <v>28</v>
      </c>
      <c r="I748" s="29">
        <v>31</v>
      </c>
      <c r="J748" s="29">
        <v>33</v>
      </c>
      <c r="K748" s="29">
        <v>29</v>
      </c>
      <c r="L748" s="29">
        <v>45</v>
      </c>
      <c r="M748"/>
    </row>
    <row r="749" spans="1:13" x14ac:dyDescent="0.15">
      <c r="A749" s="29">
        <v>8</v>
      </c>
      <c r="B749" s="29">
        <v>34</v>
      </c>
      <c r="C749" s="29"/>
      <c r="D749" s="29">
        <v>51</v>
      </c>
      <c r="E749" s="30">
        <v>51</v>
      </c>
      <c r="F749" s="30">
        <v>46</v>
      </c>
      <c r="G749" s="30"/>
      <c r="H749" s="29">
        <v>33</v>
      </c>
      <c r="I749" s="29">
        <v>30</v>
      </c>
      <c r="J749" s="29">
        <v>46</v>
      </c>
      <c r="K749" s="29">
        <v>44</v>
      </c>
      <c r="L749" s="29">
        <v>59</v>
      </c>
      <c r="M749"/>
    </row>
    <row r="750" spans="1:13" x14ac:dyDescent="0.15">
      <c r="A750" s="29">
        <v>9</v>
      </c>
      <c r="B750" s="29">
        <v>42</v>
      </c>
      <c r="C750" s="29"/>
      <c r="D750" s="29">
        <v>59</v>
      </c>
      <c r="E750" s="30">
        <v>59</v>
      </c>
      <c r="F750" s="30">
        <v>62</v>
      </c>
      <c r="G750" s="30"/>
      <c r="H750" s="29">
        <v>57</v>
      </c>
      <c r="I750" s="29">
        <v>42</v>
      </c>
      <c r="J750" s="29">
        <v>61</v>
      </c>
      <c r="K750" s="29">
        <v>55</v>
      </c>
      <c r="L750" s="29">
        <v>73</v>
      </c>
      <c r="M750"/>
    </row>
    <row r="751" spans="1:13" x14ac:dyDescent="0.15">
      <c r="A751" s="29">
        <v>10</v>
      </c>
      <c r="B751" s="29">
        <v>54</v>
      </c>
      <c r="C751" s="29"/>
      <c r="D751" s="29">
        <v>84</v>
      </c>
      <c r="E751" s="30">
        <v>84</v>
      </c>
      <c r="F751" s="30">
        <v>69</v>
      </c>
      <c r="G751" s="30"/>
      <c r="H751" s="29">
        <v>53</v>
      </c>
      <c r="I751" s="29">
        <v>51</v>
      </c>
      <c r="J751" s="29">
        <v>71</v>
      </c>
      <c r="K751" s="29">
        <v>57</v>
      </c>
      <c r="L751" s="29">
        <v>118</v>
      </c>
      <c r="M751"/>
    </row>
    <row r="752" spans="1:13" x14ac:dyDescent="0.15">
      <c r="A752" s="29">
        <v>11</v>
      </c>
      <c r="B752" s="29">
        <v>72</v>
      </c>
      <c r="C752" s="29"/>
      <c r="D752" s="29">
        <v>107</v>
      </c>
      <c r="E752" s="30">
        <v>107</v>
      </c>
      <c r="F752" s="30">
        <v>111</v>
      </c>
      <c r="G752" s="30"/>
      <c r="H752" s="29">
        <v>89</v>
      </c>
      <c r="I752" s="29">
        <v>67</v>
      </c>
      <c r="J752" s="29">
        <v>116</v>
      </c>
      <c r="K752" s="29">
        <v>95</v>
      </c>
      <c r="L752" s="29">
        <v>134</v>
      </c>
      <c r="M752"/>
    </row>
    <row r="753" spans="1:13" x14ac:dyDescent="0.15">
      <c r="A753" s="29">
        <v>12</v>
      </c>
      <c r="B753" s="29">
        <v>115</v>
      </c>
      <c r="C753" s="29"/>
      <c r="D753" s="29">
        <v>139</v>
      </c>
      <c r="E753" s="30">
        <v>139</v>
      </c>
      <c r="F753" s="30">
        <v>137</v>
      </c>
      <c r="G753" s="30"/>
      <c r="H753" s="29">
        <v>112</v>
      </c>
      <c r="I753" s="29">
        <v>90</v>
      </c>
      <c r="J753" s="29">
        <v>127</v>
      </c>
      <c r="K753" s="29">
        <v>127</v>
      </c>
      <c r="L753" s="29">
        <v>138</v>
      </c>
      <c r="M753"/>
    </row>
    <row r="754" spans="1:13" x14ac:dyDescent="0.15">
      <c r="A754" s="29">
        <v>13</v>
      </c>
      <c r="B754" s="29">
        <v>137</v>
      </c>
      <c r="C754" s="29"/>
      <c r="D754" s="29">
        <v>153</v>
      </c>
      <c r="E754" s="30">
        <v>153</v>
      </c>
      <c r="F754" s="30">
        <v>141</v>
      </c>
      <c r="G754" s="30"/>
      <c r="H754" s="29">
        <v>142</v>
      </c>
      <c r="I754" s="29">
        <v>115</v>
      </c>
      <c r="J754" s="29">
        <v>157</v>
      </c>
      <c r="K754" s="29">
        <v>143</v>
      </c>
      <c r="L754" s="29">
        <v>173</v>
      </c>
      <c r="M754"/>
    </row>
    <row r="755" spans="1:13" x14ac:dyDescent="0.15">
      <c r="A755" s="29">
        <v>14</v>
      </c>
      <c r="B755" s="29">
        <v>159</v>
      </c>
      <c r="C755" s="29"/>
      <c r="D755" s="29">
        <v>158</v>
      </c>
      <c r="E755" s="30">
        <v>158</v>
      </c>
      <c r="F755" s="30">
        <v>154</v>
      </c>
      <c r="G755" s="30"/>
      <c r="H755" s="29">
        <v>151</v>
      </c>
      <c r="I755" s="29">
        <v>156</v>
      </c>
      <c r="J755" s="29">
        <v>160</v>
      </c>
      <c r="K755" s="29">
        <v>162</v>
      </c>
      <c r="L755" s="29">
        <v>183</v>
      </c>
      <c r="M755"/>
    </row>
    <row r="756" spans="1:13" x14ac:dyDescent="0.15">
      <c r="A756" s="29">
        <v>15</v>
      </c>
      <c r="B756" s="29">
        <v>165</v>
      </c>
      <c r="C756" s="29"/>
      <c r="D756" s="29">
        <v>206</v>
      </c>
      <c r="E756" s="30">
        <v>206</v>
      </c>
      <c r="F756" s="30">
        <v>188</v>
      </c>
      <c r="G756" s="30"/>
      <c r="H756" s="29">
        <v>178</v>
      </c>
      <c r="I756" s="29">
        <v>172</v>
      </c>
      <c r="J756" s="29">
        <v>207</v>
      </c>
      <c r="K756" s="29">
        <v>183</v>
      </c>
      <c r="L756" s="29">
        <v>234</v>
      </c>
      <c r="M756"/>
    </row>
    <row r="757" spans="1:13" x14ac:dyDescent="0.15">
      <c r="A757" s="29">
        <v>16</v>
      </c>
      <c r="B757" s="29">
        <v>198</v>
      </c>
      <c r="C757" s="29"/>
      <c r="D757" s="29">
        <v>239</v>
      </c>
      <c r="E757" s="30">
        <v>239</v>
      </c>
      <c r="F757" s="30">
        <v>232</v>
      </c>
      <c r="G757" s="30"/>
      <c r="H757" s="29">
        <v>195</v>
      </c>
      <c r="I757" s="29">
        <v>215</v>
      </c>
      <c r="J757" s="29">
        <v>224</v>
      </c>
      <c r="K757" s="29">
        <v>234</v>
      </c>
      <c r="L757" s="29">
        <v>274</v>
      </c>
      <c r="M757"/>
    </row>
    <row r="758" spans="1:13" x14ac:dyDescent="0.15">
      <c r="A758" s="29">
        <v>17</v>
      </c>
      <c r="B758" s="29">
        <v>245</v>
      </c>
      <c r="C758" s="29"/>
      <c r="D758" s="29">
        <v>274</v>
      </c>
      <c r="E758" s="30">
        <v>274</v>
      </c>
      <c r="F758" s="30">
        <v>253</v>
      </c>
      <c r="G758" s="30"/>
      <c r="H758" s="29">
        <v>248</v>
      </c>
      <c r="I758" s="29">
        <v>244</v>
      </c>
      <c r="J758" s="29">
        <v>255</v>
      </c>
      <c r="K758" s="29">
        <v>273</v>
      </c>
      <c r="L758" s="29">
        <v>298</v>
      </c>
      <c r="M758"/>
    </row>
    <row r="759" spans="1:13" x14ac:dyDescent="0.15">
      <c r="A759" s="29">
        <v>18</v>
      </c>
      <c r="B759" s="29">
        <v>277</v>
      </c>
      <c r="C759" s="29"/>
      <c r="D759" s="29">
        <v>350</v>
      </c>
      <c r="E759" s="30">
        <v>350</v>
      </c>
      <c r="F759" s="30">
        <v>301</v>
      </c>
      <c r="G759" s="30"/>
      <c r="H759" s="29">
        <v>266</v>
      </c>
      <c r="I759" s="29">
        <v>293</v>
      </c>
      <c r="J759" s="29">
        <v>315</v>
      </c>
      <c r="K759" s="29">
        <v>296</v>
      </c>
      <c r="L759" s="29">
        <v>342</v>
      </c>
      <c r="M759"/>
    </row>
    <row r="760" spans="1:13" x14ac:dyDescent="0.15">
      <c r="A760" s="29">
        <v>19</v>
      </c>
      <c r="B760" s="29">
        <v>317</v>
      </c>
      <c r="C760" s="29"/>
      <c r="D760" s="29">
        <v>322</v>
      </c>
      <c r="E760" s="30">
        <v>322</v>
      </c>
      <c r="F760" s="30">
        <v>336</v>
      </c>
      <c r="G760" s="30"/>
      <c r="H760" s="29">
        <v>332</v>
      </c>
      <c r="I760" s="29">
        <v>338</v>
      </c>
      <c r="J760" s="29">
        <v>347</v>
      </c>
      <c r="K760" s="29">
        <v>356</v>
      </c>
      <c r="L760" s="29">
        <v>352</v>
      </c>
      <c r="M760"/>
    </row>
    <row r="761" spans="1:13" x14ac:dyDescent="0.15">
      <c r="A761" s="29">
        <v>20</v>
      </c>
      <c r="B761" s="29">
        <v>365</v>
      </c>
      <c r="C761" s="29"/>
      <c r="D761" s="29">
        <v>375</v>
      </c>
      <c r="E761" s="30">
        <v>375</v>
      </c>
      <c r="F761" s="30">
        <v>342</v>
      </c>
      <c r="G761" s="30"/>
      <c r="H761" s="29">
        <v>344</v>
      </c>
      <c r="I761" s="29">
        <v>387</v>
      </c>
      <c r="J761" s="29">
        <v>352</v>
      </c>
      <c r="K761" s="29">
        <v>346</v>
      </c>
      <c r="L761" s="29">
        <v>331</v>
      </c>
      <c r="M761"/>
    </row>
    <row r="762" spans="1:13" x14ac:dyDescent="0.15">
      <c r="A762" s="29">
        <v>21</v>
      </c>
      <c r="B762" s="29">
        <v>358</v>
      </c>
      <c r="C762" s="29"/>
      <c r="D762" s="29">
        <v>392</v>
      </c>
      <c r="E762" s="30">
        <v>392</v>
      </c>
      <c r="F762" s="30">
        <v>362</v>
      </c>
      <c r="G762" s="30"/>
      <c r="H762" s="29">
        <v>361</v>
      </c>
      <c r="I762" s="29">
        <v>398</v>
      </c>
      <c r="J762" s="29">
        <v>366</v>
      </c>
      <c r="K762" s="29">
        <v>388</v>
      </c>
      <c r="L762" s="29">
        <v>334</v>
      </c>
      <c r="M762"/>
    </row>
    <row r="763" spans="1:13" x14ac:dyDescent="0.15">
      <c r="A763" s="29">
        <v>22</v>
      </c>
      <c r="B763" s="29">
        <v>372</v>
      </c>
      <c r="C763" s="29"/>
      <c r="D763" s="29">
        <v>364</v>
      </c>
      <c r="E763" s="30">
        <v>364</v>
      </c>
      <c r="F763" s="30">
        <v>329</v>
      </c>
      <c r="G763" s="30"/>
      <c r="H763" s="29">
        <v>376</v>
      </c>
      <c r="I763" s="29">
        <v>385</v>
      </c>
      <c r="J763" s="29">
        <v>349</v>
      </c>
      <c r="K763" s="29">
        <v>380</v>
      </c>
      <c r="L763" s="29">
        <v>343</v>
      </c>
      <c r="M763"/>
    </row>
    <row r="764" spans="1:13" x14ac:dyDescent="0.15">
      <c r="A764" s="29">
        <v>23</v>
      </c>
      <c r="B764" s="29">
        <v>341</v>
      </c>
      <c r="C764" s="29"/>
      <c r="D764" s="29">
        <v>370</v>
      </c>
      <c r="E764" s="30">
        <v>370</v>
      </c>
      <c r="F764" s="30">
        <v>348</v>
      </c>
      <c r="G764" s="30"/>
      <c r="H764" s="29">
        <v>366</v>
      </c>
      <c r="I764" s="29">
        <v>396</v>
      </c>
      <c r="J764" s="29">
        <v>357</v>
      </c>
      <c r="K764" s="29">
        <v>366</v>
      </c>
      <c r="L764" s="29">
        <v>349</v>
      </c>
      <c r="M764"/>
    </row>
    <row r="765" spans="1:13" x14ac:dyDescent="0.15">
      <c r="A765" s="29">
        <v>24</v>
      </c>
      <c r="B765" s="29">
        <v>368</v>
      </c>
      <c r="C765" s="29"/>
      <c r="D765" s="29">
        <v>381</v>
      </c>
      <c r="E765" s="30">
        <v>381</v>
      </c>
      <c r="F765" s="30">
        <v>352</v>
      </c>
      <c r="G765" s="30"/>
      <c r="H765" s="29">
        <v>341</v>
      </c>
      <c r="I765" s="29">
        <v>380</v>
      </c>
      <c r="J765" s="29">
        <v>341</v>
      </c>
      <c r="K765" s="29">
        <v>401</v>
      </c>
      <c r="L765" s="29">
        <v>338</v>
      </c>
      <c r="M765"/>
    </row>
    <row r="766" spans="1:13" x14ac:dyDescent="0.15">
      <c r="A766" s="29">
        <v>25</v>
      </c>
      <c r="B766" s="29">
        <v>357</v>
      </c>
      <c r="C766" s="29"/>
      <c r="D766" s="29">
        <v>432</v>
      </c>
      <c r="E766" s="30">
        <v>432</v>
      </c>
      <c r="F766" s="30">
        <v>361</v>
      </c>
      <c r="G766" s="30"/>
      <c r="H766" s="29">
        <v>397</v>
      </c>
      <c r="I766" s="29">
        <v>417</v>
      </c>
      <c r="J766" s="29">
        <v>392</v>
      </c>
      <c r="K766" s="29">
        <v>404</v>
      </c>
      <c r="L766" s="29">
        <v>404</v>
      </c>
      <c r="M766"/>
    </row>
    <row r="767" spans="1:13" x14ac:dyDescent="0.15">
      <c r="A767" s="29">
        <v>26</v>
      </c>
      <c r="B767" s="29">
        <v>389</v>
      </c>
      <c r="C767" s="29"/>
      <c r="D767" s="29">
        <v>431</v>
      </c>
      <c r="E767" s="30">
        <v>431</v>
      </c>
      <c r="F767" s="30">
        <v>373</v>
      </c>
      <c r="G767" s="30"/>
      <c r="H767" s="29">
        <v>426</v>
      </c>
      <c r="I767" s="29">
        <v>455</v>
      </c>
      <c r="J767" s="29">
        <v>399</v>
      </c>
      <c r="K767" s="29">
        <v>436</v>
      </c>
      <c r="L767" s="29">
        <v>393</v>
      </c>
      <c r="M767"/>
    </row>
    <row r="768" spans="1:13" x14ac:dyDescent="0.15">
      <c r="A768" s="29">
        <v>27</v>
      </c>
      <c r="B768" s="29">
        <v>420</v>
      </c>
      <c r="C768" s="29"/>
      <c r="D768" s="29">
        <v>415</v>
      </c>
      <c r="E768" s="30">
        <v>415</v>
      </c>
      <c r="F768" s="30">
        <v>415</v>
      </c>
      <c r="G768" s="30"/>
      <c r="H768" s="29">
        <v>418</v>
      </c>
      <c r="I768" s="29">
        <v>459</v>
      </c>
      <c r="J768" s="29">
        <v>403</v>
      </c>
      <c r="K768" s="29">
        <v>465</v>
      </c>
      <c r="L768" s="29">
        <v>396</v>
      </c>
      <c r="M768"/>
    </row>
    <row r="769" spans="1:13" x14ac:dyDescent="0.15">
      <c r="A769" s="29">
        <v>28</v>
      </c>
      <c r="B769" s="29">
        <v>463</v>
      </c>
      <c r="C769" s="29"/>
      <c r="D769" s="29">
        <v>452</v>
      </c>
      <c r="E769" s="30">
        <v>452</v>
      </c>
      <c r="F769" s="30">
        <v>390</v>
      </c>
      <c r="G769" s="30"/>
      <c r="H769" s="29">
        <v>446</v>
      </c>
      <c r="I769" s="29">
        <v>445</v>
      </c>
      <c r="J769" s="29">
        <v>440</v>
      </c>
      <c r="K769" s="29">
        <v>412</v>
      </c>
      <c r="L769" s="29">
        <v>411</v>
      </c>
      <c r="M769"/>
    </row>
    <row r="770" spans="1:13" x14ac:dyDescent="0.15">
      <c r="A770" s="29">
        <v>29</v>
      </c>
      <c r="B770" s="29">
        <v>419</v>
      </c>
      <c r="C770" s="29"/>
      <c r="D770" s="29">
        <v>410</v>
      </c>
      <c r="E770" s="30">
        <v>410</v>
      </c>
      <c r="F770" s="30">
        <v>405</v>
      </c>
      <c r="G770" s="30"/>
      <c r="H770" s="29">
        <v>432</v>
      </c>
      <c r="I770" s="29">
        <v>459</v>
      </c>
      <c r="J770" s="29">
        <v>396</v>
      </c>
      <c r="K770" s="29">
        <v>408</v>
      </c>
      <c r="L770" s="29">
        <v>391</v>
      </c>
      <c r="M770"/>
    </row>
    <row r="771" spans="1:13" x14ac:dyDescent="0.15">
      <c r="A771" s="29">
        <v>30</v>
      </c>
      <c r="B771" s="29">
        <v>396</v>
      </c>
      <c r="C771" s="29"/>
      <c r="D771" s="29">
        <v>404</v>
      </c>
      <c r="E771" s="30">
        <v>404</v>
      </c>
      <c r="F771" s="30">
        <v>418</v>
      </c>
      <c r="G771" s="30"/>
      <c r="H771" s="29">
        <v>422</v>
      </c>
      <c r="I771" s="29">
        <v>415</v>
      </c>
      <c r="J771" s="29">
        <v>395</v>
      </c>
      <c r="K771" s="29">
        <v>398</v>
      </c>
      <c r="L771" s="29">
        <v>362</v>
      </c>
      <c r="M771"/>
    </row>
    <row r="772" spans="1:13" x14ac:dyDescent="0.15">
      <c r="A772" s="29">
        <v>31</v>
      </c>
      <c r="B772" s="29">
        <v>393</v>
      </c>
      <c r="C772" s="29"/>
      <c r="D772" s="29">
        <v>342</v>
      </c>
      <c r="E772" s="30">
        <v>342</v>
      </c>
      <c r="F772" s="30">
        <v>401</v>
      </c>
      <c r="G772" s="30"/>
      <c r="H772" s="29">
        <v>389</v>
      </c>
      <c r="I772" s="29">
        <v>406</v>
      </c>
      <c r="J772" s="29">
        <v>360</v>
      </c>
      <c r="K772" s="29">
        <v>335</v>
      </c>
      <c r="L772" s="29">
        <v>342</v>
      </c>
      <c r="M772"/>
    </row>
    <row r="773" spans="1:13" x14ac:dyDescent="0.15">
      <c r="A773" s="29">
        <v>32</v>
      </c>
      <c r="B773" s="29">
        <v>348</v>
      </c>
      <c r="C773" s="29"/>
      <c r="D773" s="29">
        <v>349</v>
      </c>
      <c r="E773" s="30">
        <v>349</v>
      </c>
      <c r="F773" s="30">
        <v>341</v>
      </c>
      <c r="G773" s="30"/>
      <c r="H773" s="29">
        <v>334</v>
      </c>
      <c r="I773" s="29">
        <v>369</v>
      </c>
      <c r="J773" s="29">
        <v>337</v>
      </c>
      <c r="K773" s="29">
        <v>348</v>
      </c>
      <c r="L773" s="29">
        <v>322</v>
      </c>
      <c r="M773"/>
    </row>
    <row r="774" spans="1:13" x14ac:dyDescent="0.15">
      <c r="A774" s="29">
        <v>33</v>
      </c>
      <c r="B774" s="29">
        <v>315</v>
      </c>
      <c r="C774" s="29"/>
      <c r="D774" s="29">
        <v>309</v>
      </c>
      <c r="E774" s="30">
        <v>309</v>
      </c>
      <c r="F774" s="30">
        <v>330</v>
      </c>
      <c r="G774" s="30"/>
      <c r="H774" s="29">
        <v>338</v>
      </c>
      <c r="I774" s="29">
        <v>339</v>
      </c>
      <c r="J774" s="29">
        <v>306</v>
      </c>
      <c r="K774" s="29">
        <v>310</v>
      </c>
      <c r="L774" s="29">
        <v>291</v>
      </c>
      <c r="M774"/>
    </row>
    <row r="775" spans="1:13" x14ac:dyDescent="0.15">
      <c r="A775" s="29">
        <v>34</v>
      </c>
      <c r="B775" s="29">
        <v>321</v>
      </c>
      <c r="C775" s="29"/>
      <c r="D775" s="29">
        <v>242</v>
      </c>
      <c r="E775" s="30">
        <v>242</v>
      </c>
      <c r="F775" s="30">
        <v>285</v>
      </c>
      <c r="G775" s="30"/>
      <c r="H775" s="29">
        <v>311</v>
      </c>
      <c r="I775" s="29">
        <v>277</v>
      </c>
      <c r="J775" s="29">
        <v>306</v>
      </c>
      <c r="K775" s="29">
        <v>297</v>
      </c>
      <c r="L775" s="29">
        <v>266</v>
      </c>
      <c r="M775"/>
    </row>
    <row r="776" spans="1:13" x14ac:dyDescent="0.15">
      <c r="A776" s="29">
        <v>35</v>
      </c>
      <c r="B776" s="29">
        <v>303</v>
      </c>
      <c r="C776" s="29"/>
      <c r="D776" s="29">
        <v>197</v>
      </c>
      <c r="E776" s="30">
        <v>197</v>
      </c>
      <c r="F776" s="30">
        <v>246</v>
      </c>
      <c r="G776" s="30"/>
      <c r="H776" s="29">
        <v>262</v>
      </c>
      <c r="I776" s="29">
        <v>230</v>
      </c>
      <c r="J776" s="29">
        <v>256</v>
      </c>
      <c r="K776" s="29">
        <v>202</v>
      </c>
      <c r="L776" s="29">
        <v>210</v>
      </c>
      <c r="M776"/>
    </row>
    <row r="777" spans="1:13" x14ac:dyDescent="0.15">
      <c r="A777" s="29">
        <v>36</v>
      </c>
      <c r="B777" s="29">
        <v>254</v>
      </c>
      <c r="C777" s="29"/>
      <c r="D777" s="29">
        <v>185</v>
      </c>
      <c r="E777" s="30">
        <v>185</v>
      </c>
      <c r="F777" s="30">
        <v>213</v>
      </c>
      <c r="G777" s="30"/>
      <c r="H777" s="29">
        <v>203</v>
      </c>
      <c r="I777" s="29">
        <v>191</v>
      </c>
      <c r="J777" s="29">
        <v>217</v>
      </c>
      <c r="K777" s="29">
        <v>197</v>
      </c>
      <c r="L777" s="29">
        <v>169</v>
      </c>
      <c r="M777"/>
    </row>
    <row r="778" spans="1:13" x14ac:dyDescent="0.15">
      <c r="A778" s="29">
        <v>37</v>
      </c>
      <c r="B778" s="29">
        <v>195</v>
      </c>
      <c r="C778" s="29"/>
      <c r="D778" s="29">
        <v>136</v>
      </c>
      <c r="E778" s="30">
        <v>136</v>
      </c>
      <c r="F778" s="30">
        <v>156</v>
      </c>
      <c r="G778" s="30"/>
      <c r="H778" s="29">
        <v>189</v>
      </c>
      <c r="I778" s="29">
        <v>164</v>
      </c>
      <c r="J778" s="29">
        <v>166</v>
      </c>
      <c r="K778" s="29">
        <v>161</v>
      </c>
      <c r="L778" s="29">
        <v>151</v>
      </c>
      <c r="M778"/>
    </row>
    <row r="779" spans="1:13" x14ac:dyDescent="0.15">
      <c r="A779" s="29">
        <v>38</v>
      </c>
      <c r="B779" s="29">
        <v>175</v>
      </c>
      <c r="C779" s="29"/>
      <c r="D779" s="29">
        <v>92</v>
      </c>
      <c r="E779" s="30">
        <v>92</v>
      </c>
      <c r="F779" s="30">
        <v>146</v>
      </c>
      <c r="G779" s="30"/>
      <c r="H779" s="29">
        <v>137</v>
      </c>
      <c r="I779" s="29">
        <v>108</v>
      </c>
      <c r="J779" s="29">
        <v>138</v>
      </c>
      <c r="K779" s="29">
        <v>97</v>
      </c>
      <c r="L779" s="29">
        <v>132</v>
      </c>
      <c r="M779"/>
    </row>
    <row r="780" spans="1:13" x14ac:dyDescent="0.15">
      <c r="A780" s="29">
        <v>39</v>
      </c>
      <c r="B780" s="29">
        <v>99</v>
      </c>
      <c r="C780" s="29"/>
      <c r="D780" s="29">
        <v>74</v>
      </c>
      <c r="E780" s="30">
        <v>74</v>
      </c>
      <c r="F780" s="30">
        <v>112</v>
      </c>
      <c r="G780" s="30"/>
      <c r="H780" s="29">
        <v>103</v>
      </c>
      <c r="I780" s="29">
        <v>71</v>
      </c>
      <c r="J780" s="29">
        <v>97</v>
      </c>
      <c r="K780" s="29">
        <v>86</v>
      </c>
      <c r="L780" s="29">
        <v>85</v>
      </c>
      <c r="M780"/>
    </row>
    <row r="781" spans="1:13" x14ac:dyDescent="0.15">
      <c r="A781" s="29">
        <v>40</v>
      </c>
      <c r="B781" s="29">
        <v>66</v>
      </c>
      <c r="C781" s="29"/>
      <c r="D781" s="29">
        <v>35</v>
      </c>
      <c r="E781" s="30">
        <v>35</v>
      </c>
      <c r="F781" s="30">
        <v>90</v>
      </c>
      <c r="G781" s="30"/>
      <c r="H781" s="29">
        <v>71</v>
      </c>
      <c r="I781" s="29">
        <v>37</v>
      </c>
      <c r="J781" s="29">
        <v>57</v>
      </c>
      <c r="K781" s="29">
        <v>48</v>
      </c>
      <c r="L781" s="29">
        <v>59</v>
      </c>
      <c r="M781"/>
    </row>
    <row r="782" spans="1:13" x14ac:dyDescent="0.15">
      <c r="A782" s="29">
        <v>41</v>
      </c>
      <c r="B782" s="29">
        <v>32</v>
      </c>
      <c r="C782" s="29"/>
      <c r="D782" s="29">
        <v>16</v>
      </c>
      <c r="E782" s="30">
        <v>16</v>
      </c>
      <c r="F782" s="30">
        <v>58</v>
      </c>
      <c r="G782" s="30"/>
      <c r="H782" s="29">
        <v>35</v>
      </c>
      <c r="I782" s="29">
        <v>15</v>
      </c>
      <c r="J782" s="29">
        <v>31</v>
      </c>
      <c r="K782" s="29">
        <v>22</v>
      </c>
      <c r="L782" s="29">
        <v>32</v>
      </c>
      <c r="M782"/>
    </row>
    <row r="783" spans="1:13" x14ac:dyDescent="0.15">
      <c r="A783" s="29">
        <v>42</v>
      </c>
      <c r="B783" s="29">
        <v>25</v>
      </c>
      <c r="C783" s="29"/>
      <c r="D783" s="29">
        <v>5</v>
      </c>
      <c r="E783" s="30">
        <v>5</v>
      </c>
      <c r="F783" s="30">
        <v>36</v>
      </c>
      <c r="G783" s="30"/>
      <c r="H783" s="29">
        <v>18</v>
      </c>
      <c r="I783" s="29">
        <v>0</v>
      </c>
      <c r="J783" s="29">
        <v>10</v>
      </c>
      <c r="K783" s="29">
        <v>11</v>
      </c>
      <c r="L783" s="29">
        <v>20</v>
      </c>
      <c r="M783"/>
    </row>
    <row r="784" spans="1:13" x14ac:dyDescent="0.15">
      <c r="A784" s="29">
        <v>43</v>
      </c>
      <c r="B784" s="29">
        <v>5</v>
      </c>
      <c r="C784" s="29"/>
      <c r="D784" s="29">
        <v>0</v>
      </c>
      <c r="E784" s="30">
        <v>0</v>
      </c>
      <c r="F784" s="30">
        <v>18</v>
      </c>
      <c r="G784" s="30"/>
      <c r="H784" s="29">
        <v>5</v>
      </c>
      <c r="I784" s="29">
        <v>0</v>
      </c>
      <c r="J784" s="29">
        <v>1</v>
      </c>
      <c r="K784" s="29">
        <v>2</v>
      </c>
      <c r="L784" s="29">
        <v>1</v>
      </c>
      <c r="M784"/>
    </row>
    <row r="785" spans="1:13" x14ac:dyDescent="0.15">
      <c r="A785" s="29">
        <v>44</v>
      </c>
      <c r="B785" s="29">
        <v>0</v>
      </c>
      <c r="C785" s="29"/>
      <c r="D785" s="29">
        <v>0</v>
      </c>
      <c r="E785" s="30">
        <v>0</v>
      </c>
      <c r="F785" s="30">
        <v>5</v>
      </c>
      <c r="G785" s="30"/>
      <c r="H785" s="29">
        <v>0</v>
      </c>
      <c r="I785" s="29">
        <v>0</v>
      </c>
      <c r="J785" s="29">
        <v>0</v>
      </c>
      <c r="K785" s="29">
        <v>0</v>
      </c>
      <c r="L785" s="29">
        <v>0</v>
      </c>
      <c r="M785"/>
    </row>
    <row r="786" spans="1:13" x14ac:dyDescent="0.15">
      <c r="A786" s="29">
        <v>45</v>
      </c>
      <c r="B786" s="29">
        <v>0</v>
      </c>
      <c r="C786" s="29"/>
      <c r="D786" s="29">
        <v>0</v>
      </c>
      <c r="E786" s="30">
        <v>0</v>
      </c>
      <c r="F786" s="30">
        <v>0</v>
      </c>
      <c r="G786" s="30"/>
      <c r="H786" s="29">
        <v>0</v>
      </c>
      <c r="I786" s="29">
        <v>0</v>
      </c>
      <c r="J786" s="29">
        <v>0</v>
      </c>
      <c r="K786" s="29">
        <v>0</v>
      </c>
      <c r="L786" s="29">
        <v>0</v>
      </c>
      <c r="M786"/>
    </row>
    <row r="787" spans="1:13" x14ac:dyDescent="0.15">
      <c r="A787" s="29">
        <v>46</v>
      </c>
      <c r="B787" s="29">
        <v>0</v>
      </c>
      <c r="C787" s="29"/>
      <c r="D787" s="29">
        <v>0</v>
      </c>
      <c r="E787" s="30">
        <v>0</v>
      </c>
      <c r="F787" s="30">
        <v>0</v>
      </c>
      <c r="G787" s="30"/>
      <c r="H787" s="29">
        <v>0</v>
      </c>
      <c r="I787" s="29">
        <v>0</v>
      </c>
      <c r="J787" s="29">
        <v>0</v>
      </c>
      <c r="K787" s="29">
        <v>0</v>
      </c>
      <c r="L787" s="29">
        <v>0</v>
      </c>
      <c r="M787"/>
    </row>
    <row r="788" spans="1:13" x14ac:dyDescent="0.15">
      <c r="A788" s="29">
        <v>47</v>
      </c>
      <c r="B788" s="29">
        <v>0</v>
      </c>
      <c r="C788" s="29"/>
      <c r="D788" s="29">
        <v>0</v>
      </c>
      <c r="E788" s="30">
        <v>0</v>
      </c>
      <c r="F788" s="30">
        <v>0</v>
      </c>
      <c r="G788" s="30"/>
      <c r="H788" s="29">
        <v>0</v>
      </c>
      <c r="I788" s="29">
        <v>0</v>
      </c>
      <c r="J788" s="29">
        <v>0</v>
      </c>
      <c r="K788" s="29">
        <v>0</v>
      </c>
      <c r="L788" s="29">
        <v>0</v>
      </c>
      <c r="M788"/>
    </row>
    <row r="789" spans="1:13" x14ac:dyDescent="0.15">
      <c r="A789" s="29">
        <v>48</v>
      </c>
      <c r="B789" s="29">
        <v>0</v>
      </c>
      <c r="C789" s="29"/>
      <c r="D789" s="29">
        <v>0</v>
      </c>
      <c r="E789" s="30">
        <v>0</v>
      </c>
      <c r="F789" s="30">
        <v>0</v>
      </c>
      <c r="G789" s="30"/>
      <c r="H789" s="29">
        <v>0</v>
      </c>
      <c r="I789" s="29">
        <v>0</v>
      </c>
      <c r="J789" s="29">
        <v>0</v>
      </c>
      <c r="K789" s="29">
        <v>0</v>
      </c>
      <c r="L789" s="29">
        <v>0</v>
      </c>
      <c r="M789"/>
    </row>
    <row r="790" spans="1:13" x14ac:dyDescent="0.15">
      <c r="A790" s="29">
        <v>49</v>
      </c>
      <c r="B790" s="29">
        <v>0</v>
      </c>
      <c r="C790" s="29"/>
      <c r="D790" s="29">
        <v>0</v>
      </c>
      <c r="E790" s="30">
        <v>0</v>
      </c>
      <c r="F790" s="30">
        <v>0</v>
      </c>
      <c r="G790" s="30"/>
      <c r="H790" s="29">
        <v>0</v>
      </c>
      <c r="I790" s="29">
        <v>0</v>
      </c>
      <c r="J790" s="29">
        <v>0</v>
      </c>
      <c r="K790" s="29">
        <v>0</v>
      </c>
      <c r="L790" s="29">
        <v>0</v>
      </c>
      <c r="M790"/>
    </row>
    <row r="791" spans="1:13" x14ac:dyDescent="0.15">
      <c r="A791" s="29">
        <v>50</v>
      </c>
      <c r="B791" s="29">
        <v>0</v>
      </c>
      <c r="C791" s="29"/>
      <c r="D791" s="29">
        <v>0</v>
      </c>
      <c r="E791" s="30">
        <v>0</v>
      </c>
      <c r="F791" s="30">
        <v>0</v>
      </c>
      <c r="G791" s="30"/>
      <c r="H791" s="29">
        <v>0</v>
      </c>
      <c r="I791" s="29">
        <v>0</v>
      </c>
      <c r="J791" s="29">
        <v>0</v>
      </c>
      <c r="K791" s="29">
        <v>0</v>
      </c>
      <c r="L791" s="29">
        <v>0</v>
      </c>
      <c r="M791"/>
    </row>
    <row r="792" spans="1:13" x14ac:dyDescent="0.15">
      <c r="A792" s="29">
        <v>51</v>
      </c>
      <c r="B792" s="29">
        <v>0</v>
      </c>
      <c r="C792" s="29"/>
      <c r="D792" s="29">
        <v>0</v>
      </c>
      <c r="E792" s="30">
        <v>0</v>
      </c>
      <c r="F792" s="30">
        <v>0</v>
      </c>
      <c r="G792" s="30"/>
      <c r="H792" s="29">
        <v>0</v>
      </c>
      <c r="I792" s="29">
        <v>0</v>
      </c>
      <c r="J792" s="29">
        <v>0</v>
      </c>
      <c r="K792" s="29">
        <v>0</v>
      </c>
      <c r="L792" s="29">
        <v>0</v>
      </c>
      <c r="M792"/>
    </row>
    <row r="793" spans="1:13" x14ac:dyDescent="0.15">
      <c r="A793" s="29">
        <v>52</v>
      </c>
      <c r="B793" s="29">
        <v>0</v>
      </c>
      <c r="C793" s="29"/>
      <c r="D793" s="29">
        <v>0</v>
      </c>
      <c r="E793" s="30">
        <v>0</v>
      </c>
      <c r="F793" s="30">
        <v>0</v>
      </c>
      <c r="G793" s="30"/>
      <c r="H793" s="29">
        <v>0</v>
      </c>
      <c r="I793" s="29">
        <v>0</v>
      </c>
      <c r="J793" s="29">
        <v>0</v>
      </c>
      <c r="K793" s="29">
        <v>0</v>
      </c>
      <c r="L793" s="29">
        <v>0</v>
      </c>
      <c r="M793"/>
    </row>
    <row r="794" spans="1:13" x14ac:dyDescent="0.15">
      <c r="A794" s="29">
        <v>53</v>
      </c>
      <c r="B794" s="29">
        <v>0</v>
      </c>
      <c r="C794" s="29"/>
      <c r="D794" s="29">
        <v>0</v>
      </c>
      <c r="E794" s="30">
        <v>0</v>
      </c>
      <c r="F794" s="30">
        <v>0</v>
      </c>
      <c r="G794" s="30"/>
      <c r="H794" s="29">
        <v>0</v>
      </c>
      <c r="I794" s="29">
        <v>0</v>
      </c>
      <c r="J794" s="29">
        <v>0</v>
      </c>
      <c r="K794" s="29">
        <v>0</v>
      </c>
      <c r="L794" s="29">
        <v>0</v>
      </c>
      <c r="M794"/>
    </row>
    <row r="795" spans="1:13" x14ac:dyDescent="0.15">
      <c r="A795" s="29">
        <v>54</v>
      </c>
      <c r="B795" s="29">
        <v>0</v>
      </c>
      <c r="C795" s="29"/>
      <c r="D795" s="29">
        <v>0</v>
      </c>
      <c r="E795" s="30">
        <v>0</v>
      </c>
      <c r="F795" s="30">
        <v>0</v>
      </c>
      <c r="G795" s="30"/>
      <c r="H795" s="29">
        <v>0</v>
      </c>
      <c r="I795" s="29">
        <v>0</v>
      </c>
      <c r="J795" s="29">
        <v>0</v>
      </c>
      <c r="K795" s="29">
        <v>0</v>
      </c>
      <c r="L795" s="29">
        <v>0</v>
      </c>
      <c r="M795"/>
    </row>
    <row r="796" spans="1:13" x14ac:dyDescent="0.15">
      <c r="A796" s="29">
        <v>55</v>
      </c>
      <c r="B796" s="29">
        <v>0</v>
      </c>
      <c r="C796" s="29"/>
      <c r="D796" s="29">
        <v>0</v>
      </c>
      <c r="E796" s="30">
        <v>0</v>
      </c>
      <c r="F796" s="30">
        <v>0</v>
      </c>
      <c r="G796" s="30"/>
      <c r="H796" s="29">
        <v>0</v>
      </c>
      <c r="I796" s="29">
        <v>0</v>
      </c>
      <c r="J796" s="29">
        <v>0</v>
      </c>
      <c r="K796" s="29">
        <v>0</v>
      </c>
      <c r="L796" s="29">
        <v>0</v>
      </c>
      <c r="M796"/>
    </row>
    <row r="797" spans="1:13" x14ac:dyDescent="0.15">
      <c r="A797" s="29">
        <v>56</v>
      </c>
      <c r="B797" s="29">
        <v>0</v>
      </c>
      <c r="C797" s="29"/>
      <c r="D797" s="29">
        <v>0</v>
      </c>
      <c r="E797" s="30">
        <v>0</v>
      </c>
      <c r="F797" s="30">
        <v>0</v>
      </c>
      <c r="G797" s="30"/>
      <c r="H797" s="29">
        <v>0</v>
      </c>
      <c r="I797" s="29">
        <v>0</v>
      </c>
      <c r="J797" s="29">
        <v>0</v>
      </c>
      <c r="K797" s="29">
        <v>0</v>
      </c>
      <c r="L797" s="29">
        <v>0</v>
      </c>
      <c r="M797"/>
    </row>
    <row r="798" spans="1:13" x14ac:dyDescent="0.15">
      <c r="A798" s="29">
        <v>57</v>
      </c>
      <c r="B798" s="29">
        <v>0</v>
      </c>
      <c r="C798" s="29"/>
      <c r="D798" s="29">
        <v>0</v>
      </c>
      <c r="E798" s="30">
        <v>0</v>
      </c>
      <c r="F798" s="30">
        <v>0</v>
      </c>
      <c r="G798" s="30"/>
      <c r="H798" s="29">
        <v>0</v>
      </c>
      <c r="I798" s="29">
        <v>0</v>
      </c>
      <c r="J798" s="29">
        <v>0</v>
      </c>
      <c r="K798" s="29">
        <v>0</v>
      </c>
      <c r="L798" s="29">
        <v>0</v>
      </c>
      <c r="M798"/>
    </row>
    <row r="799" spans="1:13" x14ac:dyDescent="0.15">
      <c r="A799" s="29">
        <v>58</v>
      </c>
      <c r="B799" s="29">
        <v>0</v>
      </c>
      <c r="C799" s="29"/>
      <c r="D799" s="29">
        <v>0</v>
      </c>
      <c r="E799" s="30">
        <v>0</v>
      </c>
      <c r="F799" s="30">
        <v>0</v>
      </c>
      <c r="G799" s="30"/>
      <c r="H799" s="29">
        <v>0</v>
      </c>
      <c r="I799" s="29">
        <v>0</v>
      </c>
      <c r="J799" s="29">
        <v>0</v>
      </c>
      <c r="K799" s="29">
        <v>0</v>
      </c>
      <c r="L799" s="29">
        <v>0</v>
      </c>
      <c r="M799"/>
    </row>
    <row r="800" spans="1:13" x14ac:dyDescent="0.15">
      <c r="A800" s="29">
        <v>59</v>
      </c>
      <c r="B800" s="29">
        <v>0</v>
      </c>
      <c r="C800" s="29"/>
      <c r="D800" s="29">
        <v>0</v>
      </c>
      <c r="E800" s="30">
        <v>0</v>
      </c>
      <c r="F800" s="30">
        <v>0</v>
      </c>
      <c r="G800" s="30"/>
      <c r="H800" s="29">
        <v>0</v>
      </c>
      <c r="I800" s="29">
        <v>0</v>
      </c>
      <c r="J800" s="29">
        <v>0</v>
      </c>
      <c r="K800" s="29">
        <v>0</v>
      </c>
      <c r="L800" s="29">
        <v>0</v>
      </c>
      <c r="M800"/>
    </row>
    <row r="801" spans="1:13" x14ac:dyDescent="0.15">
      <c r="A801" s="29">
        <v>60</v>
      </c>
      <c r="B801" s="29">
        <v>0</v>
      </c>
      <c r="C801" s="29"/>
      <c r="D801" s="29">
        <v>0</v>
      </c>
      <c r="E801" s="30">
        <v>0</v>
      </c>
      <c r="F801" s="30">
        <v>0</v>
      </c>
      <c r="G801" s="30"/>
      <c r="H801" s="29">
        <v>0</v>
      </c>
      <c r="I801" s="29">
        <v>0</v>
      </c>
      <c r="J801" s="29">
        <v>0</v>
      </c>
      <c r="K801" s="29">
        <v>0</v>
      </c>
      <c r="L801" s="29">
        <v>0</v>
      </c>
      <c r="M801"/>
    </row>
    <row r="802" spans="1:13" x14ac:dyDescent="0.15">
      <c r="A802" s="29">
        <v>61</v>
      </c>
      <c r="B802" s="29">
        <v>0</v>
      </c>
      <c r="C802" s="29"/>
      <c r="D802" s="29">
        <v>0</v>
      </c>
      <c r="E802" s="30">
        <v>0</v>
      </c>
      <c r="F802" s="30">
        <v>0</v>
      </c>
      <c r="G802" s="30"/>
      <c r="H802" s="29">
        <v>0</v>
      </c>
      <c r="I802" s="29">
        <v>0</v>
      </c>
      <c r="J802" s="29">
        <v>0</v>
      </c>
      <c r="K802" s="29">
        <v>0</v>
      </c>
      <c r="L802" s="29">
        <v>0</v>
      </c>
      <c r="M802"/>
    </row>
    <row r="803" spans="1:13" x14ac:dyDescent="0.15">
      <c r="A803" s="29">
        <v>62</v>
      </c>
      <c r="B803" s="29">
        <v>0</v>
      </c>
      <c r="C803" s="29"/>
      <c r="D803" s="29">
        <v>0</v>
      </c>
      <c r="E803" s="30">
        <v>0</v>
      </c>
      <c r="F803" s="30">
        <v>0</v>
      </c>
      <c r="G803" s="30"/>
      <c r="H803" s="29">
        <v>0</v>
      </c>
      <c r="I803" s="29">
        <v>0</v>
      </c>
      <c r="J803" s="29">
        <v>0</v>
      </c>
      <c r="K803" s="29">
        <v>0</v>
      </c>
      <c r="L803" s="29">
        <v>0</v>
      </c>
      <c r="M803"/>
    </row>
    <row r="804" spans="1:13" x14ac:dyDescent="0.15">
      <c r="A804" s="29">
        <v>63</v>
      </c>
      <c r="B804" s="29">
        <v>0</v>
      </c>
      <c r="C804" s="29"/>
      <c r="D804" s="29">
        <v>0</v>
      </c>
      <c r="E804" s="30">
        <v>0</v>
      </c>
      <c r="F804" s="30">
        <v>0</v>
      </c>
      <c r="G804" s="30"/>
      <c r="H804" s="29">
        <v>0</v>
      </c>
      <c r="I804" s="29">
        <v>0</v>
      </c>
      <c r="J804" s="29">
        <v>0</v>
      </c>
      <c r="K804" s="29">
        <v>0</v>
      </c>
      <c r="L804" s="29">
        <v>0</v>
      </c>
      <c r="M804"/>
    </row>
    <row r="805" spans="1:13" x14ac:dyDescent="0.15">
      <c r="A805" s="29">
        <v>64</v>
      </c>
      <c r="B805" s="29">
        <v>0</v>
      </c>
      <c r="C805" s="29"/>
      <c r="D805" s="29">
        <v>0</v>
      </c>
      <c r="E805" s="30">
        <v>0</v>
      </c>
      <c r="F805" s="30">
        <v>0</v>
      </c>
      <c r="G805" s="30"/>
      <c r="H805" s="29">
        <v>0</v>
      </c>
      <c r="I805" s="29">
        <v>0</v>
      </c>
      <c r="J805" s="29">
        <v>0</v>
      </c>
      <c r="K805" s="29">
        <v>0</v>
      </c>
      <c r="L805" s="29">
        <v>0</v>
      </c>
      <c r="M805"/>
    </row>
    <row r="806" spans="1:13" x14ac:dyDescent="0.15">
      <c r="A806" s="29">
        <v>65</v>
      </c>
      <c r="B806" s="29">
        <v>0</v>
      </c>
      <c r="C806" s="29"/>
      <c r="D806" s="29">
        <v>0</v>
      </c>
      <c r="E806" s="30">
        <v>0</v>
      </c>
      <c r="F806" s="30">
        <v>0</v>
      </c>
      <c r="G806" s="30"/>
      <c r="H806" s="29">
        <v>0</v>
      </c>
      <c r="I806" s="29">
        <v>0</v>
      </c>
      <c r="J806" s="29">
        <v>0</v>
      </c>
      <c r="K806" s="29">
        <v>0</v>
      </c>
      <c r="L806" s="29">
        <v>0</v>
      </c>
      <c r="M806"/>
    </row>
    <row r="807" spans="1:13" x14ac:dyDescent="0.15">
      <c r="A807" s="29">
        <v>66</v>
      </c>
      <c r="B807" s="29">
        <v>0</v>
      </c>
      <c r="C807" s="29"/>
      <c r="D807" s="29">
        <v>0</v>
      </c>
      <c r="E807" s="30">
        <v>0</v>
      </c>
      <c r="F807" s="30">
        <v>0</v>
      </c>
      <c r="G807" s="30"/>
      <c r="H807" s="29">
        <v>0</v>
      </c>
      <c r="I807" s="29">
        <v>0</v>
      </c>
      <c r="J807" s="29">
        <v>0</v>
      </c>
      <c r="K807" s="29">
        <v>0</v>
      </c>
      <c r="L807" s="29">
        <v>0</v>
      </c>
      <c r="M807"/>
    </row>
    <row r="808" spans="1:13" x14ac:dyDescent="0.15">
      <c r="A808" s="29">
        <v>67</v>
      </c>
      <c r="B808" s="29">
        <v>0</v>
      </c>
      <c r="C808" s="29"/>
      <c r="D808" s="29">
        <v>0</v>
      </c>
      <c r="E808" s="30">
        <v>0</v>
      </c>
      <c r="F808" s="30">
        <v>0</v>
      </c>
      <c r="G808" s="30"/>
      <c r="H808" s="29">
        <v>0</v>
      </c>
      <c r="I808" s="29">
        <v>0</v>
      </c>
      <c r="J808" s="29">
        <v>0</v>
      </c>
      <c r="K808" s="29">
        <v>0</v>
      </c>
      <c r="L808" s="29">
        <v>0</v>
      </c>
      <c r="M808"/>
    </row>
    <row r="809" spans="1:13" x14ac:dyDescent="0.15">
      <c r="A809" s="29">
        <v>68</v>
      </c>
      <c r="B809" s="29">
        <v>0</v>
      </c>
      <c r="C809" s="29"/>
      <c r="D809" s="29">
        <v>0</v>
      </c>
      <c r="E809" s="30">
        <v>0</v>
      </c>
      <c r="F809" s="30">
        <v>0</v>
      </c>
      <c r="G809" s="30"/>
      <c r="H809" s="29">
        <v>0</v>
      </c>
      <c r="I809" s="29">
        <v>0</v>
      </c>
      <c r="J809" s="29">
        <v>0</v>
      </c>
      <c r="K809" s="29">
        <v>0</v>
      </c>
      <c r="L809" s="29">
        <v>0</v>
      </c>
      <c r="M809"/>
    </row>
    <row r="810" spans="1:13" x14ac:dyDescent="0.15">
      <c r="A810" s="29">
        <v>69</v>
      </c>
      <c r="B810" s="29">
        <v>0</v>
      </c>
      <c r="C810" s="29"/>
      <c r="D810" s="29">
        <v>0</v>
      </c>
      <c r="E810" s="30">
        <v>0</v>
      </c>
      <c r="F810" s="30">
        <v>0</v>
      </c>
      <c r="G810" s="30"/>
      <c r="H810" s="29">
        <v>0</v>
      </c>
      <c r="I810" s="29">
        <v>0</v>
      </c>
      <c r="J810" s="29">
        <v>0</v>
      </c>
      <c r="K810" s="29">
        <v>0</v>
      </c>
      <c r="L810" s="29">
        <v>0</v>
      </c>
      <c r="M810"/>
    </row>
    <row r="811" spans="1:13" x14ac:dyDescent="0.15">
      <c r="A811" s="29">
        <v>70</v>
      </c>
      <c r="B811" s="29">
        <v>0</v>
      </c>
      <c r="C811" s="29"/>
      <c r="D811" s="29">
        <v>0</v>
      </c>
      <c r="E811" s="30">
        <v>0</v>
      </c>
      <c r="F811" s="30">
        <v>0</v>
      </c>
      <c r="G811" s="30"/>
      <c r="H811" s="29">
        <v>0</v>
      </c>
      <c r="I811" s="29">
        <v>0</v>
      </c>
      <c r="J811" s="29">
        <v>0</v>
      </c>
      <c r="K811" s="29">
        <v>0</v>
      </c>
      <c r="L811" s="29">
        <v>0</v>
      </c>
      <c r="M811"/>
    </row>
    <row r="812" spans="1:13" x14ac:dyDescent="0.15">
      <c r="A812" s="29">
        <v>71</v>
      </c>
      <c r="B812" s="29">
        <v>0</v>
      </c>
      <c r="C812" s="29"/>
      <c r="D812" s="29">
        <v>0</v>
      </c>
      <c r="E812" s="30">
        <v>0</v>
      </c>
      <c r="F812" s="30">
        <v>0</v>
      </c>
      <c r="G812" s="30"/>
      <c r="H812" s="29">
        <v>0</v>
      </c>
      <c r="I812" s="29">
        <v>0</v>
      </c>
      <c r="J812" s="29">
        <v>0</v>
      </c>
      <c r="K812" s="29">
        <v>0</v>
      </c>
      <c r="L812" s="29">
        <v>0</v>
      </c>
      <c r="M812"/>
    </row>
    <row r="813" spans="1:13" x14ac:dyDescent="0.15">
      <c r="A813" s="29">
        <v>72</v>
      </c>
      <c r="B813" s="29">
        <v>0</v>
      </c>
      <c r="C813" s="29"/>
      <c r="D813" s="29">
        <v>0</v>
      </c>
      <c r="E813" s="30">
        <v>0</v>
      </c>
      <c r="F813" s="30">
        <v>0</v>
      </c>
      <c r="G813" s="30"/>
      <c r="H813" s="29">
        <v>0</v>
      </c>
      <c r="I813" s="29">
        <v>0</v>
      </c>
      <c r="J813" s="29">
        <v>0</v>
      </c>
      <c r="K813" s="29">
        <v>0</v>
      </c>
      <c r="L813" s="29">
        <v>0</v>
      </c>
      <c r="M813"/>
    </row>
    <row r="814" spans="1:13" x14ac:dyDescent="0.15">
      <c r="A814" s="29">
        <v>73</v>
      </c>
      <c r="B814" s="29">
        <v>0</v>
      </c>
      <c r="C814" s="29"/>
      <c r="D814" s="29">
        <v>0</v>
      </c>
      <c r="E814" s="30">
        <v>0</v>
      </c>
      <c r="F814" s="30">
        <v>0</v>
      </c>
      <c r="G814" s="30"/>
      <c r="H814" s="29">
        <v>0</v>
      </c>
      <c r="I814" s="29">
        <v>0</v>
      </c>
      <c r="J814" s="29">
        <v>0</v>
      </c>
      <c r="K814" s="29">
        <v>0</v>
      </c>
      <c r="L814" s="29">
        <v>0</v>
      </c>
      <c r="M814"/>
    </row>
    <row r="815" spans="1:13" x14ac:dyDescent="0.15">
      <c r="A815" s="29">
        <v>74</v>
      </c>
      <c r="B815" s="29">
        <v>0</v>
      </c>
      <c r="C815" s="29"/>
      <c r="D815" s="29">
        <v>0</v>
      </c>
      <c r="E815" s="30">
        <v>0</v>
      </c>
      <c r="F815" s="30">
        <v>0</v>
      </c>
      <c r="G815" s="30"/>
      <c r="H815" s="29">
        <v>0</v>
      </c>
      <c r="I815" s="29">
        <v>0</v>
      </c>
      <c r="J815" s="29">
        <v>0</v>
      </c>
      <c r="K815" s="29">
        <v>0</v>
      </c>
      <c r="L815" s="29">
        <v>0</v>
      </c>
      <c r="M815"/>
    </row>
    <row r="816" spans="1:13" x14ac:dyDescent="0.15">
      <c r="A816" s="29">
        <v>75</v>
      </c>
      <c r="B816" s="29">
        <v>0</v>
      </c>
      <c r="C816" s="29"/>
      <c r="D816" s="29">
        <v>0</v>
      </c>
      <c r="E816" s="30">
        <v>0</v>
      </c>
      <c r="F816" s="30">
        <v>0</v>
      </c>
      <c r="G816" s="30"/>
      <c r="H816" s="29">
        <v>0</v>
      </c>
      <c r="I816" s="29">
        <v>0</v>
      </c>
      <c r="J816" s="29">
        <v>0</v>
      </c>
      <c r="K816" s="29">
        <v>0</v>
      </c>
      <c r="L816" s="29">
        <v>0</v>
      </c>
      <c r="M816"/>
    </row>
    <row r="817" spans="1:13" x14ac:dyDescent="0.15">
      <c r="A817" s="29">
        <v>76</v>
      </c>
      <c r="B817" s="29">
        <v>0</v>
      </c>
      <c r="C817" s="29"/>
      <c r="D817" s="29">
        <v>0</v>
      </c>
      <c r="E817" s="30">
        <v>0</v>
      </c>
      <c r="F817" s="30">
        <v>0</v>
      </c>
      <c r="G817" s="30"/>
      <c r="H817" s="29">
        <v>0</v>
      </c>
      <c r="I817" s="29">
        <v>0</v>
      </c>
      <c r="J817" s="29">
        <v>0</v>
      </c>
      <c r="K817" s="29">
        <v>0</v>
      </c>
      <c r="L817" s="29">
        <v>0</v>
      </c>
      <c r="M817"/>
    </row>
    <row r="818" spans="1:13" x14ac:dyDescent="0.15">
      <c r="A818" s="29">
        <v>77</v>
      </c>
      <c r="B818" s="29">
        <v>0</v>
      </c>
      <c r="C818" s="29"/>
      <c r="D818" s="29">
        <v>0</v>
      </c>
      <c r="E818" s="30">
        <v>0</v>
      </c>
      <c r="F818" s="30">
        <v>0</v>
      </c>
      <c r="G818" s="30"/>
      <c r="H818" s="29">
        <v>0</v>
      </c>
      <c r="I818" s="29">
        <v>0</v>
      </c>
      <c r="J818" s="29">
        <v>0</v>
      </c>
      <c r="K818" s="29">
        <v>0</v>
      </c>
      <c r="L818" s="29">
        <v>0</v>
      </c>
      <c r="M818"/>
    </row>
    <row r="819" spans="1:13" x14ac:dyDescent="0.15">
      <c r="A819" s="29">
        <v>78</v>
      </c>
      <c r="B819" s="29">
        <v>0</v>
      </c>
      <c r="C819" s="29"/>
      <c r="D819" s="29">
        <v>0</v>
      </c>
      <c r="E819" s="30">
        <v>0</v>
      </c>
      <c r="F819" s="30">
        <v>0</v>
      </c>
      <c r="G819" s="30"/>
      <c r="H819" s="29">
        <v>0</v>
      </c>
      <c r="I819" s="29">
        <v>0</v>
      </c>
      <c r="J819" s="29">
        <v>0</v>
      </c>
      <c r="K819" s="29">
        <v>0</v>
      </c>
      <c r="L819" s="29">
        <v>0</v>
      </c>
      <c r="M819"/>
    </row>
    <row r="820" spans="1:13" x14ac:dyDescent="0.15">
      <c r="A820" s="29">
        <v>79</v>
      </c>
      <c r="B820" s="29">
        <v>0</v>
      </c>
      <c r="C820" s="29"/>
      <c r="D820" s="29">
        <v>0</v>
      </c>
      <c r="E820" s="30">
        <v>0</v>
      </c>
      <c r="F820" s="30">
        <v>0</v>
      </c>
      <c r="G820" s="30"/>
      <c r="H820" s="29">
        <v>0</v>
      </c>
      <c r="I820" s="29">
        <v>0</v>
      </c>
      <c r="J820" s="29">
        <v>0</v>
      </c>
      <c r="K820" s="29">
        <v>0</v>
      </c>
      <c r="L820" s="29">
        <v>0</v>
      </c>
      <c r="M820"/>
    </row>
    <row r="821" spans="1:13" x14ac:dyDescent="0.15">
      <c r="A821" s="29">
        <v>80</v>
      </c>
      <c r="B821" s="29">
        <v>0</v>
      </c>
      <c r="C821" s="29"/>
      <c r="D821" s="29">
        <v>0</v>
      </c>
      <c r="E821" s="30">
        <v>0</v>
      </c>
      <c r="F821" s="30">
        <v>0</v>
      </c>
      <c r="G821" s="30"/>
      <c r="H821" s="29">
        <v>0</v>
      </c>
      <c r="I821" s="29">
        <v>0</v>
      </c>
      <c r="J821" s="29">
        <v>0</v>
      </c>
      <c r="K821" s="29">
        <v>0</v>
      </c>
      <c r="L821" s="29">
        <v>0</v>
      </c>
      <c r="M821"/>
    </row>
    <row r="822" spans="1:13" x14ac:dyDescent="0.15">
      <c r="A822" s="29">
        <v>81</v>
      </c>
      <c r="B822" s="29">
        <v>0</v>
      </c>
      <c r="C822" s="29"/>
      <c r="D822" s="29">
        <v>0</v>
      </c>
      <c r="E822" s="30">
        <v>0</v>
      </c>
      <c r="F822" s="30">
        <v>0</v>
      </c>
      <c r="G822" s="30"/>
      <c r="H822" s="29">
        <v>0</v>
      </c>
      <c r="I822" s="29">
        <v>0</v>
      </c>
      <c r="J822" s="29">
        <v>0</v>
      </c>
      <c r="K822" s="29">
        <v>0</v>
      </c>
      <c r="L822" s="29">
        <v>0</v>
      </c>
      <c r="M822"/>
    </row>
    <row r="823" spans="1:13" x14ac:dyDescent="0.15">
      <c r="A823" s="29">
        <v>82</v>
      </c>
      <c r="B823" s="29">
        <v>0</v>
      </c>
      <c r="C823" s="29"/>
      <c r="D823" s="29">
        <v>0</v>
      </c>
      <c r="E823" s="30">
        <v>0</v>
      </c>
      <c r="F823" s="30">
        <v>0</v>
      </c>
      <c r="G823" s="30"/>
      <c r="H823" s="29">
        <v>0</v>
      </c>
      <c r="I823" s="29">
        <v>0</v>
      </c>
      <c r="J823" s="29">
        <v>0</v>
      </c>
      <c r="K823" s="29">
        <v>0</v>
      </c>
      <c r="L823" s="29">
        <v>0</v>
      </c>
      <c r="M823"/>
    </row>
    <row r="824" spans="1:13" x14ac:dyDescent="0.15">
      <c r="A824" s="29">
        <v>83</v>
      </c>
      <c r="B824" s="29">
        <v>0</v>
      </c>
      <c r="C824" s="29"/>
      <c r="D824" s="29">
        <v>0</v>
      </c>
      <c r="E824" s="30">
        <v>0</v>
      </c>
      <c r="F824" s="30">
        <v>0</v>
      </c>
      <c r="G824" s="30"/>
      <c r="H824" s="29">
        <v>0</v>
      </c>
      <c r="I824" s="29">
        <v>0</v>
      </c>
      <c r="J824" s="29">
        <v>0</v>
      </c>
      <c r="K824" s="29">
        <v>0</v>
      </c>
      <c r="L824" s="29">
        <v>0</v>
      </c>
      <c r="M824"/>
    </row>
    <row r="825" spans="1:13" x14ac:dyDescent="0.15">
      <c r="A825" s="29">
        <v>84</v>
      </c>
      <c r="B825" s="29">
        <v>0</v>
      </c>
      <c r="C825" s="29"/>
      <c r="D825" s="29">
        <v>0</v>
      </c>
      <c r="E825" s="30">
        <v>0</v>
      </c>
      <c r="F825" s="30">
        <v>0</v>
      </c>
      <c r="G825" s="30"/>
      <c r="H825" s="29">
        <v>0</v>
      </c>
      <c r="I825" s="29">
        <v>0</v>
      </c>
      <c r="J825" s="29">
        <v>0</v>
      </c>
      <c r="K825" s="29">
        <v>0</v>
      </c>
      <c r="L825" s="29">
        <v>0</v>
      </c>
      <c r="M825"/>
    </row>
    <row r="826" spans="1:13" x14ac:dyDescent="0.15">
      <c r="A826" s="29">
        <v>85</v>
      </c>
      <c r="B826" s="29">
        <v>0</v>
      </c>
      <c r="C826" s="29"/>
      <c r="D826" s="29">
        <v>0</v>
      </c>
      <c r="E826" s="30">
        <v>0</v>
      </c>
      <c r="F826" s="30">
        <v>0</v>
      </c>
      <c r="G826" s="30"/>
      <c r="H826" s="29">
        <v>0</v>
      </c>
      <c r="I826" s="29">
        <v>0</v>
      </c>
      <c r="J826" s="29">
        <v>0</v>
      </c>
      <c r="K826" s="29">
        <v>0</v>
      </c>
      <c r="L826" s="29">
        <v>0</v>
      </c>
      <c r="M826"/>
    </row>
    <row r="827" spans="1:13" x14ac:dyDescent="0.15">
      <c r="A827" s="29">
        <v>86</v>
      </c>
      <c r="B827" s="29">
        <v>0</v>
      </c>
      <c r="C827" s="29"/>
      <c r="D827" s="29">
        <v>0</v>
      </c>
      <c r="E827" s="30">
        <v>0</v>
      </c>
      <c r="F827" s="30">
        <v>0</v>
      </c>
      <c r="G827" s="30"/>
      <c r="H827" s="29">
        <v>0</v>
      </c>
      <c r="I827" s="29">
        <v>0</v>
      </c>
      <c r="J827" s="29">
        <v>0</v>
      </c>
      <c r="K827" s="29">
        <v>0</v>
      </c>
      <c r="L827" s="29">
        <v>0</v>
      </c>
      <c r="M827"/>
    </row>
    <row r="828" spans="1:13" x14ac:dyDescent="0.15">
      <c r="A828" s="29">
        <v>87</v>
      </c>
      <c r="B828" s="29">
        <v>0</v>
      </c>
      <c r="C828" s="29"/>
      <c r="D828" s="29">
        <v>0</v>
      </c>
      <c r="E828" s="30">
        <v>0</v>
      </c>
      <c r="F828" s="30">
        <v>0</v>
      </c>
      <c r="G828" s="30"/>
      <c r="H828" s="29">
        <v>0</v>
      </c>
      <c r="I828" s="29">
        <v>0</v>
      </c>
      <c r="J828" s="29">
        <v>0</v>
      </c>
      <c r="K828" s="29">
        <v>0</v>
      </c>
      <c r="L828" s="29">
        <v>0</v>
      </c>
      <c r="M828"/>
    </row>
    <row r="829" spans="1:13" x14ac:dyDescent="0.15">
      <c r="A829" s="29">
        <v>88</v>
      </c>
      <c r="B829" s="29">
        <v>0</v>
      </c>
      <c r="C829" s="29"/>
      <c r="D829" s="29">
        <v>0</v>
      </c>
      <c r="E829" s="30">
        <v>0</v>
      </c>
      <c r="F829" s="30">
        <v>0</v>
      </c>
      <c r="G829" s="30"/>
      <c r="H829" s="29">
        <v>0</v>
      </c>
      <c r="I829" s="29">
        <v>0</v>
      </c>
      <c r="J829" s="29">
        <v>0</v>
      </c>
      <c r="K829" s="29">
        <v>0</v>
      </c>
      <c r="L829" s="29">
        <v>0</v>
      </c>
      <c r="M829"/>
    </row>
    <row r="830" spans="1:13" x14ac:dyDescent="0.15">
      <c r="A830" s="29">
        <v>89</v>
      </c>
      <c r="B830" s="29">
        <v>0</v>
      </c>
      <c r="C830" s="29"/>
      <c r="D830" s="29">
        <v>0</v>
      </c>
      <c r="E830" s="30">
        <v>0</v>
      </c>
      <c r="F830" s="30">
        <v>0</v>
      </c>
      <c r="G830" s="30"/>
      <c r="H830" s="29">
        <v>0</v>
      </c>
      <c r="I830" s="29">
        <v>0</v>
      </c>
      <c r="J830" s="29">
        <v>0</v>
      </c>
      <c r="K830" s="29">
        <v>0</v>
      </c>
      <c r="L830" s="29">
        <v>0</v>
      </c>
      <c r="M830"/>
    </row>
    <row r="831" spans="1:13" x14ac:dyDescent="0.15">
      <c r="A831" s="29">
        <v>90</v>
      </c>
      <c r="B831" s="29">
        <v>0</v>
      </c>
      <c r="C831" s="29"/>
      <c r="D831" s="29">
        <v>0</v>
      </c>
      <c r="E831" s="30">
        <v>0</v>
      </c>
      <c r="F831" s="30">
        <v>0</v>
      </c>
      <c r="G831" s="30"/>
      <c r="H831" s="29">
        <v>0</v>
      </c>
      <c r="I831" s="29">
        <v>0</v>
      </c>
      <c r="J831" s="29">
        <v>0</v>
      </c>
      <c r="K831" s="29">
        <v>0</v>
      </c>
      <c r="L831" s="29">
        <v>0</v>
      </c>
      <c r="M831"/>
    </row>
    <row r="832" spans="1:13" x14ac:dyDescent="0.15">
      <c r="A832" s="29">
        <v>91</v>
      </c>
      <c r="B832" s="29">
        <v>0</v>
      </c>
      <c r="C832" s="29"/>
      <c r="D832" s="29">
        <v>0</v>
      </c>
      <c r="E832" s="30">
        <v>0</v>
      </c>
      <c r="F832" s="30">
        <v>0</v>
      </c>
      <c r="G832" s="30"/>
      <c r="H832" s="29">
        <v>0</v>
      </c>
      <c r="I832" s="29">
        <v>0</v>
      </c>
      <c r="J832" s="29">
        <v>0</v>
      </c>
      <c r="K832" s="29">
        <v>0</v>
      </c>
      <c r="L832" s="29">
        <v>0</v>
      </c>
      <c r="M832"/>
    </row>
    <row r="833" spans="1:13" x14ac:dyDescent="0.15">
      <c r="A833" s="29">
        <v>92</v>
      </c>
      <c r="B833" s="29">
        <v>0</v>
      </c>
      <c r="C833" s="29"/>
      <c r="D833" s="29">
        <v>0</v>
      </c>
      <c r="E833" s="30">
        <v>0</v>
      </c>
      <c r="F833" s="30">
        <v>0</v>
      </c>
      <c r="G833" s="30"/>
      <c r="H833" s="29">
        <v>0</v>
      </c>
      <c r="I833" s="29">
        <v>0</v>
      </c>
      <c r="J833" s="29">
        <v>0</v>
      </c>
      <c r="K833" s="29">
        <v>0</v>
      </c>
      <c r="L833" s="29">
        <v>0</v>
      </c>
      <c r="M833"/>
    </row>
    <row r="834" spans="1:13" x14ac:dyDescent="0.15">
      <c r="A834" s="29">
        <v>93</v>
      </c>
      <c r="B834" s="29">
        <v>0</v>
      </c>
      <c r="C834" s="29"/>
      <c r="D834" s="29">
        <v>0</v>
      </c>
      <c r="E834" s="30">
        <v>0</v>
      </c>
      <c r="F834" s="30">
        <v>0</v>
      </c>
      <c r="G834" s="30"/>
      <c r="H834" s="29">
        <v>0</v>
      </c>
      <c r="I834" s="29">
        <v>0</v>
      </c>
      <c r="J834" s="29">
        <v>0</v>
      </c>
      <c r="K834" s="29">
        <v>0</v>
      </c>
      <c r="L834" s="29">
        <v>0</v>
      </c>
      <c r="M834"/>
    </row>
    <row r="835" spans="1:13" x14ac:dyDescent="0.15">
      <c r="A835" s="29">
        <v>94</v>
      </c>
      <c r="B835" s="29">
        <v>0</v>
      </c>
      <c r="C835" s="29"/>
      <c r="D835" s="29">
        <v>0</v>
      </c>
      <c r="E835" s="30">
        <v>0</v>
      </c>
      <c r="F835" s="30">
        <v>0</v>
      </c>
      <c r="G835" s="30"/>
      <c r="H835" s="29">
        <v>0</v>
      </c>
      <c r="I835" s="29">
        <v>0</v>
      </c>
      <c r="J835" s="29">
        <v>0</v>
      </c>
      <c r="K835" s="29">
        <v>0</v>
      </c>
      <c r="L835" s="29">
        <v>0</v>
      </c>
      <c r="M835"/>
    </row>
    <row r="836" spans="1:13" x14ac:dyDescent="0.15">
      <c r="A836" s="29">
        <v>95</v>
      </c>
      <c r="B836" s="29">
        <v>0</v>
      </c>
      <c r="C836" s="29"/>
      <c r="D836" s="29">
        <v>0</v>
      </c>
      <c r="E836" s="30">
        <v>0</v>
      </c>
      <c r="F836" s="30">
        <v>0</v>
      </c>
      <c r="G836" s="30"/>
      <c r="H836" s="29">
        <v>0</v>
      </c>
      <c r="I836" s="29">
        <v>0</v>
      </c>
      <c r="J836" s="29">
        <v>0</v>
      </c>
      <c r="K836" s="29">
        <v>0</v>
      </c>
      <c r="L836" s="29">
        <v>0</v>
      </c>
      <c r="M836"/>
    </row>
    <row r="837" spans="1:13" x14ac:dyDescent="0.15">
      <c r="A837" s="29">
        <v>96</v>
      </c>
      <c r="B837" s="29">
        <v>0</v>
      </c>
      <c r="C837" s="29"/>
      <c r="D837" s="29">
        <v>0</v>
      </c>
      <c r="E837" s="30">
        <v>0</v>
      </c>
      <c r="F837" s="30">
        <v>0</v>
      </c>
      <c r="G837" s="30"/>
      <c r="H837" s="29">
        <v>0</v>
      </c>
      <c r="I837" s="29">
        <v>0</v>
      </c>
      <c r="J837" s="29">
        <v>0</v>
      </c>
      <c r="K837" s="29">
        <v>0</v>
      </c>
      <c r="L837" s="29">
        <v>0</v>
      </c>
      <c r="M837"/>
    </row>
    <row r="838" spans="1:13" x14ac:dyDescent="0.15">
      <c r="A838" s="29">
        <v>97</v>
      </c>
      <c r="B838" s="29">
        <v>0</v>
      </c>
      <c r="C838" s="29"/>
      <c r="D838" s="29">
        <v>0</v>
      </c>
      <c r="E838" s="30">
        <v>0</v>
      </c>
      <c r="F838" s="30">
        <v>0</v>
      </c>
      <c r="G838" s="30"/>
      <c r="H838" s="29">
        <v>0</v>
      </c>
      <c r="I838" s="29">
        <v>0</v>
      </c>
      <c r="J838" s="29">
        <v>0</v>
      </c>
      <c r="K838" s="29">
        <v>0</v>
      </c>
      <c r="L838" s="29">
        <v>0</v>
      </c>
      <c r="M838"/>
    </row>
    <row r="839" spans="1:13" x14ac:dyDescent="0.15">
      <c r="A839" s="29">
        <v>98</v>
      </c>
      <c r="B839" s="29">
        <v>0</v>
      </c>
      <c r="C839" s="29"/>
      <c r="D839" s="29">
        <v>0</v>
      </c>
      <c r="E839" s="30">
        <v>0</v>
      </c>
      <c r="F839" s="30">
        <v>0</v>
      </c>
      <c r="G839" s="30"/>
      <c r="H839" s="29">
        <v>0</v>
      </c>
      <c r="I839" s="29">
        <v>0</v>
      </c>
      <c r="J839" s="29">
        <v>0</v>
      </c>
      <c r="K839" s="29">
        <v>0</v>
      </c>
      <c r="L839" s="29">
        <v>0</v>
      </c>
      <c r="M839"/>
    </row>
    <row r="840" spans="1:13" x14ac:dyDescent="0.15">
      <c r="A840" s="37" t="s">
        <v>163</v>
      </c>
      <c r="B840" s="37" t="s">
        <v>163</v>
      </c>
      <c r="C840" s="37" t="s">
        <v>163</v>
      </c>
      <c r="D840" s="37" t="s">
        <v>163</v>
      </c>
      <c r="E840" s="37" t="s">
        <v>163</v>
      </c>
      <c r="F840" s="38" t="s">
        <v>163</v>
      </c>
      <c r="G840" s="38"/>
      <c r="H840" s="37" t="s">
        <v>220</v>
      </c>
      <c r="I840" s="37" t="s">
        <v>163</v>
      </c>
      <c r="J840" s="37" t="s">
        <v>163</v>
      </c>
      <c r="K840" s="37" t="s">
        <v>163</v>
      </c>
      <c r="L840" s="37" t="s">
        <v>163</v>
      </c>
      <c r="M840"/>
    </row>
    <row r="841" spans="1:13" x14ac:dyDescent="0.15">
      <c r="A841" s="37" t="s">
        <v>163</v>
      </c>
      <c r="B841" s="37" t="s">
        <v>163</v>
      </c>
      <c r="C841" s="37" t="s">
        <v>163</v>
      </c>
      <c r="D841" s="37" t="s">
        <v>163</v>
      </c>
      <c r="E841" s="37" t="s">
        <v>163</v>
      </c>
      <c r="F841" s="38" t="s">
        <v>163</v>
      </c>
      <c r="G841" s="38"/>
      <c r="H841" s="37" t="s">
        <v>220</v>
      </c>
      <c r="I841" s="37" t="s">
        <v>163</v>
      </c>
      <c r="J841" s="37" t="s">
        <v>163</v>
      </c>
      <c r="K841" s="37" t="s">
        <v>163</v>
      </c>
      <c r="L841" s="37" t="s">
        <v>163</v>
      </c>
      <c r="M841"/>
    </row>
    <row r="842" spans="1:13" x14ac:dyDescent="0.15">
      <c r="A842" s="37" t="s">
        <v>163</v>
      </c>
      <c r="B842" s="37" t="s">
        <v>163</v>
      </c>
      <c r="C842" s="37" t="s">
        <v>163</v>
      </c>
      <c r="D842" s="37" t="s">
        <v>163</v>
      </c>
      <c r="E842" s="37" t="s">
        <v>163</v>
      </c>
      <c r="F842" s="38" t="s">
        <v>163</v>
      </c>
      <c r="G842" s="38"/>
      <c r="H842" s="37" t="s">
        <v>163</v>
      </c>
      <c r="I842" s="37" t="s">
        <v>163</v>
      </c>
      <c r="J842" s="37" t="s">
        <v>163</v>
      </c>
      <c r="K842" s="37" t="s">
        <v>163</v>
      </c>
      <c r="L842" s="37" t="s">
        <v>163</v>
      </c>
      <c r="M842"/>
    </row>
    <row r="843" spans="1:13" x14ac:dyDescent="0.15">
      <c r="A843" s="37" t="s">
        <v>163</v>
      </c>
      <c r="B843" s="37" t="s">
        <v>163</v>
      </c>
      <c r="C843" s="37" t="s">
        <v>163</v>
      </c>
      <c r="D843" s="37" t="s">
        <v>163</v>
      </c>
      <c r="E843" s="37" t="s">
        <v>163</v>
      </c>
      <c r="F843" s="38" t="s">
        <v>163</v>
      </c>
      <c r="G843" s="38"/>
      <c r="H843" s="37" t="s">
        <v>163</v>
      </c>
      <c r="I843" s="37" t="s">
        <v>163</v>
      </c>
      <c r="J843" s="37" t="s">
        <v>163</v>
      </c>
      <c r="K843" s="37" t="s">
        <v>163</v>
      </c>
      <c r="L843" s="37" t="s">
        <v>163</v>
      </c>
      <c r="M843"/>
    </row>
    <row r="844" spans="1:13" x14ac:dyDescent="0.15">
      <c r="M844"/>
    </row>
    <row r="845" spans="1:13" x14ac:dyDescent="0.15">
      <c r="M845"/>
    </row>
    <row r="846" spans="1:13" x14ac:dyDescent="0.15">
      <c r="M846"/>
    </row>
    <row r="847" spans="1:13" x14ac:dyDescent="0.15">
      <c r="M847"/>
    </row>
    <row r="848" spans="1:13" x14ac:dyDescent="0.15">
      <c r="M848"/>
    </row>
    <row r="849" spans="13:13" x14ac:dyDescent="0.15">
      <c r="M849"/>
    </row>
    <row r="850" spans="13:13" x14ac:dyDescent="0.15">
      <c r="M850"/>
    </row>
    <row r="851" spans="13:13" x14ac:dyDescent="0.15">
      <c r="M851"/>
    </row>
    <row r="852" spans="13:13" x14ac:dyDescent="0.15">
      <c r="M852"/>
    </row>
    <row r="853" spans="13:13" x14ac:dyDescent="0.15">
      <c r="M853"/>
    </row>
    <row r="854" spans="13:13" x14ac:dyDescent="0.15">
      <c r="M854"/>
    </row>
    <row r="855" spans="13:13" x14ac:dyDescent="0.15">
      <c r="M855"/>
    </row>
    <row r="856" spans="13:13" x14ac:dyDescent="0.15">
      <c r="M856"/>
    </row>
    <row r="857" spans="13:13" x14ac:dyDescent="0.15">
      <c r="M857"/>
    </row>
    <row r="858" spans="13:13" x14ac:dyDescent="0.15">
      <c r="M858"/>
    </row>
    <row r="859" spans="13:13" x14ac:dyDescent="0.15">
      <c r="M859"/>
    </row>
    <row r="860" spans="13:13" x14ac:dyDescent="0.15">
      <c r="M860"/>
    </row>
    <row r="861" spans="13:13" x14ac:dyDescent="0.15">
      <c r="M861"/>
    </row>
    <row r="862" spans="13:13" x14ac:dyDescent="0.15">
      <c r="M862"/>
    </row>
    <row r="863" spans="13:13" x14ac:dyDescent="0.15">
      <c r="M863"/>
    </row>
    <row r="864" spans="13:13" x14ac:dyDescent="0.15">
      <c r="M864"/>
    </row>
    <row r="865" spans="13:13" x14ac:dyDescent="0.15">
      <c r="M865"/>
    </row>
    <row r="866" spans="13:13" x14ac:dyDescent="0.15">
      <c r="M866"/>
    </row>
    <row r="867" spans="13:13" x14ac:dyDescent="0.15">
      <c r="M867"/>
    </row>
    <row r="868" spans="13:13" x14ac:dyDescent="0.15">
      <c r="M868"/>
    </row>
    <row r="869" spans="13:13" x14ac:dyDescent="0.15">
      <c r="M869"/>
    </row>
    <row r="870" spans="13:13" x14ac:dyDescent="0.15">
      <c r="M870"/>
    </row>
    <row r="871" spans="13:13" x14ac:dyDescent="0.15">
      <c r="M871"/>
    </row>
    <row r="872" spans="13:13" x14ac:dyDescent="0.15">
      <c r="M872"/>
    </row>
    <row r="873" spans="13:13" x14ac:dyDescent="0.15">
      <c r="M873"/>
    </row>
    <row r="874" spans="13:13" x14ac:dyDescent="0.15">
      <c r="M874"/>
    </row>
    <row r="875" spans="13:13" x14ac:dyDescent="0.15">
      <c r="M875"/>
    </row>
    <row r="876" spans="13:13" x14ac:dyDescent="0.15">
      <c r="M876"/>
    </row>
    <row r="877" spans="13:13" x14ac:dyDescent="0.15">
      <c r="M877"/>
    </row>
    <row r="878" spans="13:13" x14ac:dyDescent="0.15">
      <c r="M878"/>
    </row>
    <row r="879" spans="13:13" x14ac:dyDescent="0.15">
      <c r="M879"/>
    </row>
    <row r="880" spans="13:13" x14ac:dyDescent="0.15">
      <c r="M880"/>
    </row>
    <row r="881" spans="13:13" x14ac:dyDescent="0.15">
      <c r="M881"/>
    </row>
    <row r="882" spans="13:13" x14ac:dyDescent="0.15">
      <c r="M882"/>
    </row>
    <row r="883" spans="13:13" x14ac:dyDescent="0.15">
      <c r="M883"/>
    </row>
    <row r="884" spans="13:13" x14ac:dyDescent="0.15">
      <c r="M884"/>
    </row>
    <row r="885" spans="13:13" x14ac:dyDescent="0.15">
      <c r="M885"/>
    </row>
    <row r="886" spans="13:13" x14ac:dyDescent="0.15">
      <c r="M886"/>
    </row>
    <row r="887" spans="13:13" x14ac:dyDescent="0.15">
      <c r="M887"/>
    </row>
    <row r="888" spans="13:13" x14ac:dyDescent="0.15">
      <c r="M888"/>
    </row>
    <row r="889" spans="13:13" x14ac:dyDescent="0.15">
      <c r="M889"/>
    </row>
    <row r="890" spans="13:13" x14ac:dyDescent="0.15">
      <c r="M890"/>
    </row>
    <row r="891" spans="13:13" x14ac:dyDescent="0.15">
      <c r="M891"/>
    </row>
    <row r="892" spans="13:13" x14ac:dyDescent="0.15">
      <c r="M892"/>
    </row>
    <row r="893" spans="13:13" x14ac:dyDescent="0.15">
      <c r="M893"/>
    </row>
    <row r="894" spans="13:13" x14ac:dyDescent="0.15">
      <c r="M894"/>
    </row>
    <row r="895" spans="13:13" x14ac:dyDescent="0.15">
      <c r="M895"/>
    </row>
    <row r="896" spans="13:13" x14ac:dyDescent="0.15">
      <c r="M896"/>
    </row>
    <row r="897" spans="13:13" x14ac:dyDescent="0.15">
      <c r="M897"/>
    </row>
    <row r="898" spans="13:13" x14ac:dyDescent="0.15">
      <c r="M898"/>
    </row>
    <row r="899" spans="13:13" x14ac:dyDescent="0.15">
      <c r="M899"/>
    </row>
    <row r="900" spans="13:13" x14ac:dyDescent="0.15">
      <c r="M900"/>
    </row>
    <row r="901" spans="13:13" x14ac:dyDescent="0.15">
      <c r="M901"/>
    </row>
    <row r="902" spans="13:13" x14ac:dyDescent="0.15">
      <c r="M902"/>
    </row>
    <row r="903" spans="13:13" x14ac:dyDescent="0.15">
      <c r="M903"/>
    </row>
    <row r="904" spans="13:13" x14ac:dyDescent="0.15">
      <c r="M904"/>
    </row>
  </sheetData>
  <phoneticPr fontId="0" type="noConversion"/>
  <pageMargins left="0.75" right="0.75" top="1" bottom="1" header="0.5" footer="0.5"/>
  <pageSetup orientation="portrait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2</vt:i4>
      </vt:variant>
      <vt:variant>
        <vt:lpstr>Charts</vt:lpstr>
      </vt:variant>
      <vt:variant>
        <vt:i4>51</vt:i4>
      </vt:variant>
      <vt:variant>
        <vt:lpstr>Named Ranges</vt:lpstr>
      </vt:variant>
      <vt:variant>
        <vt:i4>2</vt:i4>
      </vt:variant>
    </vt:vector>
  </HeadingPairs>
  <TitlesOfParts>
    <vt:vector size="55" baseType="lpstr">
      <vt:lpstr>Ver-Build Title</vt:lpstr>
      <vt:lpstr>RESULTS1</vt:lpstr>
      <vt:lpstr>Low Annual Heating</vt:lpstr>
      <vt:lpstr>Low Annual Cooling</vt:lpstr>
      <vt:lpstr>Low Peak Heating</vt:lpstr>
      <vt:lpstr>Low Peak Cooling</vt:lpstr>
      <vt:lpstr>High Annual Heating</vt:lpstr>
      <vt:lpstr>High Annual Cooling</vt:lpstr>
      <vt:lpstr>High Peak Heating</vt:lpstr>
      <vt:lpstr>High Peak Cooling</vt:lpstr>
      <vt:lpstr>FF Maximum Temp</vt:lpstr>
      <vt:lpstr>FF Minimum Temp</vt:lpstr>
      <vt:lpstr>Case 195</vt:lpstr>
      <vt:lpstr>Delta-South Shade-Load</vt:lpstr>
      <vt:lpstr>Delta-South Shade-Peak</vt:lpstr>
      <vt:lpstr>Delta-East&amp;West-Load</vt:lpstr>
      <vt:lpstr>Delta-East&amp;West-Peak</vt:lpstr>
      <vt:lpstr>Delta-E&amp;WShade-Load</vt:lpstr>
      <vt:lpstr>Delta-E&amp;WShade-Peak</vt:lpstr>
      <vt:lpstr>Delta-TSetback-Heat</vt:lpstr>
      <vt:lpstr>Delta-TSetback-PeakHeat</vt:lpstr>
      <vt:lpstr>Delta-VentCool-Load</vt:lpstr>
      <vt:lpstr>Delta-VentCool-Peak</vt:lpstr>
      <vt:lpstr>Delta-Sunspace-Load</vt:lpstr>
      <vt:lpstr>Delta-Sunspace-Peak</vt:lpstr>
      <vt:lpstr>Delta-Mass Effect-Annual</vt:lpstr>
      <vt:lpstr>Delta-Mass Effect-Peak</vt:lpstr>
      <vt:lpstr>Delta-South Window-Annual</vt:lpstr>
      <vt:lpstr>Delta-South Window-Peak</vt:lpstr>
      <vt:lpstr>Indepth 1</vt:lpstr>
      <vt:lpstr>Indepth 2</vt:lpstr>
      <vt:lpstr>Indepth 3</vt:lpstr>
      <vt:lpstr>Indepth 4</vt:lpstr>
      <vt:lpstr>Indepth 5</vt:lpstr>
      <vt:lpstr>Indepth 6</vt:lpstr>
      <vt:lpstr>Indepth 7</vt:lpstr>
      <vt:lpstr>Indepth 8</vt:lpstr>
      <vt:lpstr>Indepth 9</vt:lpstr>
      <vt:lpstr>Indepth 10</vt:lpstr>
      <vt:lpstr>Indepth 11</vt:lpstr>
      <vt:lpstr>Indepth 12</vt:lpstr>
      <vt:lpstr>Indepth Delta 3</vt:lpstr>
      <vt:lpstr>Indepth Delta 4</vt:lpstr>
      <vt:lpstr>Indepth Delta 5</vt:lpstr>
      <vt:lpstr>Indepth Delta 6</vt:lpstr>
      <vt:lpstr>Indepth Delta 7</vt:lpstr>
      <vt:lpstr>Indepth Delta 8</vt:lpstr>
      <vt:lpstr>Hourly-IncidentSolar-South</vt:lpstr>
      <vt:lpstr>Hourly-IncidentSolar-West</vt:lpstr>
      <vt:lpstr>Hourly-FreeFloatTemp-ColdDay</vt:lpstr>
      <vt:lpstr>Hourly-FreeFloatTemp-HotDay</vt:lpstr>
      <vt:lpstr>Hourly-Loads-Case600</vt:lpstr>
      <vt:lpstr>Hourly-Loads-Case900</vt:lpstr>
      <vt:lpstr>RESULTS1!Print_Area</vt:lpstr>
      <vt:lpstr>RESULTS1!Print_Area_MI</vt:lpstr>
    </vt:vector>
  </TitlesOfParts>
  <Company>Dell Computer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H. Henninger</dc:creator>
  <cp:lastModifiedBy>Jason</cp:lastModifiedBy>
  <cp:lastPrinted>2011-11-29T15:50:36Z</cp:lastPrinted>
  <dcterms:created xsi:type="dcterms:W3CDTF">1999-11-02T18:01:56Z</dcterms:created>
  <dcterms:modified xsi:type="dcterms:W3CDTF">2015-02-26T17:07:02Z</dcterms:modified>
</cp:coreProperties>
</file>